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ite\Desktop\PM kauss 2019\"/>
    </mc:Choice>
  </mc:AlternateContent>
  <bookViews>
    <workbookView xWindow="0" yWindow="0" windowWidth="20490" windowHeight="7905" tabRatio="783" firstSheet="1" activeTab="2"/>
  </bookViews>
  <sheets>
    <sheet name="MB Config" sheetId="14" state="hidden" r:id="rId1"/>
    <sheet name="Dalībnieki" sheetId="20" r:id="rId2"/>
    <sheet name="PM SK35" sheetId="15" r:id="rId3"/>
    <sheet name="PM MCūka Komandas" sheetId="19" state="hidden" r:id="rId4"/>
    <sheet name="PM Medibu šausana" sheetId="2" r:id="rId5"/>
    <sheet name="PM Sportings" sheetId="7" r:id="rId6"/>
    <sheet name="PM Kompleksais " sheetId="16" r:id="rId7"/>
  </sheets>
  <definedNames>
    <definedName name="_xlnm._FilterDatabase" localSheetId="6" hidden="1">'PM Kompleksais '!$B$6:$R$152</definedName>
    <definedName name="_xlnm._FilterDatabase" localSheetId="3" hidden="1">'PM MCūka Komandas'!$A$4:$H$150</definedName>
    <definedName name="_xlnm._FilterDatabase" localSheetId="4" hidden="1">'PM Medibu šausana'!$B$6:$AL$152</definedName>
    <definedName name="_xlnm._FilterDatabase" localSheetId="2" hidden="1">'PM SK35'!$B$7:$N$153</definedName>
    <definedName name="cuka">'PM SK35'!$B$7:$N$153</definedName>
    <definedName name="dzivnieki">'PM SK35'!$B$7:$N$153</definedName>
    <definedName name="dzivnieki100">'PM Medibu šausana'!$B$6:$AL$152</definedName>
    <definedName name="MDRegDatTable">#REF!</definedName>
    <definedName name="valstis" localSheetId="6">#REF!</definedName>
    <definedName name="valstis" localSheetId="2">#REF!</definedName>
    <definedName name="valstis">#REF!</definedName>
    <definedName name="x">'PM Medibu šausana'!$B$6:$AL$152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5" l="1"/>
  <c r="I8" i="15"/>
  <c r="C11" i="15"/>
  <c r="C9" i="15"/>
  <c r="I11" i="15"/>
  <c r="I9" i="15"/>
  <c r="I10" i="15"/>
  <c r="I12" i="15"/>
  <c r="I13" i="15"/>
  <c r="I14" i="15"/>
  <c r="I15" i="15"/>
  <c r="I16" i="15"/>
  <c r="I17" i="15"/>
  <c r="I19" i="15"/>
  <c r="I18" i="15"/>
  <c r="I21" i="15"/>
  <c r="I20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5" i="15"/>
  <c r="I34" i="15"/>
  <c r="I37" i="15"/>
  <c r="I36" i="15"/>
  <c r="I38" i="15"/>
  <c r="I39" i="15"/>
  <c r="I42" i="15"/>
  <c r="I41" i="15"/>
  <c r="I40" i="15"/>
  <c r="I43" i="15"/>
  <c r="I45" i="15"/>
  <c r="I44" i="15"/>
  <c r="I47" i="15"/>
  <c r="I46" i="15"/>
  <c r="I48" i="15"/>
  <c r="I49" i="15"/>
  <c r="I50" i="15"/>
  <c r="I51" i="15"/>
  <c r="I52" i="15"/>
  <c r="I53" i="15"/>
  <c r="I54" i="15"/>
  <c r="I55" i="15"/>
  <c r="I58" i="15"/>
  <c r="I56" i="15"/>
  <c r="I57" i="15"/>
  <c r="I61" i="15"/>
  <c r="I60" i="15"/>
  <c r="I59" i="15"/>
  <c r="I62" i="15"/>
  <c r="I63" i="15"/>
  <c r="I64" i="15"/>
  <c r="I65" i="15"/>
  <c r="I66" i="15"/>
  <c r="I69" i="15"/>
  <c r="I67" i="15"/>
  <c r="I68" i="15"/>
  <c r="I70" i="15"/>
  <c r="I71" i="15"/>
  <c r="I72" i="15"/>
  <c r="I73" i="15"/>
  <c r="I74" i="15"/>
  <c r="I76" i="15"/>
  <c r="I75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I414" i="15"/>
  <c r="I415" i="15"/>
  <c r="I416" i="15"/>
  <c r="I417" i="15"/>
  <c r="I418" i="15"/>
  <c r="I419" i="15"/>
  <c r="I420" i="15"/>
  <c r="I421" i="15"/>
  <c r="I422" i="15"/>
  <c r="I423" i="15"/>
  <c r="I424" i="15"/>
  <c r="I425" i="15"/>
  <c r="I426" i="15"/>
  <c r="I427" i="15"/>
  <c r="I428" i="15"/>
  <c r="I429" i="15"/>
  <c r="I430" i="15"/>
  <c r="I431" i="15"/>
  <c r="I432" i="15"/>
  <c r="I433" i="15"/>
  <c r="I434" i="15"/>
  <c r="I435" i="15"/>
  <c r="I436" i="15"/>
  <c r="I437" i="15"/>
  <c r="I438" i="15"/>
  <c r="I439" i="15"/>
  <c r="I440" i="15"/>
  <c r="I441" i="15"/>
  <c r="I442" i="15"/>
  <c r="I443" i="15"/>
  <c r="I444" i="15"/>
  <c r="I445" i="15"/>
  <c r="I446" i="15"/>
  <c r="I447" i="15"/>
  <c r="I448" i="15"/>
  <c r="I449" i="15"/>
  <c r="I450" i="15"/>
  <c r="I451" i="15"/>
  <c r="I452" i="15"/>
  <c r="I453" i="15"/>
  <c r="I454" i="15"/>
  <c r="I455" i="15"/>
  <c r="I456" i="15"/>
  <c r="I457" i="15"/>
  <c r="I458" i="15"/>
  <c r="I459" i="15"/>
  <c r="I460" i="15"/>
  <c r="I461" i="15"/>
  <c r="I462" i="15"/>
  <c r="I463" i="15"/>
  <c r="I464" i="15"/>
  <c r="I465" i="15"/>
  <c r="I466" i="15"/>
  <c r="I467" i="15"/>
  <c r="I468" i="15"/>
  <c r="I469" i="15"/>
  <c r="I470" i="15"/>
  <c r="I471" i="15"/>
  <c r="I472" i="15"/>
  <c r="I473" i="15"/>
  <c r="I474" i="15"/>
  <c r="I475" i="15"/>
  <c r="I476" i="15"/>
  <c r="I477" i="15"/>
  <c r="I478" i="15"/>
  <c r="I479" i="15"/>
  <c r="I480" i="15"/>
  <c r="I481" i="15"/>
  <c r="I482" i="15"/>
  <c r="I483" i="15"/>
  <c r="I484" i="15"/>
  <c r="I485" i="15"/>
  <c r="I486" i="15"/>
  <c r="I487" i="15"/>
  <c r="I488" i="15"/>
  <c r="I489" i="15"/>
  <c r="I490" i="15"/>
  <c r="I491" i="15"/>
  <c r="I492" i="15"/>
  <c r="I493" i="15"/>
  <c r="I494" i="15"/>
  <c r="I495" i="15"/>
  <c r="I496" i="15"/>
  <c r="I497" i="15"/>
  <c r="I498" i="15"/>
  <c r="I499" i="15"/>
  <c r="I500" i="15"/>
  <c r="C10" i="15"/>
  <c r="C12" i="15"/>
  <c r="C13" i="15"/>
  <c r="C14" i="15"/>
  <c r="C15" i="15"/>
  <c r="C16" i="15"/>
  <c r="C17" i="15"/>
  <c r="C19" i="15"/>
  <c r="C18" i="15"/>
  <c r="C21" i="15"/>
  <c r="C20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5" i="15"/>
  <c r="C34" i="15"/>
  <c r="C37" i="15"/>
  <c r="C36" i="15"/>
  <c r="C38" i="15"/>
  <c r="C39" i="15"/>
  <c r="C42" i="15"/>
  <c r="C41" i="15"/>
  <c r="C40" i="15"/>
  <c r="C43" i="15"/>
  <c r="C45" i="15"/>
  <c r="C44" i="15"/>
  <c r="C47" i="15"/>
  <c r="C46" i="15"/>
  <c r="C48" i="15"/>
  <c r="C49" i="15"/>
  <c r="C50" i="15"/>
  <c r="C51" i="15"/>
  <c r="C52" i="15"/>
  <c r="C53" i="15"/>
  <c r="C54" i="15"/>
  <c r="C55" i="15"/>
  <c r="C58" i="15"/>
  <c r="C56" i="15"/>
  <c r="C57" i="15"/>
  <c r="C61" i="15"/>
  <c r="C60" i="15"/>
  <c r="C59" i="15"/>
  <c r="C62" i="15"/>
  <c r="C63" i="15"/>
  <c r="C64" i="15"/>
  <c r="C65" i="15"/>
  <c r="C66" i="15"/>
  <c r="C69" i="15"/>
  <c r="C67" i="15"/>
  <c r="C68" i="15"/>
  <c r="C70" i="15"/>
  <c r="C71" i="15"/>
  <c r="C72" i="15"/>
  <c r="C73" i="15"/>
  <c r="C74" i="15"/>
  <c r="C76" i="15"/>
  <c r="C75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R84" i="15" s="1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R64" i="15" s="1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R90" i="15" s="1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R19" i="15" s="1"/>
  <c r="C464" i="15"/>
  <c r="C465" i="15"/>
  <c r="C466" i="15"/>
  <c r="C467" i="15"/>
  <c r="R467" i="15" s="1"/>
  <c r="C468" i="15"/>
  <c r="C469" i="15"/>
  <c r="C470" i="15"/>
  <c r="C471" i="15"/>
  <c r="C472" i="15"/>
  <c r="C473" i="15"/>
  <c r="C474" i="15"/>
  <c r="C475" i="15"/>
  <c r="R475" i="15" s="1"/>
  <c r="C476" i="15"/>
  <c r="C477" i="15"/>
  <c r="C478" i="15"/>
  <c r="C479" i="15"/>
  <c r="R479" i="15" s="1"/>
  <c r="C480" i="15"/>
  <c r="C481" i="15"/>
  <c r="C482" i="15"/>
  <c r="C483" i="15"/>
  <c r="C484" i="15"/>
  <c r="C485" i="15"/>
  <c r="C486" i="15"/>
  <c r="C487" i="15"/>
  <c r="R487" i="15" s="1"/>
  <c r="C488" i="15"/>
  <c r="C489" i="15"/>
  <c r="C490" i="15"/>
  <c r="C491" i="15"/>
  <c r="R491" i="15" s="1"/>
  <c r="C492" i="15"/>
  <c r="C493" i="15"/>
  <c r="C494" i="15"/>
  <c r="C495" i="15"/>
  <c r="C496" i="15"/>
  <c r="C497" i="15"/>
  <c r="C498" i="15"/>
  <c r="C499" i="15"/>
  <c r="R79" i="15" s="1"/>
  <c r="C500" i="15"/>
  <c r="R13" i="15"/>
  <c r="R15" i="15"/>
  <c r="R21" i="15"/>
  <c r="R23" i="15"/>
  <c r="R24" i="15"/>
  <c r="R30" i="15"/>
  <c r="R33" i="15"/>
  <c r="R34" i="15"/>
  <c r="R36" i="15"/>
  <c r="R38" i="15"/>
  <c r="R40" i="15"/>
  <c r="R45" i="15"/>
  <c r="R44" i="15"/>
  <c r="R47" i="15"/>
  <c r="R46" i="15"/>
  <c r="R51" i="15"/>
  <c r="R52" i="15"/>
  <c r="R55" i="15"/>
  <c r="R58" i="15"/>
  <c r="R56" i="15"/>
  <c r="R57" i="15"/>
  <c r="R60" i="15"/>
  <c r="R59" i="15"/>
  <c r="R62" i="15"/>
  <c r="R63" i="15"/>
  <c r="R65" i="15"/>
  <c r="R66" i="15"/>
  <c r="R69" i="15"/>
  <c r="R67" i="15"/>
  <c r="R68" i="15"/>
  <c r="R70" i="15"/>
  <c r="R71" i="15"/>
  <c r="R72" i="15"/>
  <c r="R73" i="15"/>
  <c r="R74" i="15"/>
  <c r="R76" i="15"/>
  <c r="R75" i="15"/>
  <c r="R78" i="15"/>
  <c r="R80" i="15"/>
  <c r="R81" i="15"/>
  <c r="R82" i="15"/>
  <c r="R83" i="15"/>
  <c r="R85" i="15"/>
  <c r="R86" i="15"/>
  <c r="R87" i="15"/>
  <c r="R88" i="15"/>
  <c r="R89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R103" i="15"/>
  <c r="R104" i="15"/>
  <c r="R105" i="15"/>
  <c r="R106" i="15"/>
  <c r="R107" i="15"/>
  <c r="R108" i="15"/>
  <c r="R109" i="15"/>
  <c r="R110" i="15"/>
  <c r="R111" i="15"/>
  <c r="R112" i="15"/>
  <c r="R113" i="15"/>
  <c r="R114" i="15"/>
  <c r="R115" i="15"/>
  <c r="R116" i="15"/>
  <c r="R117" i="15"/>
  <c r="R118" i="15"/>
  <c r="R119" i="15"/>
  <c r="R120" i="15"/>
  <c r="R121" i="15"/>
  <c r="R122" i="15"/>
  <c r="R123" i="15"/>
  <c r="R124" i="15"/>
  <c r="R125" i="15"/>
  <c r="R126" i="15"/>
  <c r="R127" i="15"/>
  <c r="R128" i="15"/>
  <c r="R129" i="15"/>
  <c r="R130" i="15"/>
  <c r="R131" i="15"/>
  <c r="R132" i="15"/>
  <c r="R133" i="15"/>
  <c r="R134" i="15"/>
  <c r="R135" i="15"/>
  <c r="R136" i="15"/>
  <c r="R137" i="15"/>
  <c r="R138" i="15"/>
  <c r="R139" i="15"/>
  <c r="R140" i="15"/>
  <c r="R141" i="15"/>
  <c r="R142" i="15"/>
  <c r="R143" i="15"/>
  <c r="R144" i="15"/>
  <c r="R145" i="15"/>
  <c r="R146" i="15"/>
  <c r="R147" i="15"/>
  <c r="R148" i="15"/>
  <c r="R149" i="15"/>
  <c r="R150" i="15"/>
  <c r="R151" i="15"/>
  <c r="R152" i="15"/>
  <c r="R153" i="15"/>
  <c r="R154" i="15"/>
  <c r="R155" i="15"/>
  <c r="R156" i="15"/>
  <c r="R157" i="15"/>
  <c r="R158" i="15"/>
  <c r="R159" i="15"/>
  <c r="R160" i="15"/>
  <c r="R161" i="15"/>
  <c r="R162" i="15"/>
  <c r="R163" i="15"/>
  <c r="R164" i="15"/>
  <c r="R165" i="15"/>
  <c r="R166" i="15"/>
  <c r="R167" i="15"/>
  <c r="R168" i="15"/>
  <c r="R169" i="15"/>
  <c r="R170" i="15"/>
  <c r="R171" i="15"/>
  <c r="R172" i="15"/>
  <c r="R173" i="15"/>
  <c r="R174" i="15"/>
  <c r="R175" i="15"/>
  <c r="R176" i="15"/>
  <c r="R177" i="15"/>
  <c r="R178" i="15"/>
  <c r="R179" i="15"/>
  <c r="R180" i="15"/>
  <c r="R181" i="15"/>
  <c r="R182" i="15"/>
  <c r="R183" i="15"/>
  <c r="R184" i="15"/>
  <c r="R185" i="15"/>
  <c r="R186" i="15"/>
  <c r="R187" i="15"/>
  <c r="R188" i="15"/>
  <c r="R189" i="15"/>
  <c r="R190" i="15"/>
  <c r="R191" i="15"/>
  <c r="R192" i="15"/>
  <c r="R193" i="15"/>
  <c r="R194" i="15"/>
  <c r="R195" i="15"/>
  <c r="R196" i="15"/>
  <c r="R197" i="15"/>
  <c r="R198" i="15"/>
  <c r="R199" i="15"/>
  <c r="R200" i="15"/>
  <c r="R201" i="15"/>
  <c r="R202" i="15"/>
  <c r="R203" i="15"/>
  <c r="R204" i="15"/>
  <c r="R205" i="15"/>
  <c r="R206" i="15"/>
  <c r="R207" i="15"/>
  <c r="R208" i="15"/>
  <c r="R209" i="15"/>
  <c r="R210" i="15"/>
  <c r="R211" i="15"/>
  <c r="R212" i="15"/>
  <c r="R213" i="15"/>
  <c r="R214" i="15"/>
  <c r="R215" i="15"/>
  <c r="R216" i="15"/>
  <c r="R217" i="15"/>
  <c r="R218" i="15"/>
  <c r="R219" i="15"/>
  <c r="R220" i="15"/>
  <c r="R221" i="15"/>
  <c r="R222" i="15"/>
  <c r="R223" i="15"/>
  <c r="R224" i="15"/>
  <c r="R225" i="15"/>
  <c r="R226" i="15"/>
  <c r="R227" i="15"/>
  <c r="R228" i="15"/>
  <c r="R229" i="15"/>
  <c r="R230" i="15"/>
  <c r="R231" i="15"/>
  <c r="R232" i="15"/>
  <c r="R233" i="15"/>
  <c r="R234" i="15"/>
  <c r="R235" i="15"/>
  <c r="R236" i="15"/>
  <c r="R237" i="15"/>
  <c r="R238" i="15"/>
  <c r="R239" i="15"/>
  <c r="R240" i="15"/>
  <c r="R241" i="15"/>
  <c r="R242" i="15"/>
  <c r="R243" i="15"/>
  <c r="R244" i="15"/>
  <c r="R245" i="15"/>
  <c r="R246" i="15"/>
  <c r="R247" i="15"/>
  <c r="R248" i="15"/>
  <c r="R249" i="15"/>
  <c r="R250" i="15"/>
  <c r="R251" i="15"/>
  <c r="R252" i="15"/>
  <c r="R253" i="15"/>
  <c r="R254" i="15"/>
  <c r="R255" i="15"/>
  <c r="R256" i="15"/>
  <c r="R257" i="15"/>
  <c r="R258" i="15"/>
  <c r="R259" i="15"/>
  <c r="R260" i="15"/>
  <c r="R261" i="15"/>
  <c r="R262" i="15"/>
  <c r="R263" i="15"/>
  <c r="R264" i="15"/>
  <c r="R265" i="15"/>
  <c r="R266" i="15"/>
  <c r="R267" i="15"/>
  <c r="R268" i="15"/>
  <c r="R269" i="15"/>
  <c r="R270" i="15"/>
  <c r="R271" i="15"/>
  <c r="R272" i="15"/>
  <c r="R273" i="15"/>
  <c r="R274" i="15"/>
  <c r="R275" i="15"/>
  <c r="R276" i="15"/>
  <c r="R277" i="15"/>
  <c r="R278" i="15"/>
  <c r="R279" i="15"/>
  <c r="R280" i="15"/>
  <c r="R281" i="15"/>
  <c r="R282" i="15"/>
  <c r="R283" i="15"/>
  <c r="R284" i="15"/>
  <c r="R285" i="15"/>
  <c r="R286" i="15"/>
  <c r="R287" i="15"/>
  <c r="R288" i="15"/>
  <c r="R289" i="15"/>
  <c r="R290" i="15"/>
  <c r="R291" i="15"/>
  <c r="R292" i="15"/>
  <c r="R293" i="15"/>
  <c r="R294" i="15"/>
  <c r="R295" i="15"/>
  <c r="R296" i="15"/>
  <c r="R297" i="15"/>
  <c r="R298" i="15"/>
  <c r="R299" i="15"/>
  <c r="R300" i="15"/>
  <c r="R301" i="15"/>
  <c r="R302" i="15"/>
  <c r="R303" i="15"/>
  <c r="R304" i="15"/>
  <c r="R305" i="15"/>
  <c r="R306" i="15"/>
  <c r="R307" i="15"/>
  <c r="R308" i="15"/>
  <c r="R309" i="15"/>
  <c r="R310" i="15"/>
  <c r="R311" i="15"/>
  <c r="R312" i="15"/>
  <c r="R313" i="15"/>
  <c r="R314" i="15"/>
  <c r="R315" i="15"/>
  <c r="R316" i="15"/>
  <c r="R317" i="15"/>
  <c r="R318" i="15"/>
  <c r="R319" i="15"/>
  <c r="R320" i="15"/>
  <c r="R321" i="15"/>
  <c r="R322" i="15"/>
  <c r="R323" i="15"/>
  <c r="R324" i="15"/>
  <c r="R325" i="15"/>
  <c r="R326" i="15"/>
  <c r="R327" i="15"/>
  <c r="R328" i="15"/>
  <c r="R329" i="15"/>
  <c r="R330" i="15"/>
  <c r="R331" i="15"/>
  <c r="R332" i="15"/>
  <c r="R333" i="15"/>
  <c r="R334" i="15"/>
  <c r="R335" i="15"/>
  <c r="R336" i="15"/>
  <c r="R337" i="15"/>
  <c r="R338" i="15"/>
  <c r="R339" i="15"/>
  <c r="R340" i="15"/>
  <c r="R341" i="15"/>
  <c r="R342" i="15"/>
  <c r="R343" i="15"/>
  <c r="R344" i="15"/>
  <c r="R345" i="15"/>
  <c r="R346" i="15"/>
  <c r="R347" i="15"/>
  <c r="R348" i="15"/>
  <c r="R349" i="15"/>
  <c r="R350" i="15"/>
  <c r="R351" i="15"/>
  <c r="R352" i="15"/>
  <c r="R353" i="15"/>
  <c r="R354" i="15"/>
  <c r="R355" i="15"/>
  <c r="R356" i="15"/>
  <c r="R357" i="15"/>
  <c r="R358" i="15"/>
  <c r="R359" i="15"/>
  <c r="R360" i="15"/>
  <c r="R361" i="15"/>
  <c r="R362" i="15"/>
  <c r="R363" i="15"/>
  <c r="R364" i="15"/>
  <c r="R365" i="15"/>
  <c r="R366" i="15"/>
  <c r="R367" i="15"/>
  <c r="R368" i="15"/>
  <c r="R369" i="15"/>
  <c r="R370" i="15"/>
  <c r="R371" i="15"/>
  <c r="R372" i="15"/>
  <c r="R373" i="15"/>
  <c r="R374" i="15"/>
  <c r="R375" i="15"/>
  <c r="R376" i="15"/>
  <c r="R377" i="15"/>
  <c r="R378" i="15"/>
  <c r="R379" i="15"/>
  <c r="R380" i="15"/>
  <c r="R381" i="15"/>
  <c r="R382" i="15"/>
  <c r="R383" i="15"/>
  <c r="R384" i="15"/>
  <c r="R385" i="15"/>
  <c r="R386" i="15"/>
  <c r="R387" i="15"/>
  <c r="R388" i="15"/>
  <c r="R389" i="15"/>
  <c r="R390" i="15"/>
  <c r="R391" i="15"/>
  <c r="R392" i="15"/>
  <c r="R393" i="15"/>
  <c r="R394" i="15"/>
  <c r="R395" i="15"/>
  <c r="R396" i="15"/>
  <c r="R397" i="15"/>
  <c r="R398" i="15"/>
  <c r="R399" i="15"/>
  <c r="R400" i="15"/>
  <c r="R401" i="15"/>
  <c r="R402" i="15"/>
  <c r="R403" i="15"/>
  <c r="R404" i="15"/>
  <c r="R405" i="15"/>
  <c r="R406" i="15"/>
  <c r="R407" i="15"/>
  <c r="R408" i="15"/>
  <c r="R409" i="15"/>
  <c r="R410" i="15"/>
  <c r="R411" i="15"/>
  <c r="R412" i="15"/>
  <c r="R413" i="15"/>
  <c r="R414" i="15"/>
  <c r="R415" i="15"/>
  <c r="R416" i="15"/>
  <c r="R417" i="15"/>
  <c r="R418" i="15"/>
  <c r="R419" i="15"/>
  <c r="R420" i="15"/>
  <c r="R421" i="15"/>
  <c r="R422" i="15"/>
  <c r="R423" i="15"/>
  <c r="R424" i="15"/>
  <c r="R425" i="15"/>
  <c r="R426" i="15"/>
  <c r="R427" i="15"/>
  <c r="R428" i="15"/>
  <c r="R429" i="15"/>
  <c r="R430" i="15"/>
  <c r="R431" i="15"/>
  <c r="R432" i="15"/>
  <c r="R433" i="15"/>
  <c r="R434" i="15"/>
  <c r="R435" i="15"/>
  <c r="R436" i="15"/>
  <c r="R437" i="15"/>
  <c r="R438" i="15"/>
  <c r="R439" i="15"/>
  <c r="R440" i="15"/>
  <c r="R441" i="15"/>
  <c r="R442" i="15"/>
  <c r="R443" i="15"/>
  <c r="R444" i="15"/>
  <c r="R445" i="15"/>
  <c r="R446" i="15"/>
  <c r="R447" i="15"/>
  <c r="R448" i="15"/>
  <c r="R449" i="15"/>
  <c r="R450" i="15"/>
  <c r="R452" i="15"/>
  <c r="R453" i="15"/>
  <c r="R454" i="15"/>
  <c r="R455" i="15"/>
  <c r="R456" i="15"/>
  <c r="R457" i="15"/>
  <c r="R458" i="15"/>
  <c r="R459" i="15"/>
  <c r="R460" i="15"/>
  <c r="R461" i="15"/>
  <c r="R462" i="15"/>
  <c r="R464" i="15"/>
  <c r="R465" i="15"/>
  <c r="R466" i="15"/>
  <c r="R468" i="15"/>
  <c r="R469" i="15"/>
  <c r="R470" i="15"/>
  <c r="R471" i="15"/>
  <c r="R472" i="15"/>
  <c r="R473" i="15"/>
  <c r="R474" i="15"/>
  <c r="R476" i="15"/>
  <c r="R477" i="15"/>
  <c r="R478" i="15"/>
  <c r="R480" i="15"/>
  <c r="R481" i="15"/>
  <c r="R482" i="15"/>
  <c r="R483" i="15"/>
  <c r="R484" i="15"/>
  <c r="R485" i="15"/>
  <c r="R486" i="15"/>
  <c r="R488" i="15"/>
  <c r="R489" i="15"/>
  <c r="R490" i="15"/>
  <c r="R492" i="15"/>
  <c r="R493" i="15"/>
  <c r="R494" i="15"/>
  <c r="R495" i="15"/>
  <c r="R496" i="15"/>
  <c r="R497" i="15"/>
  <c r="R498" i="15"/>
  <c r="R500" i="15"/>
  <c r="K83" i="2"/>
  <c r="D23" i="7"/>
  <c r="E103" i="15"/>
  <c r="AL28" i="2"/>
  <c r="AL63" i="2"/>
  <c r="AL84" i="2"/>
  <c r="AL36" i="2"/>
  <c r="AL23" i="2"/>
  <c r="AL57" i="2"/>
  <c r="AL35" i="2"/>
  <c r="AL8" i="2"/>
  <c r="AL52" i="2"/>
  <c r="AL29" i="2"/>
  <c r="AL66" i="2"/>
  <c r="AL77" i="2"/>
  <c r="AL59" i="2"/>
  <c r="AL64" i="2"/>
  <c r="AL76" i="2"/>
  <c r="AL50" i="2"/>
  <c r="AL65" i="2"/>
  <c r="AL85" i="2"/>
  <c r="AL83" i="2"/>
  <c r="AL75" i="2"/>
  <c r="AL32" i="2"/>
  <c r="AL11" i="2"/>
  <c r="AL27" i="2"/>
  <c r="AL22" i="2"/>
  <c r="AL14" i="2"/>
  <c r="AL43" i="2"/>
  <c r="AL15" i="2"/>
  <c r="AL42" i="2"/>
  <c r="AL79" i="2"/>
  <c r="AL20" i="2"/>
  <c r="AL86" i="2"/>
  <c r="AL37" i="2"/>
  <c r="AL87" i="2"/>
  <c r="AL51" i="2"/>
  <c r="AL56" i="2"/>
  <c r="AL74" i="2"/>
  <c r="AL61" i="2"/>
  <c r="AL16" i="2"/>
  <c r="AL31" i="2"/>
  <c r="AL88" i="2"/>
  <c r="AL12" i="2"/>
  <c r="AL82" i="2"/>
  <c r="AL89" i="2"/>
  <c r="AL7" i="2"/>
  <c r="AL60" i="2"/>
  <c r="AL90" i="2"/>
  <c r="AL91" i="2"/>
  <c r="AL70" i="2"/>
  <c r="AL92" i="2"/>
  <c r="AL93" i="2"/>
  <c r="AL24" i="2"/>
  <c r="AL68" i="2"/>
  <c r="AL94" i="2"/>
  <c r="AL95" i="2"/>
  <c r="AL34" i="2"/>
  <c r="AL25" i="2"/>
  <c r="AL40" i="2"/>
  <c r="AL30" i="2"/>
  <c r="AL48" i="2"/>
  <c r="AL18" i="2"/>
  <c r="AL69" i="2"/>
  <c r="AL71" i="2"/>
  <c r="AL96" i="2"/>
  <c r="AL21" i="2"/>
  <c r="AL97" i="2"/>
  <c r="AL38" i="2"/>
  <c r="AL81" i="2"/>
  <c r="AL54" i="2"/>
  <c r="AL39" i="2"/>
  <c r="AL45" i="2"/>
  <c r="AL26" i="2"/>
  <c r="AL47" i="2"/>
  <c r="AL19" i="2"/>
  <c r="AL98" i="2"/>
  <c r="AL99" i="2"/>
  <c r="AL55" i="2"/>
  <c r="AL100" i="2"/>
  <c r="AL46" i="2"/>
  <c r="AL101" i="2"/>
  <c r="AL102" i="2"/>
  <c r="AL73" i="2"/>
  <c r="AL10" i="2"/>
  <c r="AL103" i="2"/>
  <c r="AL49" i="2"/>
  <c r="AL104" i="2"/>
  <c r="AL9" i="2"/>
  <c r="AL62" i="2"/>
  <c r="AL67" i="2"/>
  <c r="AL17" i="2"/>
  <c r="AL53" i="2"/>
  <c r="AL80" i="2"/>
  <c r="AL105" i="2"/>
  <c r="AL106" i="2"/>
  <c r="AL107" i="2"/>
  <c r="AL108" i="2"/>
  <c r="AL109" i="2"/>
  <c r="AL110" i="2"/>
  <c r="AL111" i="2"/>
  <c r="AL112" i="2"/>
  <c r="AL113" i="2"/>
  <c r="AL114" i="2"/>
  <c r="AL41" i="2"/>
  <c r="AL115" i="2"/>
  <c r="AL58" i="2"/>
  <c r="AL78" i="2"/>
  <c r="AL116" i="2"/>
  <c r="AL117" i="2"/>
  <c r="AL72" i="2"/>
  <c r="AL118" i="2"/>
  <c r="AL13" i="2"/>
  <c r="AL119" i="2"/>
  <c r="AL44" i="2"/>
  <c r="AL33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C38" i="7"/>
  <c r="D38" i="7"/>
  <c r="G38" i="7"/>
  <c r="C44" i="7"/>
  <c r="D44" i="7"/>
  <c r="G44" i="7"/>
  <c r="L44" i="16" s="1"/>
  <c r="C34" i="7"/>
  <c r="D34" i="7"/>
  <c r="G34" i="7"/>
  <c r="C75" i="7"/>
  <c r="D75" i="7"/>
  <c r="G75" i="7"/>
  <c r="C65" i="7"/>
  <c r="D65" i="7"/>
  <c r="G65" i="7"/>
  <c r="C61" i="7"/>
  <c r="D61" i="7"/>
  <c r="G61" i="7"/>
  <c r="C69" i="7"/>
  <c r="D69" i="7"/>
  <c r="G69" i="7"/>
  <c r="C12" i="7"/>
  <c r="D12" i="7"/>
  <c r="G12" i="7"/>
  <c r="C54" i="7"/>
  <c r="D54" i="7"/>
  <c r="G54" i="7"/>
  <c r="C78" i="7"/>
  <c r="D78" i="7"/>
  <c r="G78" i="7"/>
  <c r="H78" i="7" s="1"/>
  <c r="M60" i="16" s="1"/>
  <c r="C79" i="7"/>
  <c r="D79" i="7"/>
  <c r="G79" i="7"/>
  <c r="H79" i="7" s="1"/>
  <c r="M61" i="16" s="1"/>
  <c r="C80" i="7"/>
  <c r="D80" i="7"/>
  <c r="G80" i="7"/>
  <c r="H80" i="7" s="1"/>
  <c r="M62" i="16" s="1"/>
  <c r="C72" i="7"/>
  <c r="D72" i="7"/>
  <c r="G72" i="7"/>
  <c r="C59" i="7"/>
  <c r="D59" i="7"/>
  <c r="G59" i="7"/>
  <c r="L51" i="16" s="1"/>
  <c r="C35" i="7"/>
  <c r="D35" i="7"/>
  <c r="G35" i="7"/>
  <c r="C76" i="7"/>
  <c r="D76" i="7"/>
  <c r="G76" i="7"/>
  <c r="C81" i="7"/>
  <c r="D81" i="7"/>
  <c r="G81" i="7"/>
  <c r="H81" i="7" s="1"/>
  <c r="M63" i="16" s="1"/>
  <c r="C82" i="7"/>
  <c r="D82" i="7"/>
  <c r="G82" i="7"/>
  <c r="H82" i="7" s="1"/>
  <c r="M64" i="16" s="1"/>
  <c r="C83" i="7"/>
  <c r="D83" i="7"/>
  <c r="G83" i="7"/>
  <c r="H83" i="7" s="1"/>
  <c r="M65" i="16" s="1"/>
  <c r="C77" i="7"/>
  <c r="D77" i="7"/>
  <c r="G77" i="7"/>
  <c r="C84" i="7"/>
  <c r="D84" i="7"/>
  <c r="G84" i="7"/>
  <c r="H84" i="7" s="1"/>
  <c r="M66" i="16" s="1"/>
  <c r="C56" i="7"/>
  <c r="D56" i="7"/>
  <c r="G56" i="7"/>
  <c r="L26" i="16" s="1"/>
  <c r="C25" i="7"/>
  <c r="D25" i="7"/>
  <c r="G25" i="7"/>
  <c r="C15" i="7"/>
  <c r="D15" i="7"/>
  <c r="G15" i="7"/>
  <c r="C11" i="7"/>
  <c r="D11" i="7"/>
  <c r="G11" i="7"/>
  <c r="C10" i="7"/>
  <c r="D10" i="7"/>
  <c r="G10" i="7"/>
  <c r="L17" i="16" s="1"/>
  <c r="C33" i="7"/>
  <c r="D33" i="7"/>
  <c r="G33" i="7"/>
  <c r="C85" i="7"/>
  <c r="D85" i="7"/>
  <c r="G85" i="7"/>
  <c r="H85" i="7" s="1"/>
  <c r="M67" i="16" s="1"/>
  <c r="C86" i="7"/>
  <c r="D86" i="7"/>
  <c r="G86" i="7"/>
  <c r="H86" i="7" s="1"/>
  <c r="M68" i="16" s="1"/>
  <c r="C13" i="7"/>
  <c r="D13" i="7"/>
  <c r="G13" i="7"/>
  <c r="C55" i="7"/>
  <c r="D55" i="7"/>
  <c r="G55" i="7"/>
  <c r="C29" i="7"/>
  <c r="D29" i="7"/>
  <c r="G29" i="7"/>
  <c r="C87" i="7"/>
  <c r="D87" i="7"/>
  <c r="G87" i="7"/>
  <c r="H87" i="7" s="1"/>
  <c r="M70" i="16" s="1"/>
  <c r="C20" i="7"/>
  <c r="D20" i="7"/>
  <c r="G20" i="7"/>
  <c r="L22" i="16" s="1"/>
  <c r="C8" i="7"/>
  <c r="D8" i="7"/>
  <c r="G8" i="7"/>
  <c r="C41" i="7"/>
  <c r="D41" i="7"/>
  <c r="G41" i="7"/>
  <c r="C67" i="7"/>
  <c r="D67" i="7"/>
  <c r="G67" i="7"/>
  <c r="C88" i="7"/>
  <c r="D88" i="7"/>
  <c r="G88" i="7"/>
  <c r="H88" i="7" s="1"/>
  <c r="M71" i="16" s="1"/>
  <c r="C22" i="7"/>
  <c r="D22" i="7"/>
  <c r="G22" i="7"/>
  <c r="C89" i="7"/>
  <c r="D89" i="7"/>
  <c r="G89" i="7"/>
  <c r="H89" i="7" s="1"/>
  <c r="M72" i="16" s="1"/>
  <c r="C90" i="7"/>
  <c r="D90" i="7"/>
  <c r="G90" i="7"/>
  <c r="H90" i="7" s="1"/>
  <c r="M73" i="16" s="1"/>
  <c r="C42" i="7"/>
  <c r="D42" i="7"/>
  <c r="G42" i="7"/>
  <c r="C48" i="7"/>
  <c r="D48" i="7"/>
  <c r="G48" i="7"/>
  <c r="C16" i="7"/>
  <c r="D16" i="7"/>
  <c r="G16" i="7"/>
  <c r="C21" i="7"/>
  <c r="D21" i="7"/>
  <c r="G21" i="7"/>
  <c r="C49" i="7"/>
  <c r="D49" i="7"/>
  <c r="G49" i="7"/>
  <c r="L76" i="16" s="1"/>
  <c r="C30" i="7"/>
  <c r="D30" i="7"/>
  <c r="G30" i="7"/>
  <c r="C71" i="7"/>
  <c r="D71" i="7"/>
  <c r="G71" i="7"/>
  <c r="C91" i="7"/>
  <c r="D91" i="7"/>
  <c r="G91" i="7"/>
  <c r="H91" i="7" s="1"/>
  <c r="M78" i="16" s="1"/>
  <c r="C92" i="7"/>
  <c r="D92" i="7"/>
  <c r="G92" i="7"/>
  <c r="H92" i="7" s="1"/>
  <c r="M79" i="16" s="1"/>
  <c r="C31" i="7"/>
  <c r="D31" i="7"/>
  <c r="G31" i="7"/>
  <c r="C28" i="7"/>
  <c r="D28" i="7"/>
  <c r="G28" i="7"/>
  <c r="C17" i="7"/>
  <c r="D17" i="7"/>
  <c r="G17" i="7"/>
  <c r="C47" i="7"/>
  <c r="D47" i="7"/>
  <c r="G47" i="7"/>
  <c r="C9" i="7"/>
  <c r="D9" i="7"/>
  <c r="G9" i="7"/>
  <c r="C46" i="7"/>
  <c r="D46" i="7"/>
  <c r="G46" i="7"/>
  <c r="C93" i="7"/>
  <c r="D93" i="7"/>
  <c r="G93" i="7"/>
  <c r="H93" i="7" s="1"/>
  <c r="M83" i="16" s="1"/>
  <c r="C94" i="7"/>
  <c r="D94" i="7"/>
  <c r="G94" i="7"/>
  <c r="H94" i="7" s="1"/>
  <c r="M84" i="16" s="1"/>
  <c r="C68" i="7"/>
  <c r="D68" i="7"/>
  <c r="G68" i="7"/>
  <c r="C45" i="7"/>
  <c r="D45" i="7"/>
  <c r="G45" i="7"/>
  <c r="C63" i="7"/>
  <c r="D63" i="7"/>
  <c r="G63" i="7"/>
  <c r="C66" i="7"/>
  <c r="D66" i="7"/>
  <c r="G66" i="7"/>
  <c r="L85" i="16" s="1"/>
  <c r="C95" i="7"/>
  <c r="D95" i="7"/>
  <c r="G95" i="7"/>
  <c r="H95" i="7" s="1"/>
  <c r="M86" i="16" s="1"/>
  <c r="C62" i="7"/>
  <c r="D62" i="7"/>
  <c r="G62" i="7"/>
  <c r="C60" i="7"/>
  <c r="D60" i="7"/>
  <c r="G60" i="7"/>
  <c r="C26" i="7"/>
  <c r="D26" i="7"/>
  <c r="G26" i="7"/>
  <c r="C96" i="7"/>
  <c r="D96" i="7"/>
  <c r="G96" i="7"/>
  <c r="H96" i="7" s="1"/>
  <c r="M88" i="16" s="1"/>
  <c r="C37" i="7"/>
  <c r="D37" i="7"/>
  <c r="G37" i="7"/>
  <c r="C27" i="7"/>
  <c r="D27" i="7"/>
  <c r="G27" i="7"/>
  <c r="C39" i="7"/>
  <c r="D39" i="7"/>
  <c r="G39" i="7"/>
  <c r="L21" i="16" s="1"/>
  <c r="C70" i="7"/>
  <c r="D70" i="7"/>
  <c r="G70" i="7"/>
  <c r="C53" i="7"/>
  <c r="D53" i="7"/>
  <c r="G53" i="7"/>
  <c r="C14" i="7"/>
  <c r="D14" i="7"/>
  <c r="G14" i="7"/>
  <c r="C40" i="7"/>
  <c r="D40" i="7"/>
  <c r="G40" i="7"/>
  <c r="L90" i="16" s="1"/>
  <c r="C97" i="7"/>
  <c r="D97" i="7"/>
  <c r="G97" i="7"/>
  <c r="H97" i="7" s="1"/>
  <c r="M91" i="16" s="1"/>
  <c r="C57" i="7"/>
  <c r="D57" i="7"/>
  <c r="G57" i="7"/>
  <c r="C98" i="7"/>
  <c r="D98" i="7"/>
  <c r="G98" i="7"/>
  <c r="H98" i="7" s="1"/>
  <c r="M92" i="16" s="1"/>
  <c r="C32" i="7"/>
  <c r="D32" i="7"/>
  <c r="G32" i="7"/>
  <c r="C99" i="7"/>
  <c r="D99" i="7"/>
  <c r="G99" i="7"/>
  <c r="H99" i="7" s="1"/>
  <c r="M93" i="16" s="1"/>
  <c r="C100" i="7"/>
  <c r="D100" i="7"/>
  <c r="G100" i="7"/>
  <c r="H100" i="7" s="1"/>
  <c r="M94" i="16" s="1"/>
  <c r="C36" i="7"/>
  <c r="D36" i="7"/>
  <c r="G36" i="7"/>
  <c r="C24" i="7"/>
  <c r="D24" i="7"/>
  <c r="G24" i="7"/>
  <c r="L15" i="16" s="1"/>
  <c r="C101" i="7"/>
  <c r="D101" i="7"/>
  <c r="G101" i="7"/>
  <c r="H101" i="7" s="1"/>
  <c r="M95" i="16" s="1"/>
  <c r="G73" i="7"/>
  <c r="G102" i="7"/>
  <c r="H102" i="7" s="1"/>
  <c r="M96" i="16" s="1"/>
  <c r="G18" i="7"/>
  <c r="G43" i="7"/>
  <c r="L42" i="16" s="1"/>
  <c r="G74" i="7"/>
  <c r="G103" i="7"/>
  <c r="H103" i="7" s="1"/>
  <c r="M97" i="16" s="1"/>
  <c r="G104" i="7"/>
  <c r="G105" i="7"/>
  <c r="L99" i="16" s="1"/>
  <c r="G106" i="7"/>
  <c r="H106" i="7" s="1"/>
  <c r="M100" i="16" s="1"/>
  <c r="G107" i="7"/>
  <c r="H107" i="7" s="1"/>
  <c r="M101" i="16" s="1"/>
  <c r="G108" i="7"/>
  <c r="G50" i="7"/>
  <c r="G109" i="7"/>
  <c r="G110" i="7"/>
  <c r="H110" i="7" s="1"/>
  <c r="M105" i="16" s="1"/>
  <c r="G111" i="7"/>
  <c r="H111" i="7" s="1"/>
  <c r="M106" i="16" s="1"/>
  <c r="G112" i="7"/>
  <c r="H112" i="7" s="1"/>
  <c r="M107" i="16" s="1"/>
  <c r="G113" i="7"/>
  <c r="H113" i="7" s="1"/>
  <c r="M108" i="16" s="1"/>
  <c r="G114" i="7"/>
  <c r="H114" i="7" s="1"/>
  <c r="M109" i="16" s="1"/>
  <c r="G58" i="7"/>
  <c r="G115" i="7"/>
  <c r="L111" i="16" s="1"/>
  <c r="G116" i="7"/>
  <c r="H116" i="7" s="1"/>
  <c r="M112" i="16" s="1"/>
  <c r="G117" i="7"/>
  <c r="H117" i="7" s="1"/>
  <c r="M113" i="16" s="1"/>
  <c r="G51" i="7"/>
  <c r="G118" i="7"/>
  <c r="H118" i="7" s="1"/>
  <c r="M115" i="16" s="1"/>
  <c r="G64" i="7"/>
  <c r="G52" i="7"/>
  <c r="G19" i="7"/>
  <c r="G119" i="7"/>
  <c r="H119" i="7" s="1"/>
  <c r="M117" i="16" s="1"/>
  <c r="G120" i="7"/>
  <c r="G121" i="7"/>
  <c r="H121" i="7" s="1"/>
  <c r="M119" i="16" s="1"/>
  <c r="G122" i="7"/>
  <c r="G123" i="7"/>
  <c r="L121" i="16" s="1"/>
  <c r="G23" i="7"/>
  <c r="L122" i="16" s="1"/>
  <c r="G124" i="7"/>
  <c r="H124" i="7" s="1"/>
  <c r="M123" i="16" s="1"/>
  <c r="G125" i="7"/>
  <c r="H125" i="7" s="1"/>
  <c r="M124" i="16" s="1"/>
  <c r="G126" i="7"/>
  <c r="H126" i="7" s="1"/>
  <c r="M125" i="16" s="1"/>
  <c r="G127" i="7"/>
  <c r="G128" i="7"/>
  <c r="H128" i="7" s="1"/>
  <c r="M127" i="16" s="1"/>
  <c r="G129" i="7"/>
  <c r="G130" i="7"/>
  <c r="H130" i="7" s="1"/>
  <c r="M129" i="16" s="1"/>
  <c r="G131" i="7"/>
  <c r="G132" i="7"/>
  <c r="H132" i="7" s="1"/>
  <c r="M131" i="16" s="1"/>
  <c r="G133" i="7"/>
  <c r="G134" i="7"/>
  <c r="H134" i="7" s="1"/>
  <c r="M133" i="16" s="1"/>
  <c r="G135" i="7"/>
  <c r="H135" i="7" s="1"/>
  <c r="M134" i="16" s="1"/>
  <c r="G136" i="7"/>
  <c r="H136" i="7" s="1"/>
  <c r="M135" i="16" s="1"/>
  <c r="G137" i="7"/>
  <c r="G138" i="7"/>
  <c r="H138" i="7" s="1"/>
  <c r="M137" i="16" s="1"/>
  <c r="G139" i="7"/>
  <c r="G140" i="7"/>
  <c r="H140" i="7" s="1"/>
  <c r="M139" i="16" s="1"/>
  <c r="G141" i="7"/>
  <c r="H141" i="7" s="1"/>
  <c r="M140" i="16" s="1"/>
  <c r="G142" i="7"/>
  <c r="H142" i="7" s="1"/>
  <c r="M141" i="16" s="1"/>
  <c r="G143" i="7"/>
  <c r="H143" i="7" s="1"/>
  <c r="M142" i="16" s="1"/>
  <c r="G144" i="7"/>
  <c r="H144" i="7" s="1"/>
  <c r="M143" i="16" s="1"/>
  <c r="G145" i="7"/>
  <c r="G146" i="7"/>
  <c r="H146" i="7" s="1"/>
  <c r="M145" i="16" s="1"/>
  <c r="G147" i="7"/>
  <c r="H147" i="7" s="1"/>
  <c r="M146" i="16" s="1"/>
  <c r="G148" i="7"/>
  <c r="H148" i="7" s="1"/>
  <c r="M147" i="16" s="1"/>
  <c r="G149" i="7"/>
  <c r="H149" i="7" s="1"/>
  <c r="M148" i="16" s="1"/>
  <c r="G150" i="7"/>
  <c r="H150" i="7" s="1"/>
  <c r="M149" i="16" s="1"/>
  <c r="G151" i="7"/>
  <c r="G152" i="7"/>
  <c r="H152" i="7" s="1"/>
  <c r="M151" i="16" s="1"/>
  <c r="G153" i="7"/>
  <c r="H153" i="7" s="1"/>
  <c r="M152" i="16" s="1"/>
  <c r="G154" i="7"/>
  <c r="H154" i="7" s="1"/>
  <c r="M153" i="16" s="1"/>
  <c r="G155" i="7"/>
  <c r="G156" i="7"/>
  <c r="H156" i="7" s="1"/>
  <c r="M155" i="16" s="1"/>
  <c r="G157" i="7"/>
  <c r="G158" i="7"/>
  <c r="H158" i="7" s="1"/>
  <c r="M157" i="16" s="1"/>
  <c r="G159" i="7"/>
  <c r="H159" i="7" s="1"/>
  <c r="M158" i="16" s="1"/>
  <c r="G160" i="7"/>
  <c r="H160" i="7" s="1"/>
  <c r="M159" i="16" s="1"/>
  <c r="G161" i="7"/>
  <c r="G162" i="7"/>
  <c r="H162" i="7" s="1"/>
  <c r="M161" i="16" s="1"/>
  <c r="G163" i="7"/>
  <c r="G164" i="7"/>
  <c r="G165" i="7"/>
  <c r="H165" i="7" s="1"/>
  <c r="M164" i="16" s="1"/>
  <c r="G166" i="7"/>
  <c r="L165" i="16" s="1"/>
  <c r="G167" i="7"/>
  <c r="G168" i="7"/>
  <c r="H168" i="7" s="1"/>
  <c r="M167" i="16" s="1"/>
  <c r="G169" i="7"/>
  <c r="G170" i="7"/>
  <c r="L169" i="16" s="1"/>
  <c r="G171" i="7"/>
  <c r="H171" i="7" s="1"/>
  <c r="M170" i="16" s="1"/>
  <c r="G172" i="7"/>
  <c r="H172" i="7" s="1"/>
  <c r="M171" i="16" s="1"/>
  <c r="G173" i="7"/>
  <c r="G174" i="7"/>
  <c r="H174" i="7" s="1"/>
  <c r="M173" i="16" s="1"/>
  <c r="G175" i="7"/>
  <c r="G176" i="7"/>
  <c r="H176" i="7" s="1"/>
  <c r="M175" i="16" s="1"/>
  <c r="G177" i="7"/>
  <c r="H177" i="7" s="1"/>
  <c r="M176" i="16" s="1"/>
  <c r="G178" i="7"/>
  <c r="H178" i="7" s="1"/>
  <c r="M177" i="16" s="1"/>
  <c r="G179" i="7"/>
  <c r="H179" i="7" s="1"/>
  <c r="M178" i="16" s="1"/>
  <c r="G180" i="7"/>
  <c r="H180" i="7" s="1"/>
  <c r="M179" i="16" s="1"/>
  <c r="G181" i="7"/>
  <c r="G182" i="7"/>
  <c r="H182" i="7" s="1"/>
  <c r="M181" i="16" s="1"/>
  <c r="G183" i="7"/>
  <c r="H183" i="7" s="1"/>
  <c r="M182" i="16" s="1"/>
  <c r="G184" i="7"/>
  <c r="H184" i="7" s="1"/>
  <c r="M183" i="16" s="1"/>
  <c r="G185" i="7"/>
  <c r="H185" i="7" s="1"/>
  <c r="M184" i="16" s="1"/>
  <c r="G186" i="7"/>
  <c r="H186" i="7" s="1"/>
  <c r="M185" i="16" s="1"/>
  <c r="G187" i="7"/>
  <c r="G188" i="7"/>
  <c r="H188" i="7" s="1"/>
  <c r="M187" i="16" s="1"/>
  <c r="G189" i="7"/>
  <c r="G190" i="7"/>
  <c r="H190" i="7" s="1"/>
  <c r="M189" i="16" s="1"/>
  <c r="G191" i="7"/>
  <c r="H191" i="7" s="1"/>
  <c r="M190" i="16" s="1"/>
  <c r="G192" i="7"/>
  <c r="H192" i="7" s="1"/>
  <c r="M191" i="16" s="1"/>
  <c r="G193" i="7"/>
  <c r="G194" i="7"/>
  <c r="L193" i="16" s="1"/>
  <c r="G195" i="7"/>
  <c r="H195" i="7" s="1"/>
  <c r="M194" i="16" s="1"/>
  <c r="G196" i="7"/>
  <c r="H196" i="7" s="1"/>
  <c r="M195" i="16" s="1"/>
  <c r="G197" i="7"/>
  <c r="G198" i="7"/>
  <c r="H198" i="7" s="1"/>
  <c r="M197" i="16" s="1"/>
  <c r="G199" i="7"/>
  <c r="G200" i="7"/>
  <c r="H200" i="7" s="1"/>
  <c r="M199" i="16" s="1"/>
  <c r="G201" i="7"/>
  <c r="H201" i="7" s="1"/>
  <c r="M200" i="16" s="1"/>
  <c r="G202" i="7"/>
  <c r="H202" i="7" s="1"/>
  <c r="M201" i="16" s="1"/>
  <c r="G203" i="7"/>
  <c r="H203" i="7" s="1"/>
  <c r="M202" i="16" s="1"/>
  <c r="G204" i="7"/>
  <c r="H204" i="7" s="1"/>
  <c r="M203" i="16" s="1"/>
  <c r="G205" i="7"/>
  <c r="G206" i="7"/>
  <c r="H206" i="7" s="1"/>
  <c r="M205" i="16" s="1"/>
  <c r="G207" i="7"/>
  <c r="H207" i="7" s="1"/>
  <c r="M206" i="16" s="1"/>
  <c r="G208" i="7"/>
  <c r="H208" i="7" s="1"/>
  <c r="M207" i="16" s="1"/>
  <c r="G209" i="7"/>
  <c r="H209" i="7" s="1"/>
  <c r="M208" i="16" s="1"/>
  <c r="G210" i="7"/>
  <c r="H210" i="7" s="1"/>
  <c r="M209" i="16" s="1"/>
  <c r="G211" i="7"/>
  <c r="G212" i="7"/>
  <c r="H212" i="7" s="1"/>
  <c r="M211" i="16" s="1"/>
  <c r="G213" i="7"/>
  <c r="H213" i="7" s="1"/>
  <c r="M212" i="16" s="1"/>
  <c r="G214" i="7"/>
  <c r="H214" i="7" s="1"/>
  <c r="M213" i="16" s="1"/>
  <c r="G215" i="7"/>
  <c r="H215" i="7" s="1"/>
  <c r="M214" i="16" s="1"/>
  <c r="G216" i="7"/>
  <c r="H216" i="7" s="1"/>
  <c r="M215" i="16" s="1"/>
  <c r="G217" i="7"/>
  <c r="G218" i="7"/>
  <c r="H218" i="7" s="1"/>
  <c r="M217" i="16" s="1"/>
  <c r="G219" i="7"/>
  <c r="H219" i="7" s="1"/>
  <c r="M218" i="16" s="1"/>
  <c r="G220" i="7"/>
  <c r="H220" i="7" s="1"/>
  <c r="M219" i="16" s="1"/>
  <c r="G221" i="7"/>
  <c r="H221" i="7" s="1"/>
  <c r="M220" i="16" s="1"/>
  <c r="G222" i="7"/>
  <c r="H222" i="7" s="1"/>
  <c r="M221" i="16" s="1"/>
  <c r="G223" i="7"/>
  <c r="G224" i="7"/>
  <c r="H224" i="7" s="1"/>
  <c r="M223" i="16" s="1"/>
  <c r="G225" i="7"/>
  <c r="H225" i="7" s="1"/>
  <c r="M224" i="16" s="1"/>
  <c r="G226" i="7"/>
  <c r="H226" i="7" s="1"/>
  <c r="M225" i="16" s="1"/>
  <c r="G227" i="7"/>
  <c r="H227" i="7" s="1"/>
  <c r="M226" i="16" s="1"/>
  <c r="G228" i="7"/>
  <c r="H228" i="7" s="1"/>
  <c r="M227" i="16" s="1"/>
  <c r="G229" i="7"/>
  <c r="G230" i="7"/>
  <c r="H230" i="7" s="1"/>
  <c r="M229" i="16" s="1"/>
  <c r="G231" i="7"/>
  <c r="H231" i="7" s="1"/>
  <c r="M230" i="16" s="1"/>
  <c r="G232" i="7"/>
  <c r="H232" i="7" s="1"/>
  <c r="M231" i="16" s="1"/>
  <c r="G233" i="7"/>
  <c r="H233" i="7" s="1"/>
  <c r="M232" i="16" s="1"/>
  <c r="G234" i="7"/>
  <c r="H234" i="7" s="1"/>
  <c r="M233" i="16" s="1"/>
  <c r="G235" i="7"/>
  <c r="G236" i="7"/>
  <c r="H236" i="7" s="1"/>
  <c r="M235" i="16" s="1"/>
  <c r="G237" i="7"/>
  <c r="H237" i="7" s="1"/>
  <c r="M236" i="16" s="1"/>
  <c r="G238" i="7"/>
  <c r="L237" i="16" s="1"/>
  <c r="G239" i="7"/>
  <c r="H239" i="7" s="1"/>
  <c r="M238" i="16" s="1"/>
  <c r="G240" i="7"/>
  <c r="H240" i="7" s="1"/>
  <c r="M239" i="16" s="1"/>
  <c r="G241" i="7"/>
  <c r="G242" i="7"/>
  <c r="H242" i="7" s="1"/>
  <c r="M241" i="16" s="1"/>
  <c r="G243" i="7"/>
  <c r="H243" i="7" s="1"/>
  <c r="M242" i="16" s="1"/>
  <c r="G244" i="7"/>
  <c r="H244" i="7" s="1"/>
  <c r="M243" i="16" s="1"/>
  <c r="G245" i="7"/>
  <c r="H245" i="7" s="1"/>
  <c r="M244" i="16" s="1"/>
  <c r="G246" i="7"/>
  <c r="H246" i="7" s="1"/>
  <c r="M245" i="16" s="1"/>
  <c r="G247" i="7"/>
  <c r="G248" i="7"/>
  <c r="H248" i="7" s="1"/>
  <c r="M247" i="16" s="1"/>
  <c r="G249" i="7"/>
  <c r="H249" i="7" s="1"/>
  <c r="M248" i="16" s="1"/>
  <c r="G250" i="7"/>
  <c r="H250" i="7" s="1"/>
  <c r="M249" i="16" s="1"/>
  <c r="G251" i="7"/>
  <c r="H251" i="7" s="1"/>
  <c r="M250" i="16" s="1"/>
  <c r="G252" i="7"/>
  <c r="H252" i="7" s="1"/>
  <c r="M251" i="16" s="1"/>
  <c r="G253" i="7"/>
  <c r="G254" i="7"/>
  <c r="H254" i="7" s="1"/>
  <c r="M253" i="16" s="1"/>
  <c r="G255" i="7"/>
  <c r="H255" i="7" s="1"/>
  <c r="M254" i="16" s="1"/>
  <c r="G256" i="7"/>
  <c r="H256" i="7" s="1"/>
  <c r="M255" i="16" s="1"/>
  <c r="G257" i="7"/>
  <c r="H257" i="7" s="1"/>
  <c r="M256" i="16" s="1"/>
  <c r="G258" i="7"/>
  <c r="H258" i="7" s="1"/>
  <c r="M257" i="16" s="1"/>
  <c r="G259" i="7"/>
  <c r="G260" i="7"/>
  <c r="H260" i="7" s="1"/>
  <c r="M259" i="16" s="1"/>
  <c r="G261" i="7"/>
  <c r="H261" i="7" s="1"/>
  <c r="M260" i="16" s="1"/>
  <c r="G262" i="7"/>
  <c r="H262" i="7" s="1"/>
  <c r="M261" i="16" s="1"/>
  <c r="G263" i="7"/>
  <c r="H263" i="7" s="1"/>
  <c r="M262" i="16" s="1"/>
  <c r="G264" i="7"/>
  <c r="H264" i="7" s="1"/>
  <c r="M263" i="16" s="1"/>
  <c r="G265" i="7"/>
  <c r="G266" i="7"/>
  <c r="H266" i="7" s="1"/>
  <c r="M265" i="16" s="1"/>
  <c r="G267" i="7"/>
  <c r="H267" i="7" s="1"/>
  <c r="M266" i="16" s="1"/>
  <c r="G268" i="7"/>
  <c r="H268" i="7" s="1"/>
  <c r="M267" i="16" s="1"/>
  <c r="G269" i="7"/>
  <c r="H269" i="7" s="1"/>
  <c r="M268" i="16" s="1"/>
  <c r="G270" i="7"/>
  <c r="H270" i="7" s="1"/>
  <c r="M269" i="16" s="1"/>
  <c r="G271" i="7"/>
  <c r="G272" i="7"/>
  <c r="H272" i="7" s="1"/>
  <c r="M271" i="16" s="1"/>
  <c r="G273" i="7"/>
  <c r="H273" i="7" s="1"/>
  <c r="M272" i="16" s="1"/>
  <c r="G274" i="7"/>
  <c r="H274" i="7" s="1"/>
  <c r="M273" i="16" s="1"/>
  <c r="G275" i="7"/>
  <c r="H275" i="7" s="1"/>
  <c r="M274" i="16" s="1"/>
  <c r="G276" i="7"/>
  <c r="H276" i="7" s="1"/>
  <c r="M275" i="16" s="1"/>
  <c r="G277" i="7"/>
  <c r="H277" i="7" s="1"/>
  <c r="M276" i="16" s="1"/>
  <c r="G278" i="7"/>
  <c r="H278" i="7" s="1"/>
  <c r="M277" i="16" s="1"/>
  <c r="G279" i="7"/>
  <c r="H279" i="7" s="1"/>
  <c r="M278" i="16" s="1"/>
  <c r="G280" i="7"/>
  <c r="H280" i="7" s="1"/>
  <c r="M279" i="16" s="1"/>
  <c r="G281" i="7"/>
  <c r="H281" i="7" s="1"/>
  <c r="M280" i="16" s="1"/>
  <c r="G282" i="7"/>
  <c r="H282" i="7" s="1"/>
  <c r="M281" i="16" s="1"/>
  <c r="G283" i="7"/>
  <c r="G284" i="7"/>
  <c r="H284" i="7" s="1"/>
  <c r="M283" i="16" s="1"/>
  <c r="G285" i="7"/>
  <c r="H285" i="7" s="1"/>
  <c r="M284" i="16" s="1"/>
  <c r="G286" i="7"/>
  <c r="H286" i="7" s="1"/>
  <c r="M285" i="16" s="1"/>
  <c r="G287" i="7"/>
  <c r="H287" i="7" s="1"/>
  <c r="M286" i="16" s="1"/>
  <c r="G288" i="7"/>
  <c r="H288" i="7" s="1"/>
  <c r="M287" i="16" s="1"/>
  <c r="G289" i="7"/>
  <c r="G290" i="7"/>
  <c r="H290" i="7" s="1"/>
  <c r="M289" i="16" s="1"/>
  <c r="G291" i="7"/>
  <c r="H291" i="7" s="1"/>
  <c r="M290" i="16" s="1"/>
  <c r="G292" i="7"/>
  <c r="H292" i="7" s="1"/>
  <c r="M291" i="16" s="1"/>
  <c r="G293" i="7"/>
  <c r="H293" i="7" s="1"/>
  <c r="M292" i="16" s="1"/>
  <c r="G294" i="7"/>
  <c r="H294" i="7" s="1"/>
  <c r="M293" i="16" s="1"/>
  <c r="G295" i="7"/>
  <c r="G296" i="7"/>
  <c r="H296" i="7" s="1"/>
  <c r="M295" i="16" s="1"/>
  <c r="G297" i="7"/>
  <c r="H297" i="7" s="1"/>
  <c r="M296" i="16" s="1"/>
  <c r="G298" i="7"/>
  <c r="H298" i="7" s="1"/>
  <c r="M297" i="16" s="1"/>
  <c r="G299" i="7"/>
  <c r="H299" i="7" s="1"/>
  <c r="M298" i="16" s="1"/>
  <c r="G300" i="7"/>
  <c r="H300" i="7" s="1"/>
  <c r="M299" i="16" s="1"/>
  <c r="G301" i="7"/>
  <c r="G302" i="7"/>
  <c r="H302" i="7" s="1"/>
  <c r="M301" i="16" s="1"/>
  <c r="G303" i="7"/>
  <c r="H303" i="7" s="1"/>
  <c r="M302" i="16" s="1"/>
  <c r="G304" i="7"/>
  <c r="H304" i="7" s="1"/>
  <c r="M303" i="16" s="1"/>
  <c r="G305" i="7"/>
  <c r="H305" i="7" s="1"/>
  <c r="M304" i="16" s="1"/>
  <c r="G306" i="7"/>
  <c r="H306" i="7" s="1"/>
  <c r="M305" i="16" s="1"/>
  <c r="G307" i="7"/>
  <c r="G308" i="7"/>
  <c r="H308" i="7" s="1"/>
  <c r="M307" i="16" s="1"/>
  <c r="G309" i="7"/>
  <c r="H309" i="7" s="1"/>
  <c r="M308" i="16" s="1"/>
  <c r="G310" i="7"/>
  <c r="H310" i="7" s="1"/>
  <c r="M309" i="16" s="1"/>
  <c r="G311" i="7"/>
  <c r="H311" i="7" s="1"/>
  <c r="M310" i="16" s="1"/>
  <c r="G312" i="7"/>
  <c r="H312" i="7" s="1"/>
  <c r="M311" i="16" s="1"/>
  <c r="G313" i="7"/>
  <c r="G314" i="7"/>
  <c r="H314" i="7" s="1"/>
  <c r="M313" i="16" s="1"/>
  <c r="G315" i="7"/>
  <c r="H315" i="7" s="1"/>
  <c r="M314" i="16" s="1"/>
  <c r="G316" i="7"/>
  <c r="H316" i="7" s="1"/>
  <c r="M315" i="16" s="1"/>
  <c r="G317" i="7"/>
  <c r="H317" i="7" s="1"/>
  <c r="M316" i="16" s="1"/>
  <c r="G318" i="7"/>
  <c r="H318" i="7" s="1"/>
  <c r="M317" i="16" s="1"/>
  <c r="G319" i="7"/>
  <c r="G320" i="7"/>
  <c r="H320" i="7" s="1"/>
  <c r="M319" i="16" s="1"/>
  <c r="G321" i="7"/>
  <c r="H321" i="7" s="1"/>
  <c r="M320" i="16" s="1"/>
  <c r="G322" i="7"/>
  <c r="H322" i="7" s="1"/>
  <c r="M321" i="16" s="1"/>
  <c r="G323" i="7"/>
  <c r="H323" i="7" s="1"/>
  <c r="M322" i="16" s="1"/>
  <c r="G324" i="7"/>
  <c r="H324" i="7" s="1"/>
  <c r="M323" i="16" s="1"/>
  <c r="G325" i="7"/>
  <c r="G326" i="7"/>
  <c r="H326" i="7" s="1"/>
  <c r="M325" i="16" s="1"/>
  <c r="G327" i="7"/>
  <c r="H327" i="7" s="1"/>
  <c r="M326" i="16" s="1"/>
  <c r="G328" i="7"/>
  <c r="H328" i="7" s="1"/>
  <c r="M327" i="16" s="1"/>
  <c r="G329" i="7"/>
  <c r="H329" i="7" s="1"/>
  <c r="M328" i="16" s="1"/>
  <c r="G330" i="7"/>
  <c r="H330" i="7" s="1"/>
  <c r="M329" i="16" s="1"/>
  <c r="G331" i="7"/>
  <c r="G332" i="7"/>
  <c r="H332" i="7" s="1"/>
  <c r="M331" i="16" s="1"/>
  <c r="G333" i="7"/>
  <c r="H333" i="7" s="1"/>
  <c r="M332" i="16" s="1"/>
  <c r="G334" i="7"/>
  <c r="H334" i="7" s="1"/>
  <c r="M333" i="16" s="1"/>
  <c r="G335" i="7"/>
  <c r="H335" i="7" s="1"/>
  <c r="M334" i="16" s="1"/>
  <c r="G336" i="7"/>
  <c r="H336" i="7" s="1"/>
  <c r="M335" i="16" s="1"/>
  <c r="G337" i="7"/>
  <c r="G338" i="7"/>
  <c r="H338" i="7" s="1"/>
  <c r="M337" i="16" s="1"/>
  <c r="G339" i="7"/>
  <c r="H339" i="7" s="1"/>
  <c r="M338" i="16" s="1"/>
  <c r="G340" i="7"/>
  <c r="H340" i="7" s="1"/>
  <c r="M339" i="16" s="1"/>
  <c r="G341" i="7"/>
  <c r="H341" i="7" s="1"/>
  <c r="M340" i="16" s="1"/>
  <c r="G342" i="7"/>
  <c r="H342" i="7" s="1"/>
  <c r="M341" i="16" s="1"/>
  <c r="G343" i="7"/>
  <c r="G344" i="7"/>
  <c r="H344" i="7" s="1"/>
  <c r="M343" i="16" s="1"/>
  <c r="G345" i="7"/>
  <c r="H345" i="7" s="1"/>
  <c r="M344" i="16" s="1"/>
  <c r="G346" i="7"/>
  <c r="H346" i="7" s="1"/>
  <c r="M345" i="16" s="1"/>
  <c r="G347" i="7"/>
  <c r="H347" i="7" s="1"/>
  <c r="M346" i="16" s="1"/>
  <c r="G348" i="7"/>
  <c r="H348" i="7" s="1"/>
  <c r="M347" i="16" s="1"/>
  <c r="G349" i="7"/>
  <c r="G350" i="7"/>
  <c r="H350" i="7" s="1"/>
  <c r="M349" i="16" s="1"/>
  <c r="G351" i="7"/>
  <c r="H351" i="7" s="1"/>
  <c r="M350" i="16" s="1"/>
  <c r="G352" i="7"/>
  <c r="H352" i="7" s="1"/>
  <c r="M351" i="16" s="1"/>
  <c r="G353" i="7"/>
  <c r="H353" i="7" s="1"/>
  <c r="M352" i="16" s="1"/>
  <c r="G354" i="7"/>
  <c r="H354" i="7" s="1"/>
  <c r="M353" i="16" s="1"/>
  <c r="G355" i="7"/>
  <c r="G356" i="7"/>
  <c r="H356" i="7" s="1"/>
  <c r="M355" i="16" s="1"/>
  <c r="G357" i="7"/>
  <c r="H357" i="7" s="1"/>
  <c r="M356" i="16" s="1"/>
  <c r="G358" i="7"/>
  <c r="H358" i="7" s="1"/>
  <c r="M357" i="16" s="1"/>
  <c r="G359" i="7"/>
  <c r="H359" i="7" s="1"/>
  <c r="M358" i="16" s="1"/>
  <c r="G360" i="7"/>
  <c r="H360" i="7" s="1"/>
  <c r="M359" i="16" s="1"/>
  <c r="G361" i="7"/>
  <c r="G362" i="7"/>
  <c r="H362" i="7" s="1"/>
  <c r="M361" i="16" s="1"/>
  <c r="G363" i="7"/>
  <c r="H363" i="7" s="1"/>
  <c r="M362" i="16" s="1"/>
  <c r="G364" i="7"/>
  <c r="H364" i="7" s="1"/>
  <c r="M363" i="16" s="1"/>
  <c r="G365" i="7"/>
  <c r="H365" i="7" s="1"/>
  <c r="M364" i="16" s="1"/>
  <c r="G366" i="7"/>
  <c r="H366" i="7" s="1"/>
  <c r="M365" i="16" s="1"/>
  <c r="G367" i="7"/>
  <c r="G368" i="7"/>
  <c r="H368" i="7" s="1"/>
  <c r="M367" i="16" s="1"/>
  <c r="G369" i="7"/>
  <c r="H369" i="7" s="1"/>
  <c r="M368" i="16" s="1"/>
  <c r="G370" i="7"/>
  <c r="H370" i="7" s="1"/>
  <c r="M369" i="16" s="1"/>
  <c r="G371" i="7"/>
  <c r="H371" i="7" s="1"/>
  <c r="M370" i="16" s="1"/>
  <c r="G372" i="7"/>
  <c r="H372" i="7" s="1"/>
  <c r="M371" i="16" s="1"/>
  <c r="G373" i="7"/>
  <c r="G374" i="7"/>
  <c r="H374" i="7" s="1"/>
  <c r="M373" i="16" s="1"/>
  <c r="G375" i="7"/>
  <c r="H375" i="7" s="1"/>
  <c r="M374" i="16" s="1"/>
  <c r="G376" i="7"/>
  <c r="L375" i="16" s="1"/>
  <c r="G377" i="7"/>
  <c r="H377" i="7" s="1"/>
  <c r="M376" i="16" s="1"/>
  <c r="G378" i="7"/>
  <c r="H378" i="7" s="1"/>
  <c r="M377" i="16" s="1"/>
  <c r="G379" i="7"/>
  <c r="G380" i="7"/>
  <c r="H380" i="7" s="1"/>
  <c r="M379" i="16" s="1"/>
  <c r="G381" i="7"/>
  <c r="H381" i="7" s="1"/>
  <c r="M380" i="16" s="1"/>
  <c r="G382" i="7"/>
  <c r="L381" i="16" s="1"/>
  <c r="G383" i="7"/>
  <c r="H383" i="7" s="1"/>
  <c r="M382" i="16" s="1"/>
  <c r="G384" i="7"/>
  <c r="H384" i="7" s="1"/>
  <c r="M383" i="16" s="1"/>
  <c r="G385" i="7"/>
  <c r="G386" i="7"/>
  <c r="H386" i="7" s="1"/>
  <c r="M385" i="16" s="1"/>
  <c r="G387" i="7"/>
  <c r="H387" i="7" s="1"/>
  <c r="M386" i="16" s="1"/>
  <c r="G388" i="7"/>
  <c r="H388" i="7" s="1"/>
  <c r="M387" i="16" s="1"/>
  <c r="G389" i="7"/>
  <c r="H389" i="7" s="1"/>
  <c r="M388" i="16" s="1"/>
  <c r="G390" i="7"/>
  <c r="H390" i="7" s="1"/>
  <c r="M389" i="16" s="1"/>
  <c r="G391" i="7"/>
  <c r="G392" i="7"/>
  <c r="H392" i="7" s="1"/>
  <c r="M391" i="16" s="1"/>
  <c r="G393" i="7"/>
  <c r="H393" i="7" s="1"/>
  <c r="M392" i="16" s="1"/>
  <c r="G394" i="7"/>
  <c r="H394" i="7" s="1"/>
  <c r="M393" i="16" s="1"/>
  <c r="G395" i="7"/>
  <c r="H395" i="7" s="1"/>
  <c r="M394" i="16" s="1"/>
  <c r="G396" i="7"/>
  <c r="H396" i="7" s="1"/>
  <c r="M395" i="16" s="1"/>
  <c r="G397" i="7"/>
  <c r="G398" i="7"/>
  <c r="H398" i="7" s="1"/>
  <c r="M397" i="16" s="1"/>
  <c r="G399" i="7"/>
  <c r="H399" i="7" s="1"/>
  <c r="M398" i="16" s="1"/>
  <c r="G400" i="7"/>
  <c r="H400" i="7" s="1"/>
  <c r="M399" i="16" s="1"/>
  <c r="G401" i="7"/>
  <c r="H401" i="7" s="1"/>
  <c r="M400" i="16" s="1"/>
  <c r="G402" i="7"/>
  <c r="H402" i="7" s="1"/>
  <c r="M401" i="16" s="1"/>
  <c r="G403" i="7"/>
  <c r="G404" i="7"/>
  <c r="H404" i="7" s="1"/>
  <c r="M403" i="16" s="1"/>
  <c r="G405" i="7"/>
  <c r="H405" i="7" s="1"/>
  <c r="M404" i="16" s="1"/>
  <c r="G406" i="7"/>
  <c r="H406" i="7" s="1"/>
  <c r="M405" i="16" s="1"/>
  <c r="G407" i="7"/>
  <c r="H407" i="7" s="1"/>
  <c r="M406" i="16" s="1"/>
  <c r="G408" i="7"/>
  <c r="H408" i="7" s="1"/>
  <c r="M407" i="16" s="1"/>
  <c r="G409" i="7"/>
  <c r="G410" i="7"/>
  <c r="H410" i="7" s="1"/>
  <c r="M409" i="16" s="1"/>
  <c r="G411" i="7"/>
  <c r="H411" i="7" s="1"/>
  <c r="M410" i="16" s="1"/>
  <c r="G412" i="7"/>
  <c r="H412" i="7" s="1"/>
  <c r="M411" i="16" s="1"/>
  <c r="G413" i="7"/>
  <c r="H413" i="7" s="1"/>
  <c r="M412" i="16" s="1"/>
  <c r="G414" i="7"/>
  <c r="H414" i="7" s="1"/>
  <c r="M413" i="16" s="1"/>
  <c r="G415" i="7"/>
  <c r="G416" i="7"/>
  <c r="H416" i="7" s="1"/>
  <c r="M415" i="16" s="1"/>
  <c r="G417" i="7"/>
  <c r="H417" i="7" s="1"/>
  <c r="M416" i="16" s="1"/>
  <c r="G418" i="7"/>
  <c r="H418" i="7" s="1"/>
  <c r="M417" i="16" s="1"/>
  <c r="G419" i="7"/>
  <c r="H419" i="7" s="1"/>
  <c r="M418" i="16" s="1"/>
  <c r="G420" i="7"/>
  <c r="H420" i="7" s="1"/>
  <c r="M419" i="16" s="1"/>
  <c r="G421" i="7"/>
  <c r="G422" i="7"/>
  <c r="H422" i="7" s="1"/>
  <c r="M421" i="16" s="1"/>
  <c r="G423" i="7"/>
  <c r="H423" i="7" s="1"/>
  <c r="M422" i="16" s="1"/>
  <c r="G424" i="7"/>
  <c r="H424" i="7" s="1"/>
  <c r="M423" i="16" s="1"/>
  <c r="G425" i="7"/>
  <c r="H425" i="7" s="1"/>
  <c r="M424" i="16" s="1"/>
  <c r="G426" i="7"/>
  <c r="H426" i="7" s="1"/>
  <c r="M425" i="16" s="1"/>
  <c r="G427" i="7"/>
  <c r="G428" i="7"/>
  <c r="H428" i="7" s="1"/>
  <c r="M427" i="16" s="1"/>
  <c r="G429" i="7"/>
  <c r="H429" i="7" s="1"/>
  <c r="M428" i="16" s="1"/>
  <c r="G430" i="7"/>
  <c r="H430" i="7" s="1"/>
  <c r="M429" i="16" s="1"/>
  <c r="G431" i="7"/>
  <c r="H431" i="7" s="1"/>
  <c r="M430" i="16" s="1"/>
  <c r="G432" i="7"/>
  <c r="H432" i="7" s="1"/>
  <c r="M431" i="16" s="1"/>
  <c r="G433" i="7"/>
  <c r="G434" i="7"/>
  <c r="H434" i="7" s="1"/>
  <c r="M433" i="16" s="1"/>
  <c r="G435" i="7"/>
  <c r="H435" i="7" s="1"/>
  <c r="M434" i="16" s="1"/>
  <c r="G436" i="7"/>
  <c r="H436" i="7" s="1"/>
  <c r="M435" i="16" s="1"/>
  <c r="G437" i="7"/>
  <c r="H437" i="7" s="1"/>
  <c r="M436" i="16" s="1"/>
  <c r="G438" i="7"/>
  <c r="H438" i="7" s="1"/>
  <c r="M437" i="16" s="1"/>
  <c r="G439" i="7"/>
  <c r="G440" i="7"/>
  <c r="H440" i="7" s="1"/>
  <c r="M439" i="16" s="1"/>
  <c r="G441" i="7"/>
  <c r="H441" i="7" s="1"/>
  <c r="M440" i="16" s="1"/>
  <c r="G442" i="7"/>
  <c r="H442" i="7" s="1"/>
  <c r="M441" i="16" s="1"/>
  <c r="G443" i="7"/>
  <c r="H443" i="7" s="1"/>
  <c r="M442" i="16" s="1"/>
  <c r="G444" i="7"/>
  <c r="H444" i="7" s="1"/>
  <c r="M443" i="16" s="1"/>
  <c r="G445" i="7"/>
  <c r="G446" i="7"/>
  <c r="H446" i="7" s="1"/>
  <c r="M445" i="16" s="1"/>
  <c r="G447" i="7"/>
  <c r="H447" i="7" s="1"/>
  <c r="M446" i="16" s="1"/>
  <c r="G448" i="7"/>
  <c r="H448" i="7" s="1"/>
  <c r="M447" i="16" s="1"/>
  <c r="G449" i="7"/>
  <c r="H449" i="7" s="1"/>
  <c r="M448" i="16" s="1"/>
  <c r="G450" i="7"/>
  <c r="H450" i="7" s="1"/>
  <c r="M449" i="16" s="1"/>
  <c r="G451" i="7"/>
  <c r="G452" i="7"/>
  <c r="H452" i="7" s="1"/>
  <c r="M451" i="16" s="1"/>
  <c r="G453" i="7"/>
  <c r="H453" i="7" s="1"/>
  <c r="M452" i="16" s="1"/>
  <c r="G454" i="7"/>
  <c r="H454" i="7" s="1"/>
  <c r="M453" i="16" s="1"/>
  <c r="G455" i="7"/>
  <c r="H455" i="7" s="1"/>
  <c r="M454" i="16" s="1"/>
  <c r="G456" i="7"/>
  <c r="H456" i="7" s="1"/>
  <c r="M455" i="16" s="1"/>
  <c r="G457" i="7"/>
  <c r="G458" i="7"/>
  <c r="H458" i="7" s="1"/>
  <c r="M457" i="16" s="1"/>
  <c r="G459" i="7"/>
  <c r="H459" i="7" s="1"/>
  <c r="M458" i="16" s="1"/>
  <c r="G460" i="7"/>
  <c r="H460" i="7" s="1"/>
  <c r="M459" i="16" s="1"/>
  <c r="G461" i="7"/>
  <c r="H461" i="7" s="1"/>
  <c r="M460" i="16" s="1"/>
  <c r="G462" i="7"/>
  <c r="H462" i="7" s="1"/>
  <c r="M461" i="16" s="1"/>
  <c r="G463" i="7"/>
  <c r="G464" i="7"/>
  <c r="H464" i="7" s="1"/>
  <c r="M463" i="16" s="1"/>
  <c r="G465" i="7"/>
  <c r="H465" i="7" s="1"/>
  <c r="M464" i="16" s="1"/>
  <c r="G466" i="7"/>
  <c r="H466" i="7" s="1"/>
  <c r="M465" i="16" s="1"/>
  <c r="G467" i="7"/>
  <c r="H467" i="7" s="1"/>
  <c r="M466" i="16" s="1"/>
  <c r="G468" i="7"/>
  <c r="H468" i="7" s="1"/>
  <c r="M467" i="16" s="1"/>
  <c r="G469" i="7"/>
  <c r="G470" i="7"/>
  <c r="H470" i="7" s="1"/>
  <c r="M469" i="16" s="1"/>
  <c r="G471" i="7"/>
  <c r="H471" i="7" s="1"/>
  <c r="M470" i="16" s="1"/>
  <c r="G472" i="7"/>
  <c r="H472" i="7" s="1"/>
  <c r="M471" i="16" s="1"/>
  <c r="G473" i="7"/>
  <c r="H473" i="7" s="1"/>
  <c r="M472" i="16" s="1"/>
  <c r="G474" i="7"/>
  <c r="H474" i="7" s="1"/>
  <c r="M473" i="16" s="1"/>
  <c r="G475" i="7"/>
  <c r="G476" i="7"/>
  <c r="H476" i="7" s="1"/>
  <c r="M475" i="16" s="1"/>
  <c r="G477" i="7"/>
  <c r="H477" i="7" s="1"/>
  <c r="M476" i="16" s="1"/>
  <c r="G478" i="7"/>
  <c r="H478" i="7" s="1"/>
  <c r="M477" i="16" s="1"/>
  <c r="G479" i="7"/>
  <c r="H479" i="7" s="1"/>
  <c r="M478" i="16" s="1"/>
  <c r="G480" i="7"/>
  <c r="H480" i="7" s="1"/>
  <c r="M479" i="16" s="1"/>
  <c r="G481" i="7"/>
  <c r="G482" i="7"/>
  <c r="H482" i="7" s="1"/>
  <c r="M481" i="16" s="1"/>
  <c r="G483" i="7"/>
  <c r="H483" i="7" s="1"/>
  <c r="M482" i="16" s="1"/>
  <c r="G484" i="7"/>
  <c r="H484" i="7" s="1"/>
  <c r="M483" i="16" s="1"/>
  <c r="G485" i="7"/>
  <c r="H485" i="7" s="1"/>
  <c r="M484" i="16" s="1"/>
  <c r="G486" i="7"/>
  <c r="H486" i="7" s="1"/>
  <c r="M485" i="16" s="1"/>
  <c r="G487" i="7"/>
  <c r="G488" i="7"/>
  <c r="H488" i="7" s="1"/>
  <c r="M487" i="16" s="1"/>
  <c r="G489" i="7"/>
  <c r="H489" i="7" s="1"/>
  <c r="M488" i="16" s="1"/>
  <c r="G490" i="7"/>
  <c r="H490" i="7" s="1"/>
  <c r="M489" i="16" s="1"/>
  <c r="G491" i="7"/>
  <c r="H491" i="7" s="1"/>
  <c r="M490" i="16" s="1"/>
  <c r="G492" i="7"/>
  <c r="H492" i="7" s="1"/>
  <c r="M491" i="16" s="1"/>
  <c r="G493" i="7"/>
  <c r="G494" i="7"/>
  <c r="H494" i="7" s="1"/>
  <c r="M493" i="16" s="1"/>
  <c r="G495" i="7"/>
  <c r="H495" i="7" s="1"/>
  <c r="M494" i="16" s="1"/>
  <c r="G496" i="7"/>
  <c r="L495" i="16" s="1"/>
  <c r="G497" i="7"/>
  <c r="H497" i="7" s="1"/>
  <c r="M496" i="16" s="1"/>
  <c r="G498" i="7"/>
  <c r="H498" i="7" s="1"/>
  <c r="M497" i="16" s="1"/>
  <c r="G499" i="7"/>
  <c r="G500" i="7"/>
  <c r="H500" i="7" s="1"/>
  <c r="M499" i="16" s="1"/>
  <c r="H104" i="7"/>
  <c r="H108" i="7"/>
  <c r="H109" i="7"/>
  <c r="H120" i="7"/>
  <c r="H122" i="7"/>
  <c r="H127" i="7"/>
  <c r="H129" i="7"/>
  <c r="M128" i="16" s="1"/>
  <c r="H131" i="7"/>
  <c r="M130" i="16" s="1"/>
  <c r="H133" i="7"/>
  <c r="H137" i="7"/>
  <c r="M136" i="16" s="1"/>
  <c r="H139" i="7"/>
  <c r="M138" i="16" s="1"/>
  <c r="H145" i="7"/>
  <c r="H151" i="7"/>
  <c r="M150" i="16" s="1"/>
  <c r="H155" i="7"/>
  <c r="H157" i="7"/>
  <c r="M156" i="16" s="1"/>
  <c r="H161" i="7"/>
  <c r="H163" i="7"/>
  <c r="H164" i="7"/>
  <c r="M163" i="16" s="1"/>
  <c r="H167" i="7"/>
  <c r="M166" i="16" s="1"/>
  <c r="H169" i="7"/>
  <c r="M168" i="16" s="1"/>
  <c r="H173" i="7"/>
  <c r="M172" i="16" s="1"/>
  <c r="H175" i="7"/>
  <c r="M174" i="16" s="1"/>
  <c r="H181" i="7"/>
  <c r="H187" i="7"/>
  <c r="H189" i="7"/>
  <c r="M188" i="16" s="1"/>
  <c r="H193" i="7"/>
  <c r="M192" i="16" s="1"/>
  <c r="H197" i="7"/>
  <c r="H199" i="7"/>
  <c r="M198" i="16" s="1"/>
  <c r="H205" i="7"/>
  <c r="H211" i="7"/>
  <c r="M210" i="16" s="1"/>
  <c r="H217" i="7"/>
  <c r="H223" i="7"/>
  <c r="M222" i="16" s="1"/>
  <c r="H229" i="7"/>
  <c r="H235" i="7"/>
  <c r="H241" i="7"/>
  <c r="H247" i="7"/>
  <c r="M246" i="16" s="1"/>
  <c r="H253" i="7"/>
  <c r="M252" i="16" s="1"/>
  <c r="H259" i="7"/>
  <c r="H265" i="7"/>
  <c r="M264" i="16" s="1"/>
  <c r="H271" i="7"/>
  <c r="M270" i="16" s="1"/>
  <c r="H283" i="7"/>
  <c r="M282" i="16" s="1"/>
  <c r="H289" i="7"/>
  <c r="H295" i="7"/>
  <c r="M294" i="16" s="1"/>
  <c r="H301" i="7"/>
  <c r="M300" i="16" s="1"/>
  <c r="H307" i="7"/>
  <c r="H313" i="7"/>
  <c r="M312" i="16" s="1"/>
  <c r="H319" i="7"/>
  <c r="M318" i="16" s="1"/>
  <c r="H325" i="7"/>
  <c r="H331" i="7"/>
  <c r="H337" i="7"/>
  <c r="M336" i="16" s="1"/>
  <c r="H343" i="7"/>
  <c r="M342" i="16" s="1"/>
  <c r="H349" i="7"/>
  <c r="H355" i="7"/>
  <c r="H361" i="7"/>
  <c r="M360" i="16" s="1"/>
  <c r="H367" i="7"/>
  <c r="M366" i="16" s="1"/>
  <c r="H373" i="7"/>
  <c r="M372" i="16" s="1"/>
  <c r="H379" i="7"/>
  <c r="M378" i="16" s="1"/>
  <c r="H385" i="7"/>
  <c r="H391" i="7"/>
  <c r="H397" i="7"/>
  <c r="M396" i="16" s="1"/>
  <c r="H403" i="7"/>
  <c r="M402" i="16" s="1"/>
  <c r="H409" i="7"/>
  <c r="M408" i="16" s="1"/>
  <c r="H415" i="7"/>
  <c r="M414" i="16" s="1"/>
  <c r="H421" i="7"/>
  <c r="H427" i="7"/>
  <c r="H433" i="7"/>
  <c r="M432" i="16" s="1"/>
  <c r="H439" i="7"/>
  <c r="M438" i="16" s="1"/>
  <c r="H445" i="7"/>
  <c r="M444" i="16" s="1"/>
  <c r="H451" i="7"/>
  <c r="M450" i="16" s="1"/>
  <c r="H457" i="7"/>
  <c r="H463" i="7"/>
  <c r="H469" i="7"/>
  <c r="H475" i="7"/>
  <c r="H481" i="7"/>
  <c r="M480" i="16" s="1"/>
  <c r="H487" i="7"/>
  <c r="H493" i="7"/>
  <c r="H499" i="7"/>
  <c r="N20" i="16"/>
  <c r="N44" i="16"/>
  <c r="N59" i="16"/>
  <c r="N50" i="16"/>
  <c r="N27" i="16"/>
  <c r="N35" i="16"/>
  <c r="N46" i="16"/>
  <c r="N7" i="16"/>
  <c r="N48" i="16"/>
  <c r="N60" i="16"/>
  <c r="N61" i="16"/>
  <c r="N62" i="16"/>
  <c r="N57" i="16"/>
  <c r="N51" i="16"/>
  <c r="N45" i="16"/>
  <c r="N49" i="16"/>
  <c r="N63" i="16"/>
  <c r="N64" i="16"/>
  <c r="N65" i="16"/>
  <c r="N56" i="16"/>
  <c r="N66" i="16"/>
  <c r="N26" i="16"/>
  <c r="N34" i="16"/>
  <c r="N12" i="16"/>
  <c r="N8" i="16"/>
  <c r="N17" i="16"/>
  <c r="N13" i="16"/>
  <c r="N67" i="16"/>
  <c r="N68" i="16"/>
  <c r="N25" i="16"/>
  <c r="N69" i="16"/>
  <c r="N16" i="16"/>
  <c r="N70" i="16"/>
  <c r="N22" i="16"/>
  <c r="N23" i="16"/>
  <c r="N39" i="16"/>
  <c r="N40" i="16"/>
  <c r="N71" i="16"/>
  <c r="N29" i="16"/>
  <c r="N72" i="16"/>
  <c r="N73" i="16"/>
  <c r="N74" i="16"/>
  <c r="N75" i="16"/>
  <c r="N11" i="16"/>
  <c r="N32" i="16"/>
  <c r="N76" i="16"/>
  <c r="N77" i="16"/>
  <c r="N58" i="16"/>
  <c r="N78" i="16"/>
  <c r="N79" i="16"/>
  <c r="N80" i="16"/>
  <c r="N47" i="16"/>
  <c r="N81" i="16"/>
  <c r="N82" i="16"/>
  <c r="N10" i="16"/>
  <c r="N36" i="16"/>
  <c r="N83" i="16"/>
  <c r="N84" i="16"/>
  <c r="N43" i="16"/>
  <c r="N18" i="16"/>
  <c r="N55" i="16"/>
  <c r="N85" i="16"/>
  <c r="N86" i="16"/>
  <c r="N24" i="16"/>
  <c r="N87" i="16"/>
  <c r="N31" i="16"/>
  <c r="N88" i="16"/>
  <c r="N19" i="16"/>
  <c r="N28" i="16"/>
  <c r="N21" i="16"/>
  <c r="N33" i="16"/>
  <c r="N30" i="16"/>
  <c r="N89" i="16"/>
  <c r="N90" i="16"/>
  <c r="N91" i="16"/>
  <c r="N54" i="16"/>
  <c r="N92" i="16"/>
  <c r="N38" i="16"/>
  <c r="N93" i="16"/>
  <c r="N94" i="16"/>
  <c r="N37" i="16"/>
  <c r="N15" i="16"/>
  <c r="N95" i="16"/>
  <c r="N52" i="16"/>
  <c r="N96" i="16"/>
  <c r="N9" i="16"/>
  <c r="N42" i="16"/>
  <c r="N41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53" i="16"/>
  <c r="N116" i="16"/>
  <c r="N14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483" i="16"/>
  <c r="N484" i="16"/>
  <c r="N485" i="16"/>
  <c r="N486" i="16"/>
  <c r="N487" i="16"/>
  <c r="N488" i="16"/>
  <c r="N489" i="16"/>
  <c r="N490" i="16"/>
  <c r="N491" i="16"/>
  <c r="N492" i="16"/>
  <c r="N493" i="16"/>
  <c r="N494" i="16"/>
  <c r="N495" i="16"/>
  <c r="N496" i="16"/>
  <c r="N497" i="16"/>
  <c r="N498" i="16"/>
  <c r="N499" i="16"/>
  <c r="K20" i="16"/>
  <c r="K44" i="16"/>
  <c r="K59" i="16"/>
  <c r="K50" i="16"/>
  <c r="K27" i="16"/>
  <c r="K35" i="16"/>
  <c r="K46" i="16"/>
  <c r="K7" i="16"/>
  <c r="K48" i="16"/>
  <c r="K60" i="16"/>
  <c r="K61" i="16"/>
  <c r="K62" i="16"/>
  <c r="K57" i="16"/>
  <c r="K51" i="16"/>
  <c r="K45" i="16"/>
  <c r="K49" i="16"/>
  <c r="K63" i="16"/>
  <c r="K64" i="16"/>
  <c r="K65" i="16"/>
  <c r="K56" i="16"/>
  <c r="K66" i="16"/>
  <c r="K26" i="16"/>
  <c r="K34" i="16"/>
  <c r="K12" i="16"/>
  <c r="K8" i="16"/>
  <c r="K17" i="16"/>
  <c r="K13" i="16"/>
  <c r="K67" i="16"/>
  <c r="K68" i="16"/>
  <c r="K25" i="16"/>
  <c r="K69" i="16"/>
  <c r="K16" i="16"/>
  <c r="K70" i="16"/>
  <c r="K22" i="16"/>
  <c r="K23" i="16"/>
  <c r="K39" i="16"/>
  <c r="K40" i="16"/>
  <c r="K71" i="16"/>
  <c r="K29" i="16"/>
  <c r="K72" i="16"/>
  <c r="K73" i="16"/>
  <c r="K74" i="16"/>
  <c r="K75" i="16"/>
  <c r="K11" i="16"/>
  <c r="K32" i="16"/>
  <c r="K76" i="16"/>
  <c r="K77" i="16"/>
  <c r="K58" i="16"/>
  <c r="K78" i="16"/>
  <c r="K79" i="16"/>
  <c r="K80" i="16"/>
  <c r="K47" i="16"/>
  <c r="K81" i="16"/>
  <c r="K82" i="16"/>
  <c r="K10" i="16"/>
  <c r="K36" i="16"/>
  <c r="K83" i="16"/>
  <c r="K84" i="16"/>
  <c r="K43" i="16"/>
  <c r="K18" i="16"/>
  <c r="K55" i="16"/>
  <c r="K85" i="16"/>
  <c r="K86" i="16"/>
  <c r="K24" i="16"/>
  <c r="K87" i="16"/>
  <c r="K31" i="16"/>
  <c r="K88" i="16"/>
  <c r="K19" i="16"/>
  <c r="K28" i="16"/>
  <c r="K21" i="16"/>
  <c r="K33" i="16"/>
  <c r="K30" i="16"/>
  <c r="K89" i="16"/>
  <c r="K90" i="16"/>
  <c r="K91" i="16"/>
  <c r="K54" i="16"/>
  <c r="K92" i="16"/>
  <c r="K38" i="16"/>
  <c r="K93" i="16"/>
  <c r="K94" i="16"/>
  <c r="K37" i="16"/>
  <c r="K15" i="16"/>
  <c r="K95" i="16"/>
  <c r="K52" i="16"/>
  <c r="K96" i="16"/>
  <c r="K9" i="16"/>
  <c r="K42" i="16"/>
  <c r="K41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53" i="16"/>
  <c r="K116" i="16"/>
  <c r="K14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7" i="16"/>
  <c r="K288" i="16"/>
  <c r="K289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4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K321" i="16"/>
  <c r="K322" i="16"/>
  <c r="K323" i="16"/>
  <c r="K324" i="16"/>
  <c r="K325" i="16"/>
  <c r="K326" i="16"/>
  <c r="K327" i="16"/>
  <c r="K328" i="16"/>
  <c r="K329" i="16"/>
  <c r="K330" i="16"/>
  <c r="K331" i="16"/>
  <c r="K332" i="16"/>
  <c r="K333" i="16"/>
  <c r="K334" i="16"/>
  <c r="K335" i="16"/>
  <c r="K336" i="16"/>
  <c r="K337" i="16"/>
  <c r="K338" i="16"/>
  <c r="K339" i="16"/>
  <c r="K340" i="16"/>
  <c r="K341" i="16"/>
  <c r="K342" i="16"/>
  <c r="K343" i="16"/>
  <c r="K344" i="16"/>
  <c r="K345" i="16"/>
  <c r="K346" i="16"/>
  <c r="K347" i="16"/>
  <c r="K348" i="16"/>
  <c r="K349" i="16"/>
  <c r="K350" i="16"/>
  <c r="K351" i="16"/>
  <c r="K352" i="16"/>
  <c r="K353" i="16"/>
  <c r="K354" i="16"/>
  <c r="K355" i="16"/>
  <c r="K356" i="16"/>
  <c r="K357" i="16"/>
  <c r="K358" i="16"/>
  <c r="K359" i="16"/>
  <c r="K360" i="16"/>
  <c r="K361" i="16"/>
  <c r="K362" i="16"/>
  <c r="K363" i="16"/>
  <c r="K364" i="16"/>
  <c r="K365" i="16"/>
  <c r="K366" i="16"/>
  <c r="K367" i="16"/>
  <c r="K368" i="16"/>
  <c r="K369" i="16"/>
  <c r="K370" i="16"/>
  <c r="K371" i="16"/>
  <c r="K372" i="16"/>
  <c r="K373" i="16"/>
  <c r="K374" i="16"/>
  <c r="K375" i="16"/>
  <c r="K376" i="16"/>
  <c r="K377" i="16"/>
  <c r="K378" i="16"/>
  <c r="K379" i="16"/>
  <c r="K380" i="16"/>
  <c r="K381" i="16"/>
  <c r="K382" i="16"/>
  <c r="K383" i="16"/>
  <c r="K384" i="16"/>
  <c r="K385" i="16"/>
  <c r="K386" i="16"/>
  <c r="K387" i="16"/>
  <c r="K388" i="16"/>
  <c r="K389" i="16"/>
  <c r="K390" i="16"/>
  <c r="K391" i="16"/>
  <c r="K392" i="16"/>
  <c r="K393" i="16"/>
  <c r="K394" i="16"/>
  <c r="K395" i="16"/>
  <c r="K396" i="16"/>
  <c r="K397" i="16"/>
  <c r="K398" i="16"/>
  <c r="K399" i="16"/>
  <c r="K400" i="16"/>
  <c r="K401" i="16"/>
  <c r="K402" i="16"/>
  <c r="K403" i="16"/>
  <c r="K404" i="16"/>
  <c r="K405" i="16"/>
  <c r="K406" i="16"/>
  <c r="K407" i="16"/>
  <c r="K408" i="16"/>
  <c r="K409" i="16"/>
  <c r="K410" i="16"/>
  <c r="K411" i="16"/>
  <c r="K412" i="16"/>
  <c r="K413" i="16"/>
  <c r="K414" i="16"/>
  <c r="K415" i="16"/>
  <c r="K416" i="16"/>
  <c r="K417" i="16"/>
  <c r="K418" i="16"/>
  <c r="K419" i="16"/>
  <c r="K420" i="16"/>
  <c r="K421" i="16"/>
  <c r="K422" i="16"/>
  <c r="K423" i="16"/>
  <c r="K424" i="16"/>
  <c r="K425" i="16"/>
  <c r="K426" i="16"/>
  <c r="K427" i="16"/>
  <c r="K428" i="16"/>
  <c r="K429" i="16"/>
  <c r="K430" i="16"/>
  <c r="K431" i="16"/>
  <c r="K432" i="16"/>
  <c r="K433" i="16"/>
  <c r="K434" i="16"/>
  <c r="K435" i="16"/>
  <c r="K436" i="16"/>
  <c r="K437" i="16"/>
  <c r="K438" i="16"/>
  <c r="K439" i="16"/>
  <c r="K440" i="16"/>
  <c r="K441" i="16"/>
  <c r="K442" i="16"/>
  <c r="K443" i="16"/>
  <c r="K444" i="16"/>
  <c r="K445" i="16"/>
  <c r="K446" i="16"/>
  <c r="K447" i="16"/>
  <c r="K448" i="16"/>
  <c r="K449" i="16"/>
  <c r="K450" i="16"/>
  <c r="K451" i="16"/>
  <c r="K452" i="16"/>
  <c r="K453" i="16"/>
  <c r="K454" i="16"/>
  <c r="K455" i="16"/>
  <c r="K456" i="16"/>
  <c r="K457" i="16"/>
  <c r="K458" i="16"/>
  <c r="K459" i="16"/>
  <c r="K460" i="16"/>
  <c r="K461" i="16"/>
  <c r="K462" i="16"/>
  <c r="K463" i="16"/>
  <c r="K464" i="16"/>
  <c r="K465" i="16"/>
  <c r="K466" i="16"/>
  <c r="K467" i="16"/>
  <c r="K468" i="16"/>
  <c r="K469" i="16"/>
  <c r="K470" i="16"/>
  <c r="K471" i="16"/>
  <c r="K472" i="16"/>
  <c r="K473" i="16"/>
  <c r="K474" i="16"/>
  <c r="K475" i="16"/>
  <c r="K476" i="16"/>
  <c r="K477" i="16"/>
  <c r="K478" i="16"/>
  <c r="K479" i="16"/>
  <c r="K480" i="16"/>
  <c r="K481" i="16"/>
  <c r="K482" i="16"/>
  <c r="K483" i="16"/>
  <c r="K484" i="16"/>
  <c r="K485" i="16"/>
  <c r="K486" i="16"/>
  <c r="K487" i="16"/>
  <c r="K488" i="16"/>
  <c r="K489" i="16"/>
  <c r="K490" i="16"/>
  <c r="K491" i="16"/>
  <c r="K492" i="16"/>
  <c r="K493" i="16"/>
  <c r="K494" i="16"/>
  <c r="K495" i="16"/>
  <c r="K496" i="16"/>
  <c r="K497" i="16"/>
  <c r="K498" i="16"/>
  <c r="K499" i="16"/>
  <c r="H20" i="16"/>
  <c r="H44" i="16"/>
  <c r="H59" i="16"/>
  <c r="H50" i="16"/>
  <c r="H27" i="16"/>
  <c r="H35" i="16"/>
  <c r="H46" i="16"/>
  <c r="H7" i="16"/>
  <c r="H48" i="16"/>
  <c r="H60" i="16"/>
  <c r="H61" i="16"/>
  <c r="H62" i="16"/>
  <c r="H57" i="16"/>
  <c r="H51" i="16"/>
  <c r="H45" i="16"/>
  <c r="H49" i="16"/>
  <c r="H63" i="16"/>
  <c r="H64" i="16"/>
  <c r="H65" i="16"/>
  <c r="H56" i="16"/>
  <c r="H66" i="16"/>
  <c r="H26" i="16"/>
  <c r="H34" i="16"/>
  <c r="H12" i="16"/>
  <c r="H8" i="16"/>
  <c r="H17" i="16"/>
  <c r="H13" i="16"/>
  <c r="H67" i="16"/>
  <c r="H68" i="16"/>
  <c r="H25" i="16"/>
  <c r="H69" i="16"/>
  <c r="H16" i="16"/>
  <c r="H70" i="16"/>
  <c r="H22" i="16"/>
  <c r="H23" i="16"/>
  <c r="H39" i="16"/>
  <c r="H40" i="16"/>
  <c r="H71" i="16"/>
  <c r="H29" i="16"/>
  <c r="H72" i="16"/>
  <c r="H73" i="16"/>
  <c r="H74" i="16"/>
  <c r="H75" i="16"/>
  <c r="H11" i="16"/>
  <c r="H32" i="16"/>
  <c r="H76" i="16"/>
  <c r="H77" i="16"/>
  <c r="H58" i="16"/>
  <c r="H78" i="16"/>
  <c r="H79" i="16"/>
  <c r="H80" i="16"/>
  <c r="H47" i="16"/>
  <c r="H81" i="16"/>
  <c r="H82" i="16"/>
  <c r="H10" i="16"/>
  <c r="H36" i="16"/>
  <c r="H83" i="16"/>
  <c r="H84" i="16"/>
  <c r="H43" i="16"/>
  <c r="H18" i="16"/>
  <c r="H55" i="16"/>
  <c r="H85" i="16"/>
  <c r="H86" i="16"/>
  <c r="H24" i="16"/>
  <c r="H87" i="16"/>
  <c r="H31" i="16"/>
  <c r="H88" i="16"/>
  <c r="H19" i="16"/>
  <c r="H28" i="16"/>
  <c r="H21" i="16"/>
  <c r="H33" i="16"/>
  <c r="H30" i="16"/>
  <c r="H89" i="16"/>
  <c r="H90" i="16"/>
  <c r="H91" i="16"/>
  <c r="H54" i="16"/>
  <c r="H92" i="16"/>
  <c r="H38" i="16"/>
  <c r="H93" i="16"/>
  <c r="H94" i="16"/>
  <c r="H37" i="16"/>
  <c r="H15" i="16"/>
  <c r="H95" i="16"/>
  <c r="H52" i="16"/>
  <c r="H96" i="16"/>
  <c r="H9" i="16"/>
  <c r="H42" i="16"/>
  <c r="H41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53" i="16"/>
  <c r="H116" i="16"/>
  <c r="H14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496" i="16"/>
  <c r="H497" i="16"/>
  <c r="H498" i="16"/>
  <c r="H499" i="16"/>
  <c r="L20" i="16"/>
  <c r="L59" i="16"/>
  <c r="L50" i="16"/>
  <c r="L27" i="16"/>
  <c r="L35" i="16"/>
  <c r="L46" i="16"/>
  <c r="L7" i="16"/>
  <c r="L48" i="16"/>
  <c r="L61" i="16"/>
  <c r="L62" i="16"/>
  <c r="L57" i="16"/>
  <c r="L45" i="16"/>
  <c r="L49" i="16"/>
  <c r="L63" i="16"/>
  <c r="L64" i="16"/>
  <c r="L65" i="16"/>
  <c r="L56" i="16"/>
  <c r="L66" i="16"/>
  <c r="L34" i="16"/>
  <c r="L12" i="16"/>
  <c r="L8" i="16"/>
  <c r="L13" i="16"/>
  <c r="L67" i="16"/>
  <c r="L68" i="16"/>
  <c r="L25" i="16"/>
  <c r="L69" i="16"/>
  <c r="L16" i="16"/>
  <c r="L70" i="16"/>
  <c r="L23" i="16"/>
  <c r="L39" i="16"/>
  <c r="L40" i="16"/>
  <c r="L29" i="16"/>
  <c r="L72" i="16"/>
  <c r="L73" i="16"/>
  <c r="L74" i="16"/>
  <c r="L75" i="16"/>
  <c r="L11" i="16"/>
  <c r="L32" i="16"/>
  <c r="L77" i="16"/>
  <c r="L58" i="16"/>
  <c r="L78" i="16"/>
  <c r="L80" i="16"/>
  <c r="L47" i="16"/>
  <c r="L81" i="16"/>
  <c r="L82" i="16"/>
  <c r="L10" i="16"/>
  <c r="L36" i="16"/>
  <c r="L83" i="16"/>
  <c r="L43" i="16"/>
  <c r="L18" i="16"/>
  <c r="L55" i="16"/>
  <c r="L86" i="16"/>
  <c r="L24" i="16"/>
  <c r="L87" i="16"/>
  <c r="L31" i="16"/>
  <c r="L88" i="16"/>
  <c r="L19" i="16"/>
  <c r="L28" i="16"/>
  <c r="L33" i="16"/>
  <c r="L30" i="16"/>
  <c r="L89" i="16"/>
  <c r="L91" i="16"/>
  <c r="L54" i="16"/>
  <c r="L92" i="16"/>
  <c r="L38" i="16"/>
  <c r="L93" i="16"/>
  <c r="L94" i="16"/>
  <c r="L37" i="16"/>
  <c r="L95" i="16"/>
  <c r="L52" i="16"/>
  <c r="L96" i="16"/>
  <c r="L9" i="16"/>
  <c r="L41" i="16"/>
  <c r="L97" i="16"/>
  <c r="L98" i="16"/>
  <c r="L100" i="16"/>
  <c r="L102" i="16"/>
  <c r="L103" i="16"/>
  <c r="L104" i="16"/>
  <c r="L105" i="16"/>
  <c r="L106" i="16"/>
  <c r="L107" i="16"/>
  <c r="L108" i="16"/>
  <c r="L109" i="16"/>
  <c r="L110" i="16"/>
  <c r="L114" i="16"/>
  <c r="L115" i="16"/>
  <c r="L53" i="16"/>
  <c r="L116" i="16"/>
  <c r="L14" i="16"/>
  <c r="L118" i="16"/>
  <c r="L119" i="16"/>
  <c r="L120" i="16"/>
  <c r="L124" i="16"/>
  <c r="L125" i="16"/>
  <c r="L126" i="16"/>
  <c r="L127" i="16"/>
  <c r="L128" i="16"/>
  <c r="L129" i="16"/>
  <c r="L130" i="16"/>
  <c r="L131" i="16"/>
  <c r="L132" i="16"/>
  <c r="L136" i="16"/>
  <c r="L137" i="16"/>
  <c r="L138" i="16"/>
  <c r="L139" i="16"/>
  <c r="L140" i="16"/>
  <c r="L141" i="16"/>
  <c r="L142" i="16"/>
  <c r="L143" i="16"/>
  <c r="L144" i="16"/>
  <c r="L148" i="16"/>
  <c r="L149" i="16"/>
  <c r="L150" i="16"/>
  <c r="L151" i="16"/>
  <c r="L152" i="16"/>
  <c r="L154" i="16"/>
  <c r="L155" i="16"/>
  <c r="L156" i="16"/>
  <c r="L157" i="16"/>
  <c r="L160" i="16"/>
  <c r="L161" i="16"/>
  <c r="L162" i="16"/>
  <c r="L163" i="16"/>
  <c r="L164" i="16"/>
  <c r="L166" i="16"/>
  <c r="L167" i="16"/>
  <c r="L168" i="16"/>
  <c r="L172" i="16"/>
  <c r="L173" i="16"/>
  <c r="L174" i="16"/>
  <c r="L175" i="16"/>
  <c r="L176" i="16"/>
  <c r="L177" i="16"/>
  <c r="L178" i="16"/>
  <c r="L179" i="16"/>
  <c r="L180" i="16"/>
  <c r="L184" i="16"/>
  <c r="L185" i="16"/>
  <c r="L186" i="16"/>
  <c r="L187" i="16"/>
  <c r="L188" i="16"/>
  <c r="L189" i="16"/>
  <c r="L190" i="16"/>
  <c r="L191" i="16"/>
  <c r="L192" i="16"/>
  <c r="L196" i="16"/>
  <c r="L197" i="16"/>
  <c r="L198" i="16"/>
  <c r="L199" i="16"/>
  <c r="L200" i="16"/>
  <c r="L201" i="16"/>
  <c r="L202" i="16"/>
  <c r="L203" i="16"/>
  <c r="L204" i="16"/>
  <c r="L208" i="16"/>
  <c r="L209" i="16"/>
  <c r="L210" i="16"/>
  <c r="L211" i="16"/>
  <c r="L212" i="16"/>
  <c r="L213" i="16"/>
  <c r="L214" i="16"/>
  <c r="L215" i="16"/>
  <c r="L216" i="16"/>
  <c r="L220" i="16"/>
  <c r="L221" i="16"/>
  <c r="L222" i="16"/>
  <c r="L223" i="16"/>
  <c r="L224" i="16"/>
  <c r="L225" i="16"/>
  <c r="L226" i="16"/>
  <c r="L227" i="16"/>
  <c r="L228" i="16"/>
  <c r="L230" i="16"/>
  <c r="L232" i="16"/>
  <c r="L233" i="16"/>
  <c r="L234" i="16"/>
  <c r="L235" i="16"/>
  <c r="L236" i="16"/>
  <c r="L238" i="16"/>
  <c r="L239" i="16"/>
  <c r="L240" i="16"/>
  <c r="L244" i="16"/>
  <c r="L245" i="16"/>
  <c r="L246" i="16"/>
  <c r="L247" i="16"/>
  <c r="L248" i="16"/>
  <c r="L249" i="16"/>
  <c r="L250" i="16"/>
  <c r="L251" i="16"/>
  <c r="L252" i="16"/>
  <c r="L256" i="16"/>
  <c r="L257" i="16"/>
  <c r="L258" i="16"/>
  <c r="L259" i="16"/>
  <c r="L260" i="16"/>
  <c r="L262" i="16"/>
  <c r="L263" i="16"/>
  <c r="L264" i="16"/>
  <c r="L265" i="16"/>
  <c r="L268" i="16"/>
  <c r="L269" i="16"/>
  <c r="L270" i="16"/>
  <c r="L271" i="16"/>
  <c r="L272" i="16"/>
  <c r="L273" i="16"/>
  <c r="L274" i="16"/>
  <c r="L275" i="16"/>
  <c r="L276" i="16"/>
  <c r="L280" i="16"/>
  <c r="L281" i="16"/>
  <c r="L282" i="16"/>
  <c r="L283" i="16"/>
  <c r="L284" i="16"/>
  <c r="L285" i="16"/>
  <c r="L286" i="16"/>
  <c r="L287" i="16"/>
  <c r="L288" i="16"/>
  <c r="L292" i="16"/>
  <c r="L293" i="16"/>
  <c r="L294" i="16"/>
  <c r="L295" i="16"/>
  <c r="L296" i="16"/>
  <c r="L297" i="16"/>
  <c r="L298" i="16"/>
  <c r="L299" i="16"/>
  <c r="L300" i="16"/>
  <c r="L302" i="16"/>
  <c r="L304" i="16"/>
  <c r="L305" i="16"/>
  <c r="L306" i="16"/>
  <c r="L307" i="16"/>
  <c r="L308" i="16"/>
  <c r="L310" i="16"/>
  <c r="L311" i="16"/>
  <c r="L312" i="16"/>
  <c r="L316" i="16"/>
  <c r="L317" i="16"/>
  <c r="L318" i="16"/>
  <c r="L319" i="16"/>
  <c r="L320" i="16"/>
  <c r="L321" i="16"/>
  <c r="L322" i="16"/>
  <c r="L323" i="16"/>
  <c r="L324" i="16"/>
  <c r="L328" i="16"/>
  <c r="L329" i="16"/>
  <c r="L330" i="16"/>
  <c r="L331" i="16"/>
  <c r="L332" i="16"/>
  <c r="L333" i="16"/>
  <c r="L334" i="16"/>
  <c r="L335" i="16"/>
  <c r="L336" i="16"/>
  <c r="L340" i="16"/>
  <c r="L341" i="16"/>
  <c r="L342" i="16"/>
  <c r="L343" i="16"/>
  <c r="L344" i="16"/>
  <c r="L345" i="16"/>
  <c r="L346" i="16"/>
  <c r="L347" i="16"/>
  <c r="L348" i="16"/>
  <c r="L352" i="16"/>
  <c r="L353" i="16"/>
  <c r="L354" i="16"/>
  <c r="L355" i="16"/>
  <c r="L356" i="16"/>
  <c r="L357" i="16"/>
  <c r="L358" i="16"/>
  <c r="L359" i="16"/>
  <c r="L360" i="16"/>
  <c r="L362" i="16"/>
  <c r="L364" i="16"/>
  <c r="L365" i="16"/>
  <c r="L366" i="16"/>
  <c r="L367" i="16"/>
  <c r="L368" i="16"/>
  <c r="L369" i="16"/>
  <c r="L370" i="16"/>
  <c r="L371" i="16"/>
  <c r="L372" i="16"/>
  <c r="L376" i="16"/>
  <c r="L377" i="16"/>
  <c r="L378" i="16"/>
  <c r="L379" i="16"/>
  <c r="L380" i="16"/>
  <c r="L382" i="16"/>
  <c r="L383" i="16"/>
  <c r="L384" i="16"/>
  <c r="L385" i="16"/>
  <c r="L388" i="16"/>
  <c r="L389" i="16"/>
  <c r="L390" i="16"/>
  <c r="L391" i="16"/>
  <c r="L392" i="16"/>
  <c r="L393" i="16"/>
  <c r="L394" i="16"/>
  <c r="L395" i="16"/>
  <c r="L396" i="16"/>
  <c r="L400" i="16"/>
  <c r="L401" i="16"/>
  <c r="L402" i="16"/>
  <c r="L403" i="16"/>
  <c r="L404" i="16"/>
  <c r="L405" i="16"/>
  <c r="L406" i="16"/>
  <c r="L407" i="16"/>
  <c r="L408" i="16"/>
  <c r="L412" i="16"/>
  <c r="L413" i="16"/>
  <c r="L414" i="16"/>
  <c r="L415" i="16"/>
  <c r="L416" i="16"/>
  <c r="L417" i="16"/>
  <c r="L418" i="16"/>
  <c r="L419" i="16"/>
  <c r="L420" i="16"/>
  <c r="L424" i="16"/>
  <c r="L425" i="16"/>
  <c r="L426" i="16"/>
  <c r="L427" i="16"/>
  <c r="L428" i="16"/>
  <c r="L429" i="16"/>
  <c r="L430" i="16"/>
  <c r="L431" i="16"/>
  <c r="L432" i="16"/>
  <c r="L434" i="16"/>
  <c r="L436" i="16"/>
  <c r="L437" i="16"/>
  <c r="L438" i="16"/>
  <c r="L439" i="16"/>
  <c r="L440" i="16"/>
  <c r="L441" i="16"/>
  <c r="L442" i="16"/>
  <c r="L443" i="16"/>
  <c r="L444" i="16"/>
  <c r="L448" i="16"/>
  <c r="L449" i="16"/>
  <c r="L450" i="16"/>
  <c r="L451" i="16"/>
  <c r="L452" i="16"/>
  <c r="L454" i="16"/>
  <c r="L455" i="16"/>
  <c r="L456" i="16"/>
  <c r="L460" i="16"/>
  <c r="L461" i="16"/>
  <c r="L462" i="16"/>
  <c r="L463" i="16"/>
  <c r="L464" i="16"/>
  <c r="L465" i="16"/>
  <c r="L466" i="16"/>
  <c r="L467" i="16"/>
  <c r="L468" i="16"/>
  <c r="L472" i="16"/>
  <c r="L473" i="16"/>
  <c r="L474" i="16"/>
  <c r="L475" i="16"/>
  <c r="L476" i="16"/>
  <c r="L477" i="16"/>
  <c r="L478" i="16"/>
  <c r="L479" i="16"/>
  <c r="L480" i="16"/>
  <c r="L484" i="16"/>
  <c r="L485" i="16"/>
  <c r="L486" i="16"/>
  <c r="L488" i="16"/>
  <c r="L489" i="16"/>
  <c r="L490" i="16"/>
  <c r="L491" i="16"/>
  <c r="L492" i="16"/>
  <c r="L494" i="16"/>
  <c r="L496" i="16"/>
  <c r="L497" i="16"/>
  <c r="L499" i="16"/>
  <c r="D73" i="7"/>
  <c r="D102" i="7"/>
  <c r="D18" i="7"/>
  <c r="D43" i="7"/>
  <c r="D74" i="7"/>
  <c r="D103" i="7"/>
  <c r="D104" i="7"/>
  <c r="D105" i="7"/>
  <c r="D106" i="7"/>
  <c r="D107" i="7"/>
  <c r="D108" i="7"/>
  <c r="D50" i="7"/>
  <c r="D109" i="7"/>
  <c r="D110" i="7"/>
  <c r="D111" i="7"/>
  <c r="D112" i="7"/>
  <c r="D113" i="7"/>
  <c r="D114" i="7"/>
  <c r="D58" i="7"/>
  <c r="D115" i="7"/>
  <c r="D116" i="7"/>
  <c r="D117" i="7"/>
  <c r="D51" i="7"/>
  <c r="D118" i="7"/>
  <c r="D64" i="7"/>
  <c r="D52" i="7"/>
  <c r="D19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C73" i="7"/>
  <c r="C102" i="7"/>
  <c r="C18" i="7"/>
  <c r="C43" i="7"/>
  <c r="C74" i="7"/>
  <c r="C103" i="7"/>
  <c r="C104" i="7"/>
  <c r="C105" i="7"/>
  <c r="C106" i="7"/>
  <c r="C107" i="7"/>
  <c r="C108" i="7"/>
  <c r="C50" i="7"/>
  <c r="C109" i="7"/>
  <c r="C110" i="7"/>
  <c r="C111" i="7"/>
  <c r="C112" i="7"/>
  <c r="C113" i="7"/>
  <c r="C114" i="7"/>
  <c r="C58" i="7"/>
  <c r="C115" i="7"/>
  <c r="C116" i="7"/>
  <c r="C117" i="7"/>
  <c r="C51" i="7"/>
  <c r="C118" i="7"/>
  <c r="C64" i="7"/>
  <c r="C52" i="7"/>
  <c r="C19" i="7"/>
  <c r="C119" i="7"/>
  <c r="C120" i="7"/>
  <c r="C121" i="7"/>
  <c r="C122" i="7"/>
  <c r="C123" i="7"/>
  <c r="C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M498" i="16"/>
  <c r="L498" i="16"/>
  <c r="M234" i="16"/>
  <c r="M154" i="16"/>
  <c r="M118" i="16"/>
  <c r="M486" i="16"/>
  <c r="M474" i="16"/>
  <c r="M462" i="16"/>
  <c r="M426" i="16"/>
  <c r="M390" i="16"/>
  <c r="M354" i="16"/>
  <c r="M330" i="16"/>
  <c r="M306" i="16"/>
  <c r="M258" i="16"/>
  <c r="M186" i="16"/>
  <c r="M162" i="16"/>
  <c r="M126" i="16"/>
  <c r="M104" i="16"/>
  <c r="M492" i="16"/>
  <c r="M468" i="16"/>
  <c r="M456" i="16"/>
  <c r="M420" i="16"/>
  <c r="M384" i="16"/>
  <c r="M348" i="16"/>
  <c r="M324" i="16"/>
  <c r="M288" i="16"/>
  <c r="M240" i="16"/>
  <c r="M228" i="16"/>
  <c r="M216" i="16"/>
  <c r="M204" i="16"/>
  <c r="M196" i="16"/>
  <c r="M180" i="16"/>
  <c r="M160" i="16"/>
  <c r="M144" i="16"/>
  <c r="M132" i="16"/>
  <c r="M120" i="16"/>
  <c r="M102" i="16"/>
  <c r="M98" i="16"/>
  <c r="F41" i="15"/>
  <c r="F55" i="15"/>
  <c r="F98" i="15"/>
  <c r="F100" i="15"/>
  <c r="F23" i="15"/>
  <c r="F91" i="15"/>
  <c r="F80" i="15"/>
  <c r="F84" i="15"/>
  <c r="F83" i="15"/>
  <c r="F65" i="15"/>
  <c r="F81" i="15"/>
  <c r="F74" i="15"/>
  <c r="F8" i="15"/>
  <c r="F101" i="15"/>
  <c r="F54" i="15"/>
  <c r="F60" i="15"/>
  <c r="F36" i="15"/>
  <c r="F30" i="15"/>
  <c r="F45" i="15"/>
  <c r="F18" i="15"/>
  <c r="F112" i="15"/>
  <c r="F28" i="15"/>
  <c r="F123" i="15"/>
  <c r="F35" i="15"/>
  <c r="F85" i="15"/>
  <c r="F89" i="15"/>
  <c r="F12" i="15"/>
  <c r="F120" i="15"/>
  <c r="F104" i="15"/>
  <c r="F115" i="15"/>
  <c r="F53" i="15"/>
  <c r="F99" i="15"/>
  <c r="F52" i="15"/>
  <c r="F50" i="15"/>
  <c r="F39" i="15"/>
  <c r="F22" i="15"/>
  <c r="F26" i="15"/>
  <c r="F59" i="15"/>
  <c r="F117" i="15"/>
  <c r="F118" i="15"/>
  <c r="F46" i="15"/>
  <c r="F90" i="15"/>
  <c r="F86" i="15"/>
  <c r="F16" i="15"/>
  <c r="F62" i="15"/>
  <c r="F71" i="15"/>
  <c r="F106" i="15"/>
  <c r="F33" i="15"/>
  <c r="F43" i="15"/>
  <c r="F116" i="15"/>
  <c r="F57" i="15"/>
  <c r="F79" i="15"/>
  <c r="F73" i="15"/>
  <c r="F58" i="15"/>
  <c r="F94" i="15"/>
  <c r="F27" i="15"/>
  <c r="F78" i="15"/>
  <c r="F56" i="15"/>
  <c r="F87" i="15"/>
  <c r="F42" i="15"/>
  <c r="F69" i="15"/>
  <c r="F110" i="15"/>
  <c r="F11" i="15"/>
  <c r="F47" i="15"/>
  <c r="F114" i="15"/>
  <c r="F113" i="15"/>
  <c r="F44" i="15"/>
  <c r="F82" i="15"/>
  <c r="F88" i="15"/>
  <c r="F38" i="15"/>
  <c r="F19" i="15"/>
  <c r="F13" i="15"/>
  <c r="F107" i="15"/>
  <c r="F72" i="15"/>
  <c r="F24" i="15"/>
  <c r="F111" i="15"/>
  <c r="F61" i="15"/>
  <c r="F48" i="15"/>
  <c r="F67" i="15"/>
  <c r="F15" i="15"/>
  <c r="F108" i="15"/>
  <c r="F121" i="15"/>
  <c r="F20" i="15"/>
  <c r="F14" i="15"/>
  <c r="F97" i="15"/>
  <c r="F31" i="15"/>
  <c r="F103" i="15"/>
  <c r="F102" i="15"/>
  <c r="F37" i="15"/>
  <c r="F95" i="15"/>
  <c r="F40" i="15"/>
  <c r="F25" i="15"/>
  <c r="F34" i="15"/>
  <c r="F29" i="15"/>
  <c r="F105" i="15"/>
  <c r="F76" i="15"/>
  <c r="F10" i="15"/>
  <c r="F77" i="15"/>
  <c r="F92" i="15"/>
  <c r="F21" i="15"/>
  <c r="F75" i="15"/>
  <c r="F17" i="15"/>
  <c r="F51" i="15"/>
  <c r="F126" i="15"/>
  <c r="F49" i="15"/>
  <c r="F109" i="15"/>
  <c r="F9" i="15"/>
  <c r="F119" i="15"/>
  <c r="F64" i="15"/>
  <c r="F66" i="15"/>
  <c r="F122" i="15"/>
  <c r="F68" i="15"/>
  <c r="F124" i="15"/>
  <c r="F32" i="15"/>
  <c r="F96" i="15"/>
  <c r="F93" i="15"/>
  <c r="F125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70" i="15"/>
  <c r="F63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429" i="15"/>
  <c r="F430" i="15"/>
  <c r="F431" i="15"/>
  <c r="F432" i="15"/>
  <c r="F433" i="15"/>
  <c r="F434" i="15"/>
  <c r="F435" i="15"/>
  <c r="F436" i="15"/>
  <c r="F437" i="15"/>
  <c r="F438" i="15"/>
  <c r="F439" i="15"/>
  <c r="F440" i="15"/>
  <c r="F441" i="15"/>
  <c r="F442" i="15"/>
  <c r="F443" i="15"/>
  <c r="F444" i="15"/>
  <c r="F445" i="15"/>
  <c r="F446" i="15"/>
  <c r="F447" i="15"/>
  <c r="F448" i="15"/>
  <c r="F449" i="15"/>
  <c r="F450" i="15"/>
  <c r="F451" i="15"/>
  <c r="F452" i="15"/>
  <c r="F453" i="15"/>
  <c r="F454" i="15"/>
  <c r="F455" i="15"/>
  <c r="F456" i="15"/>
  <c r="F457" i="15"/>
  <c r="F458" i="15"/>
  <c r="F459" i="15"/>
  <c r="F460" i="15"/>
  <c r="F461" i="15"/>
  <c r="F462" i="15"/>
  <c r="F463" i="15"/>
  <c r="F464" i="15"/>
  <c r="F465" i="15"/>
  <c r="F466" i="15"/>
  <c r="F467" i="15"/>
  <c r="F468" i="15"/>
  <c r="F469" i="15"/>
  <c r="F470" i="15"/>
  <c r="F471" i="15"/>
  <c r="F472" i="15"/>
  <c r="F473" i="15"/>
  <c r="F474" i="15"/>
  <c r="F475" i="15"/>
  <c r="F476" i="15"/>
  <c r="F477" i="15"/>
  <c r="F478" i="15"/>
  <c r="F479" i="15"/>
  <c r="F480" i="15"/>
  <c r="F481" i="15"/>
  <c r="F482" i="15"/>
  <c r="F483" i="15"/>
  <c r="F484" i="15"/>
  <c r="F485" i="15"/>
  <c r="F486" i="15"/>
  <c r="F487" i="15"/>
  <c r="F488" i="15"/>
  <c r="F489" i="15"/>
  <c r="F490" i="15"/>
  <c r="F491" i="15"/>
  <c r="F492" i="15"/>
  <c r="F493" i="15"/>
  <c r="F494" i="15"/>
  <c r="F495" i="15"/>
  <c r="F496" i="15"/>
  <c r="F497" i="15"/>
  <c r="F498" i="15"/>
  <c r="F499" i="15"/>
  <c r="F500" i="15"/>
  <c r="L29" i="2"/>
  <c r="E20" i="16"/>
  <c r="E44" i="16"/>
  <c r="E59" i="16"/>
  <c r="E50" i="16"/>
  <c r="E27" i="16"/>
  <c r="E35" i="16"/>
  <c r="E46" i="16"/>
  <c r="E7" i="16"/>
  <c r="E48" i="16"/>
  <c r="E60" i="16"/>
  <c r="E61" i="16"/>
  <c r="E62" i="16"/>
  <c r="E57" i="16"/>
  <c r="E51" i="16"/>
  <c r="E45" i="16"/>
  <c r="E49" i="16"/>
  <c r="E63" i="16"/>
  <c r="E64" i="16"/>
  <c r="E65" i="16"/>
  <c r="E56" i="16"/>
  <c r="E66" i="16"/>
  <c r="E26" i="16"/>
  <c r="E34" i="16"/>
  <c r="E12" i="16"/>
  <c r="E8" i="16"/>
  <c r="E17" i="16"/>
  <c r="E13" i="16"/>
  <c r="E67" i="16"/>
  <c r="E68" i="16"/>
  <c r="E25" i="16"/>
  <c r="E69" i="16"/>
  <c r="E16" i="16"/>
  <c r="E70" i="16"/>
  <c r="E22" i="16"/>
  <c r="E23" i="16"/>
  <c r="E39" i="16"/>
  <c r="E40" i="16"/>
  <c r="E71" i="16"/>
  <c r="E29" i="16"/>
  <c r="E72" i="16"/>
  <c r="E73" i="16"/>
  <c r="E74" i="16"/>
  <c r="E75" i="16"/>
  <c r="E11" i="16"/>
  <c r="E32" i="16"/>
  <c r="E76" i="16"/>
  <c r="E77" i="16"/>
  <c r="E58" i="16"/>
  <c r="E78" i="16"/>
  <c r="E79" i="16"/>
  <c r="E80" i="16"/>
  <c r="E47" i="16"/>
  <c r="E81" i="16"/>
  <c r="E82" i="16"/>
  <c r="E10" i="16"/>
  <c r="E36" i="16"/>
  <c r="E83" i="16"/>
  <c r="E84" i="16"/>
  <c r="E43" i="16"/>
  <c r="E18" i="16"/>
  <c r="E55" i="16"/>
  <c r="E85" i="16"/>
  <c r="E86" i="16"/>
  <c r="E24" i="16"/>
  <c r="E87" i="16"/>
  <c r="E31" i="16"/>
  <c r="E88" i="16"/>
  <c r="E19" i="16"/>
  <c r="E28" i="16"/>
  <c r="E21" i="16"/>
  <c r="E33" i="16"/>
  <c r="E30" i="16"/>
  <c r="E89" i="16"/>
  <c r="E90" i="16"/>
  <c r="E91" i="16"/>
  <c r="E54" i="16"/>
  <c r="E92" i="16"/>
  <c r="E38" i="16"/>
  <c r="E93" i="16"/>
  <c r="E94" i="16"/>
  <c r="E37" i="16"/>
  <c r="E15" i="16"/>
  <c r="E95" i="16"/>
  <c r="E52" i="16"/>
  <c r="E96" i="16"/>
  <c r="E9" i="16"/>
  <c r="E42" i="16"/>
  <c r="E41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53" i="16"/>
  <c r="E116" i="16"/>
  <c r="E14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4" i="16"/>
  <c r="E315" i="16"/>
  <c r="E316" i="16"/>
  <c r="E317" i="16"/>
  <c r="E318" i="16"/>
  <c r="E319" i="16"/>
  <c r="E320" i="16"/>
  <c r="E321" i="16"/>
  <c r="E322" i="16"/>
  <c r="E323" i="16"/>
  <c r="E324" i="16"/>
  <c r="E325" i="16"/>
  <c r="E326" i="16"/>
  <c r="E327" i="16"/>
  <c r="E328" i="16"/>
  <c r="E329" i="16"/>
  <c r="E330" i="16"/>
  <c r="E331" i="16"/>
  <c r="E332" i="16"/>
  <c r="E333" i="16"/>
  <c r="E334" i="16"/>
  <c r="E335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4" i="16"/>
  <c r="E355" i="16"/>
  <c r="E356" i="16"/>
  <c r="E357" i="16"/>
  <c r="E358" i="16"/>
  <c r="E359" i="16"/>
  <c r="E360" i="16"/>
  <c r="E361" i="16"/>
  <c r="E362" i="16"/>
  <c r="E363" i="16"/>
  <c r="E364" i="16"/>
  <c r="E365" i="16"/>
  <c r="E366" i="16"/>
  <c r="E367" i="16"/>
  <c r="E368" i="16"/>
  <c r="E369" i="16"/>
  <c r="E370" i="16"/>
  <c r="E371" i="16"/>
  <c r="E372" i="16"/>
  <c r="E373" i="16"/>
  <c r="E374" i="16"/>
  <c r="E375" i="16"/>
  <c r="E376" i="16"/>
  <c r="E377" i="16"/>
  <c r="E378" i="16"/>
  <c r="E379" i="16"/>
  <c r="E380" i="16"/>
  <c r="E381" i="16"/>
  <c r="E382" i="16"/>
  <c r="E383" i="16"/>
  <c r="E384" i="16"/>
  <c r="E385" i="16"/>
  <c r="E386" i="16"/>
  <c r="E387" i="16"/>
  <c r="E388" i="16"/>
  <c r="E389" i="16"/>
  <c r="E390" i="16"/>
  <c r="E391" i="16"/>
  <c r="E392" i="16"/>
  <c r="E393" i="16"/>
  <c r="E394" i="16"/>
  <c r="E395" i="16"/>
  <c r="E396" i="16"/>
  <c r="E397" i="16"/>
  <c r="E398" i="16"/>
  <c r="E399" i="16"/>
  <c r="E400" i="16"/>
  <c r="E401" i="16"/>
  <c r="E402" i="16"/>
  <c r="E403" i="16"/>
  <c r="E404" i="16"/>
  <c r="E405" i="16"/>
  <c r="E406" i="16"/>
  <c r="E407" i="16"/>
  <c r="E408" i="16"/>
  <c r="E409" i="16"/>
  <c r="E410" i="16"/>
  <c r="E411" i="16"/>
  <c r="E412" i="16"/>
  <c r="E413" i="16"/>
  <c r="E414" i="16"/>
  <c r="E415" i="16"/>
  <c r="E416" i="16"/>
  <c r="E417" i="16"/>
  <c r="E418" i="16"/>
  <c r="E419" i="16"/>
  <c r="E420" i="16"/>
  <c r="E421" i="16"/>
  <c r="E422" i="16"/>
  <c r="E423" i="16"/>
  <c r="E424" i="16"/>
  <c r="E425" i="16"/>
  <c r="E426" i="16"/>
  <c r="E427" i="16"/>
  <c r="E428" i="16"/>
  <c r="E429" i="16"/>
  <c r="E430" i="16"/>
  <c r="E431" i="16"/>
  <c r="E432" i="16"/>
  <c r="E433" i="16"/>
  <c r="E434" i="16"/>
  <c r="E435" i="16"/>
  <c r="E436" i="16"/>
  <c r="E437" i="16"/>
  <c r="E438" i="16"/>
  <c r="E439" i="16"/>
  <c r="E440" i="16"/>
  <c r="E441" i="16"/>
  <c r="E442" i="16"/>
  <c r="E443" i="16"/>
  <c r="E444" i="16"/>
  <c r="E445" i="16"/>
  <c r="E446" i="16"/>
  <c r="E447" i="16"/>
  <c r="E448" i="16"/>
  <c r="E449" i="16"/>
  <c r="E450" i="16"/>
  <c r="E451" i="16"/>
  <c r="E452" i="16"/>
  <c r="E453" i="16"/>
  <c r="E454" i="16"/>
  <c r="E455" i="16"/>
  <c r="E456" i="16"/>
  <c r="E457" i="16"/>
  <c r="E458" i="16"/>
  <c r="E459" i="16"/>
  <c r="E460" i="16"/>
  <c r="E461" i="16"/>
  <c r="E462" i="16"/>
  <c r="E463" i="16"/>
  <c r="E464" i="16"/>
  <c r="E465" i="16"/>
  <c r="E466" i="16"/>
  <c r="E467" i="16"/>
  <c r="E468" i="16"/>
  <c r="E469" i="16"/>
  <c r="E470" i="16"/>
  <c r="E471" i="16"/>
  <c r="E472" i="16"/>
  <c r="E473" i="16"/>
  <c r="E474" i="16"/>
  <c r="E475" i="16"/>
  <c r="E476" i="16"/>
  <c r="E477" i="16"/>
  <c r="E478" i="16"/>
  <c r="E479" i="16"/>
  <c r="E480" i="16"/>
  <c r="E481" i="16"/>
  <c r="E482" i="16"/>
  <c r="E483" i="16"/>
  <c r="E484" i="16"/>
  <c r="E485" i="16"/>
  <c r="E486" i="16"/>
  <c r="E487" i="16"/>
  <c r="E488" i="16"/>
  <c r="E489" i="16"/>
  <c r="E490" i="16"/>
  <c r="E491" i="16"/>
  <c r="E492" i="16"/>
  <c r="E493" i="16"/>
  <c r="E494" i="16"/>
  <c r="E495" i="16"/>
  <c r="E496" i="16"/>
  <c r="E497" i="16"/>
  <c r="E498" i="16"/>
  <c r="E499" i="16"/>
  <c r="D20" i="16"/>
  <c r="D44" i="16"/>
  <c r="D59" i="16"/>
  <c r="D50" i="16"/>
  <c r="D27" i="16"/>
  <c r="D35" i="16"/>
  <c r="D46" i="16"/>
  <c r="D7" i="16"/>
  <c r="D48" i="16"/>
  <c r="D60" i="16"/>
  <c r="D61" i="16"/>
  <c r="D62" i="16"/>
  <c r="D57" i="16"/>
  <c r="D51" i="16"/>
  <c r="D45" i="16"/>
  <c r="D49" i="16"/>
  <c r="D63" i="16"/>
  <c r="D64" i="16"/>
  <c r="D65" i="16"/>
  <c r="D56" i="16"/>
  <c r="D66" i="16"/>
  <c r="D26" i="16"/>
  <c r="D34" i="16"/>
  <c r="D12" i="16"/>
  <c r="D8" i="16"/>
  <c r="D17" i="16"/>
  <c r="D13" i="16"/>
  <c r="D67" i="16"/>
  <c r="D68" i="16"/>
  <c r="D25" i="16"/>
  <c r="D69" i="16"/>
  <c r="D16" i="16"/>
  <c r="D70" i="16"/>
  <c r="D22" i="16"/>
  <c r="D23" i="16"/>
  <c r="D39" i="16"/>
  <c r="D40" i="16"/>
  <c r="D71" i="16"/>
  <c r="D29" i="16"/>
  <c r="D72" i="16"/>
  <c r="D73" i="16"/>
  <c r="D74" i="16"/>
  <c r="D75" i="16"/>
  <c r="D11" i="16"/>
  <c r="D32" i="16"/>
  <c r="D76" i="16"/>
  <c r="D77" i="16"/>
  <c r="D58" i="16"/>
  <c r="D78" i="16"/>
  <c r="D79" i="16"/>
  <c r="D80" i="16"/>
  <c r="D47" i="16"/>
  <c r="D81" i="16"/>
  <c r="D82" i="16"/>
  <c r="D10" i="16"/>
  <c r="D36" i="16"/>
  <c r="D83" i="16"/>
  <c r="D84" i="16"/>
  <c r="D43" i="16"/>
  <c r="D18" i="16"/>
  <c r="D55" i="16"/>
  <c r="D85" i="16"/>
  <c r="D86" i="16"/>
  <c r="D24" i="16"/>
  <c r="D87" i="16"/>
  <c r="D31" i="16"/>
  <c r="D88" i="16"/>
  <c r="D19" i="16"/>
  <c r="D28" i="16"/>
  <c r="D21" i="16"/>
  <c r="D33" i="16"/>
  <c r="D30" i="16"/>
  <c r="D89" i="16"/>
  <c r="D90" i="16"/>
  <c r="D91" i="16"/>
  <c r="D54" i="16"/>
  <c r="D92" i="16"/>
  <c r="D38" i="16"/>
  <c r="D93" i="16"/>
  <c r="D94" i="16"/>
  <c r="D37" i="16"/>
  <c r="D15" i="16"/>
  <c r="D95" i="16"/>
  <c r="D52" i="16"/>
  <c r="D96" i="16"/>
  <c r="D9" i="16"/>
  <c r="D42" i="16"/>
  <c r="D41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53" i="16"/>
  <c r="D116" i="16"/>
  <c r="D14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C20" i="16"/>
  <c r="C44" i="16"/>
  <c r="C59" i="16"/>
  <c r="C50" i="16"/>
  <c r="C27" i="16"/>
  <c r="C35" i="16"/>
  <c r="C46" i="16"/>
  <c r="C7" i="16"/>
  <c r="C48" i="16"/>
  <c r="C60" i="16"/>
  <c r="C61" i="16"/>
  <c r="C62" i="16"/>
  <c r="C57" i="16"/>
  <c r="C51" i="16"/>
  <c r="C45" i="16"/>
  <c r="C49" i="16"/>
  <c r="C63" i="16"/>
  <c r="C64" i="16"/>
  <c r="C65" i="16"/>
  <c r="C56" i="16"/>
  <c r="C66" i="16"/>
  <c r="C26" i="16"/>
  <c r="C34" i="16"/>
  <c r="C12" i="16"/>
  <c r="C8" i="16"/>
  <c r="C17" i="16"/>
  <c r="C13" i="16"/>
  <c r="C67" i="16"/>
  <c r="C68" i="16"/>
  <c r="C25" i="16"/>
  <c r="C69" i="16"/>
  <c r="C16" i="16"/>
  <c r="C70" i="16"/>
  <c r="C22" i="16"/>
  <c r="C23" i="16"/>
  <c r="C39" i="16"/>
  <c r="C40" i="16"/>
  <c r="C71" i="16"/>
  <c r="C29" i="16"/>
  <c r="C72" i="16"/>
  <c r="C73" i="16"/>
  <c r="C74" i="16"/>
  <c r="C75" i="16"/>
  <c r="C11" i="16"/>
  <c r="C32" i="16"/>
  <c r="C76" i="16"/>
  <c r="C77" i="16"/>
  <c r="C58" i="16"/>
  <c r="C78" i="16"/>
  <c r="C79" i="16"/>
  <c r="C80" i="16"/>
  <c r="C47" i="16"/>
  <c r="C81" i="16"/>
  <c r="C82" i="16"/>
  <c r="C10" i="16"/>
  <c r="C36" i="16"/>
  <c r="C83" i="16"/>
  <c r="C84" i="16"/>
  <c r="C43" i="16"/>
  <c r="C18" i="16"/>
  <c r="C55" i="16"/>
  <c r="C85" i="16"/>
  <c r="C86" i="16"/>
  <c r="C24" i="16"/>
  <c r="C87" i="16"/>
  <c r="C31" i="16"/>
  <c r="C88" i="16"/>
  <c r="C19" i="16"/>
  <c r="C28" i="16"/>
  <c r="C21" i="16"/>
  <c r="C33" i="16"/>
  <c r="C30" i="16"/>
  <c r="C89" i="16"/>
  <c r="C90" i="16"/>
  <c r="C91" i="16"/>
  <c r="C54" i="16"/>
  <c r="C92" i="16"/>
  <c r="C38" i="16"/>
  <c r="C93" i="16"/>
  <c r="C94" i="16"/>
  <c r="C37" i="16"/>
  <c r="C15" i="16"/>
  <c r="C95" i="16"/>
  <c r="C52" i="16"/>
  <c r="C96" i="16"/>
  <c r="C9" i="16"/>
  <c r="C42" i="16"/>
  <c r="C41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53" i="16"/>
  <c r="C116" i="16"/>
  <c r="C14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C440" i="16"/>
  <c r="C441" i="16"/>
  <c r="C442" i="16"/>
  <c r="C443" i="16"/>
  <c r="C444" i="16"/>
  <c r="C445" i="16"/>
  <c r="C446" i="16"/>
  <c r="C447" i="16"/>
  <c r="C448" i="16"/>
  <c r="C449" i="16"/>
  <c r="C450" i="16"/>
  <c r="C451" i="16"/>
  <c r="C452" i="16"/>
  <c r="C453" i="16"/>
  <c r="C454" i="16"/>
  <c r="C455" i="16"/>
  <c r="C456" i="16"/>
  <c r="C457" i="16"/>
  <c r="C458" i="16"/>
  <c r="C459" i="16"/>
  <c r="C460" i="16"/>
  <c r="C461" i="16"/>
  <c r="C462" i="16"/>
  <c r="C463" i="16"/>
  <c r="C464" i="16"/>
  <c r="C465" i="16"/>
  <c r="C466" i="16"/>
  <c r="C467" i="16"/>
  <c r="C468" i="16"/>
  <c r="C469" i="16"/>
  <c r="C470" i="16"/>
  <c r="C471" i="16"/>
  <c r="C472" i="16"/>
  <c r="C473" i="16"/>
  <c r="C474" i="16"/>
  <c r="C475" i="16"/>
  <c r="C476" i="16"/>
  <c r="C477" i="16"/>
  <c r="C478" i="16"/>
  <c r="C479" i="16"/>
  <c r="C480" i="16"/>
  <c r="C481" i="16"/>
  <c r="C482" i="16"/>
  <c r="C483" i="16"/>
  <c r="C484" i="16"/>
  <c r="C485" i="16"/>
  <c r="C486" i="16"/>
  <c r="C487" i="16"/>
  <c r="C488" i="16"/>
  <c r="C489" i="16"/>
  <c r="C490" i="16"/>
  <c r="C491" i="16"/>
  <c r="C492" i="16"/>
  <c r="C493" i="16"/>
  <c r="C494" i="16"/>
  <c r="C495" i="16"/>
  <c r="C496" i="16"/>
  <c r="C497" i="16"/>
  <c r="C498" i="16"/>
  <c r="C499" i="16"/>
  <c r="AM63" i="2"/>
  <c r="AM84" i="2"/>
  <c r="AM36" i="2"/>
  <c r="AM32" i="2"/>
  <c r="AM11" i="2"/>
  <c r="AM27" i="2"/>
  <c r="AM15" i="2"/>
  <c r="AM37" i="2"/>
  <c r="AM87" i="2"/>
  <c r="AM56" i="2"/>
  <c r="AM61" i="2"/>
  <c r="AM16" i="2"/>
  <c r="AM31" i="2"/>
  <c r="AM91" i="2"/>
  <c r="AM70" i="2"/>
  <c r="AM92" i="2"/>
  <c r="AM93" i="2"/>
  <c r="AM24" i="2"/>
  <c r="AM68" i="2"/>
  <c r="AM95" i="2"/>
  <c r="AM30" i="2"/>
  <c r="AM48" i="2"/>
  <c r="AM69" i="2"/>
  <c r="AM71" i="2"/>
  <c r="AM96" i="2"/>
  <c r="AM21" i="2"/>
  <c r="AM97" i="2"/>
  <c r="AM38" i="2"/>
  <c r="AM81" i="2"/>
  <c r="AM54" i="2"/>
  <c r="AM39" i="2"/>
  <c r="AM47" i="2"/>
  <c r="AM98" i="2"/>
  <c r="AM99" i="2"/>
  <c r="AM55" i="2"/>
  <c r="AM100" i="2"/>
  <c r="AM102" i="2"/>
  <c r="AM73" i="2"/>
  <c r="AM10" i="2"/>
  <c r="AM103" i="2"/>
  <c r="AM49" i="2"/>
  <c r="AM104" i="2"/>
  <c r="AM62" i="2"/>
  <c r="AM17" i="2"/>
  <c r="AM53" i="2"/>
  <c r="AM80" i="2"/>
  <c r="AM105" i="2"/>
  <c r="AM106" i="2"/>
  <c r="AM107" i="2"/>
  <c r="AM108" i="2"/>
  <c r="AM109" i="2"/>
  <c r="AM110" i="2"/>
  <c r="AM111" i="2"/>
  <c r="AM112" i="2"/>
  <c r="AM113" i="2"/>
  <c r="AM114" i="2"/>
  <c r="AM41" i="2"/>
  <c r="AM115" i="2"/>
  <c r="AM58" i="2"/>
  <c r="AM78" i="2"/>
  <c r="AM116" i="2"/>
  <c r="AM117" i="2"/>
  <c r="AM118" i="2"/>
  <c r="AM119" i="2"/>
  <c r="AM44" i="2"/>
  <c r="AM33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429" i="2"/>
  <c r="AM430" i="2"/>
  <c r="AM431" i="2"/>
  <c r="AM432" i="2"/>
  <c r="AM433" i="2"/>
  <c r="AM434" i="2"/>
  <c r="AM435" i="2"/>
  <c r="AM436" i="2"/>
  <c r="AM437" i="2"/>
  <c r="AM438" i="2"/>
  <c r="AM439" i="2"/>
  <c r="AM440" i="2"/>
  <c r="AM441" i="2"/>
  <c r="AM442" i="2"/>
  <c r="AM443" i="2"/>
  <c r="AM444" i="2"/>
  <c r="AM445" i="2"/>
  <c r="AM446" i="2"/>
  <c r="AM447" i="2"/>
  <c r="AM448" i="2"/>
  <c r="AM449" i="2"/>
  <c r="AM450" i="2"/>
  <c r="AM451" i="2"/>
  <c r="AM452" i="2"/>
  <c r="AM453" i="2"/>
  <c r="AM454" i="2"/>
  <c r="AM455" i="2"/>
  <c r="AM456" i="2"/>
  <c r="AM457" i="2"/>
  <c r="AM458" i="2"/>
  <c r="AM459" i="2"/>
  <c r="AM460" i="2"/>
  <c r="AM461" i="2"/>
  <c r="AM462" i="2"/>
  <c r="AM463" i="2"/>
  <c r="AM464" i="2"/>
  <c r="AM465" i="2"/>
  <c r="AM466" i="2"/>
  <c r="AM467" i="2"/>
  <c r="AM468" i="2"/>
  <c r="AM469" i="2"/>
  <c r="AM470" i="2"/>
  <c r="AM471" i="2"/>
  <c r="AM472" i="2"/>
  <c r="AM473" i="2"/>
  <c r="AM474" i="2"/>
  <c r="AM475" i="2"/>
  <c r="AM476" i="2"/>
  <c r="AM477" i="2"/>
  <c r="AM478" i="2"/>
  <c r="AM479" i="2"/>
  <c r="AM480" i="2"/>
  <c r="AM481" i="2"/>
  <c r="AM482" i="2"/>
  <c r="AM483" i="2"/>
  <c r="AM484" i="2"/>
  <c r="AM485" i="2"/>
  <c r="AM486" i="2"/>
  <c r="AM487" i="2"/>
  <c r="AM488" i="2"/>
  <c r="AM489" i="2"/>
  <c r="AM490" i="2"/>
  <c r="AM491" i="2"/>
  <c r="AM492" i="2"/>
  <c r="AM493" i="2"/>
  <c r="AM494" i="2"/>
  <c r="AM495" i="2"/>
  <c r="AM496" i="2"/>
  <c r="AM497" i="2"/>
  <c r="AM498" i="2"/>
  <c r="AM499" i="2"/>
  <c r="AF28" i="2"/>
  <c r="AF63" i="2"/>
  <c r="AF84" i="2"/>
  <c r="AF36" i="2"/>
  <c r="AF23" i="2"/>
  <c r="AF57" i="2"/>
  <c r="AF35" i="2"/>
  <c r="AF8" i="2"/>
  <c r="AF52" i="2"/>
  <c r="AF29" i="2"/>
  <c r="AF66" i="2"/>
  <c r="AF77" i="2"/>
  <c r="AF59" i="2"/>
  <c r="AF64" i="2"/>
  <c r="AF76" i="2"/>
  <c r="AF50" i="2"/>
  <c r="AF65" i="2"/>
  <c r="AF85" i="2"/>
  <c r="AF83" i="2"/>
  <c r="AF75" i="2"/>
  <c r="AF32" i="2"/>
  <c r="AF11" i="2"/>
  <c r="AF27" i="2"/>
  <c r="AF22" i="2"/>
  <c r="AF14" i="2"/>
  <c r="AF43" i="2"/>
  <c r="AF15" i="2"/>
  <c r="AF42" i="2"/>
  <c r="AF79" i="2"/>
  <c r="AF20" i="2"/>
  <c r="AF86" i="2"/>
  <c r="AF37" i="2"/>
  <c r="AF87" i="2"/>
  <c r="AF51" i="2"/>
  <c r="AF56" i="2"/>
  <c r="AF74" i="2"/>
  <c r="AF61" i="2"/>
  <c r="AF16" i="2"/>
  <c r="AF31" i="2"/>
  <c r="AF88" i="2"/>
  <c r="AF12" i="2"/>
  <c r="AF82" i="2"/>
  <c r="AF89" i="2"/>
  <c r="AF7" i="2"/>
  <c r="AF60" i="2"/>
  <c r="AF90" i="2"/>
  <c r="AF91" i="2"/>
  <c r="AF70" i="2"/>
  <c r="AF92" i="2"/>
  <c r="AF93" i="2"/>
  <c r="AF24" i="2"/>
  <c r="AF68" i="2"/>
  <c r="AF94" i="2"/>
  <c r="AF95" i="2"/>
  <c r="AF34" i="2"/>
  <c r="AF25" i="2"/>
  <c r="AF40" i="2"/>
  <c r="AF30" i="2"/>
  <c r="AF48" i="2"/>
  <c r="AF18" i="2"/>
  <c r="AF69" i="2"/>
  <c r="AF71" i="2"/>
  <c r="AF96" i="2"/>
  <c r="AF21" i="2"/>
  <c r="AF97" i="2"/>
  <c r="AF38" i="2"/>
  <c r="AF81" i="2"/>
  <c r="AF54" i="2"/>
  <c r="AF39" i="2"/>
  <c r="AF45" i="2"/>
  <c r="AF26" i="2"/>
  <c r="AF47" i="2"/>
  <c r="AF19" i="2"/>
  <c r="AF98" i="2"/>
  <c r="AF99" i="2"/>
  <c r="AF55" i="2"/>
  <c r="AF100" i="2"/>
  <c r="AF46" i="2"/>
  <c r="AF101" i="2"/>
  <c r="AF102" i="2"/>
  <c r="AF73" i="2"/>
  <c r="AF10" i="2"/>
  <c r="AF103" i="2"/>
  <c r="AF49" i="2"/>
  <c r="AF104" i="2"/>
  <c r="AF9" i="2"/>
  <c r="AF62" i="2"/>
  <c r="AF67" i="2"/>
  <c r="AF17" i="2"/>
  <c r="AF53" i="2"/>
  <c r="AF80" i="2"/>
  <c r="AF105" i="2"/>
  <c r="AF106" i="2"/>
  <c r="AF107" i="2"/>
  <c r="AF108" i="2"/>
  <c r="AF109" i="2"/>
  <c r="AF110" i="2"/>
  <c r="AF111" i="2"/>
  <c r="AF112" i="2"/>
  <c r="AF113" i="2"/>
  <c r="AF114" i="2"/>
  <c r="AF41" i="2"/>
  <c r="AF115" i="2"/>
  <c r="AF58" i="2"/>
  <c r="AF78" i="2"/>
  <c r="AF116" i="2"/>
  <c r="AF117" i="2"/>
  <c r="AF72" i="2"/>
  <c r="AF118" i="2"/>
  <c r="AF13" i="2"/>
  <c r="AF119" i="2"/>
  <c r="AF44" i="2"/>
  <c r="AF33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Y28" i="2"/>
  <c r="Y63" i="2"/>
  <c r="Y84" i="2"/>
  <c r="Y36" i="2"/>
  <c r="Y23" i="2"/>
  <c r="Y57" i="2"/>
  <c r="Y35" i="2"/>
  <c r="Y8" i="2"/>
  <c r="Y52" i="2"/>
  <c r="Y29" i="2"/>
  <c r="Y66" i="2"/>
  <c r="Y77" i="2"/>
  <c r="Y59" i="2"/>
  <c r="Y64" i="2"/>
  <c r="Y76" i="2"/>
  <c r="Y50" i="2"/>
  <c r="Y65" i="2"/>
  <c r="Y85" i="2"/>
  <c r="Y83" i="2"/>
  <c r="Y75" i="2"/>
  <c r="Y32" i="2"/>
  <c r="Y11" i="2"/>
  <c r="Y27" i="2"/>
  <c r="Y22" i="2"/>
  <c r="Y14" i="2"/>
  <c r="Y43" i="2"/>
  <c r="Y15" i="2"/>
  <c r="Y42" i="2"/>
  <c r="Y79" i="2"/>
  <c r="Y20" i="2"/>
  <c r="Y86" i="2"/>
  <c r="Y37" i="2"/>
  <c r="Y87" i="2"/>
  <c r="Y51" i="2"/>
  <c r="Y56" i="2"/>
  <c r="Y74" i="2"/>
  <c r="Y61" i="2"/>
  <c r="Y16" i="2"/>
  <c r="Y31" i="2"/>
  <c r="Y88" i="2"/>
  <c r="Y12" i="2"/>
  <c r="Y82" i="2"/>
  <c r="Y89" i="2"/>
  <c r="Y7" i="2"/>
  <c r="Y60" i="2"/>
  <c r="Y90" i="2"/>
  <c r="Y91" i="2"/>
  <c r="Y70" i="2"/>
  <c r="Y92" i="2"/>
  <c r="Y93" i="2"/>
  <c r="Y24" i="2"/>
  <c r="Y68" i="2"/>
  <c r="Y94" i="2"/>
  <c r="Y95" i="2"/>
  <c r="Y34" i="2"/>
  <c r="Y25" i="2"/>
  <c r="Y40" i="2"/>
  <c r="Y30" i="2"/>
  <c r="Y48" i="2"/>
  <c r="Y18" i="2"/>
  <c r="Y69" i="2"/>
  <c r="Y71" i="2"/>
  <c r="Y96" i="2"/>
  <c r="Y21" i="2"/>
  <c r="Y97" i="2"/>
  <c r="Y38" i="2"/>
  <c r="Y81" i="2"/>
  <c r="Y54" i="2"/>
  <c r="Y39" i="2"/>
  <c r="Y45" i="2"/>
  <c r="Y26" i="2"/>
  <c r="Y47" i="2"/>
  <c r="Y19" i="2"/>
  <c r="Y98" i="2"/>
  <c r="Y99" i="2"/>
  <c r="Y55" i="2"/>
  <c r="Y100" i="2"/>
  <c r="Y46" i="2"/>
  <c r="Y101" i="2"/>
  <c r="Y102" i="2"/>
  <c r="Y73" i="2"/>
  <c r="Y10" i="2"/>
  <c r="Y103" i="2"/>
  <c r="Y49" i="2"/>
  <c r="Y104" i="2"/>
  <c r="Y9" i="2"/>
  <c r="Y62" i="2"/>
  <c r="Y67" i="2"/>
  <c r="Y17" i="2"/>
  <c r="Y53" i="2"/>
  <c r="Y80" i="2"/>
  <c r="Y105" i="2"/>
  <c r="Y106" i="2"/>
  <c r="Y107" i="2"/>
  <c r="Y108" i="2"/>
  <c r="Y109" i="2"/>
  <c r="Y110" i="2"/>
  <c r="Y111" i="2"/>
  <c r="Y112" i="2"/>
  <c r="Y113" i="2"/>
  <c r="Y114" i="2"/>
  <c r="Y41" i="2"/>
  <c r="Y115" i="2"/>
  <c r="Y58" i="2"/>
  <c r="Y78" i="2"/>
  <c r="Y116" i="2"/>
  <c r="Y117" i="2"/>
  <c r="Y72" i="2"/>
  <c r="Y118" i="2"/>
  <c r="Y13" i="2"/>
  <c r="Y119" i="2"/>
  <c r="Y44" i="2"/>
  <c r="Y33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R28" i="2"/>
  <c r="R63" i="2"/>
  <c r="R84" i="2"/>
  <c r="R36" i="2"/>
  <c r="R23" i="2"/>
  <c r="R57" i="2"/>
  <c r="R35" i="2"/>
  <c r="R8" i="2"/>
  <c r="R52" i="2"/>
  <c r="R29" i="2"/>
  <c r="R66" i="2"/>
  <c r="R77" i="2"/>
  <c r="R59" i="2"/>
  <c r="R64" i="2"/>
  <c r="R76" i="2"/>
  <c r="R50" i="2"/>
  <c r="R65" i="2"/>
  <c r="R85" i="2"/>
  <c r="R83" i="2"/>
  <c r="R75" i="2"/>
  <c r="R32" i="2"/>
  <c r="R11" i="2"/>
  <c r="R27" i="2"/>
  <c r="R22" i="2"/>
  <c r="R14" i="2"/>
  <c r="R43" i="2"/>
  <c r="R15" i="2"/>
  <c r="R42" i="2"/>
  <c r="R79" i="2"/>
  <c r="R20" i="2"/>
  <c r="R86" i="2"/>
  <c r="R37" i="2"/>
  <c r="R87" i="2"/>
  <c r="R51" i="2"/>
  <c r="R56" i="2"/>
  <c r="R74" i="2"/>
  <c r="R61" i="2"/>
  <c r="R16" i="2"/>
  <c r="R31" i="2"/>
  <c r="R88" i="2"/>
  <c r="R12" i="2"/>
  <c r="R82" i="2"/>
  <c r="R89" i="2"/>
  <c r="R7" i="2"/>
  <c r="R60" i="2"/>
  <c r="R90" i="2"/>
  <c r="R91" i="2"/>
  <c r="R70" i="2"/>
  <c r="R92" i="2"/>
  <c r="R93" i="2"/>
  <c r="R24" i="2"/>
  <c r="R68" i="2"/>
  <c r="R94" i="2"/>
  <c r="R95" i="2"/>
  <c r="R34" i="2"/>
  <c r="R25" i="2"/>
  <c r="R40" i="2"/>
  <c r="R30" i="2"/>
  <c r="R48" i="2"/>
  <c r="R18" i="2"/>
  <c r="R69" i="2"/>
  <c r="R71" i="2"/>
  <c r="R96" i="2"/>
  <c r="R21" i="2"/>
  <c r="R97" i="2"/>
  <c r="R38" i="2"/>
  <c r="R81" i="2"/>
  <c r="R54" i="2"/>
  <c r="R39" i="2"/>
  <c r="R45" i="2"/>
  <c r="R26" i="2"/>
  <c r="R47" i="2"/>
  <c r="R19" i="2"/>
  <c r="R98" i="2"/>
  <c r="R99" i="2"/>
  <c r="R55" i="2"/>
  <c r="R100" i="2"/>
  <c r="R46" i="2"/>
  <c r="R101" i="2"/>
  <c r="R102" i="2"/>
  <c r="R73" i="2"/>
  <c r="R10" i="2"/>
  <c r="R103" i="2"/>
  <c r="R49" i="2"/>
  <c r="R104" i="2"/>
  <c r="R9" i="2"/>
  <c r="R62" i="2"/>
  <c r="R67" i="2"/>
  <c r="R17" i="2"/>
  <c r="R53" i="2"/>
  <c r="R80" i="2"/>
  <c r="R105" i="2"/>
  <c r="R106" i="2"/>
  <c r="R107" i="2"/>
  <c r="R108" i="2"/>
  <c r="R109" i="2"/>
  <c r="R110" i="2"/>
  <c r="R111" i="2"/>
  <c r="R112" i="2"/>
  <c r="R113" i="2"/>
  <c r="R114" i="2"/>
  <c r="R41" i="2"/>
  <c r="R115" i="2"/>
  <c r="R58" i="2"/>
  <c r="R78" i="2"/>
  <c r="R116" i="2"/>
  <c r="R117" i="2"/>
  <c r="R72" i="2"/>
  <c r="R118" i="2"/>
  <c r="R13" i="2"/>
  <c r="R119" i="2"/>
  <c r="R44" i="2"/>
  <c r="R33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K28" i="2"/>
  <c r="K63" i="2"/>
  <c r="K84" i="2"/>
  <c r="K36" i="2"/>
  <c r="K23" i="2"/>
  <c r="K57" i="2"/>
  <c r="K35" i="2"/>
  <c r="K8" i="2"/>
  <c r="K52" i="2"/>
  <c r="K29" i="2"/>
  <c r="K66" i="2"/>
  <c r="K77" i="2"/>
  <c r="K59" i="2"/>
  <c r="K64" i="2"/>
  <c r="K76" i="2"/>
  <c r="K50" i="2"/>
  <c r="K65" i="2"/>
  <c r="K85" i="2"/>
  <c r="K75" i="2"/>
  <c r="K32" i="2"/>
  <c r="K11" i="2"/>
  <c r="K27" i="2"/>
  <c r="K22" i="2"/>
  <c r="K14" i="2"/>
  <c r="K43" i="2"/>
  <c r="K15" i="2"/>
  <c r="K42" i="2"/>
  <c r="K79" i="2"/>
  <c r="K20" i="2"/>
  <c r="K86" i="2"/>
  <c r="K37" i="2"/>
  <c r="K87" i="2"/>
  <c r="K51" i="2"/>
  <c r="K56" i="2"/>
  <c r="K74" i="2"/>
  <c r="K61" i="2"/>
  <c r="K16" i="2"/>
  <c r="K31" i="2"/>
  <c r="K88" i="2"/>
  <c r="K12" i="2"/>
  <c r="K82" i="2"/>
  <c r="K89" i="2"/>
  <c r="K7" i="2"/>
  <c r="K60" i="2"/>
  <c r="K90" i="2"/>
  <c r="K91" i="2"/>
  <c r="K70" i="2"/>
  <c r="K92" i="2"/>
  <c r="K93" i="2"/>
  <c r="K24" i="2"/>
  <c r="K68" i="2"/>
  <c r="K94" i="2"/>
  <c r="K95" i="2"/>
  <c r="K34" i="2"/>
  <c r="K25" i="2"/>
  <c r="K40" i="2"/>
  <c r="K30" i="2"/>
  <c r="K48" i="2"/>
  <c r="K18" i="2"/>
  <c r="K69" i="2"/>
  <c r="K71" i="2"/>
  <c r="K96" i="2"/>
  <c r="K21" i="2"/>
  <c r="K97" i="2"/>
  <c r="K38" i="2"/>
  <c r="K81" i="2"/>
  <c r="K54" i="2"/>
  <c r="K39" i="2"/>
  <c r="K45" i="2"/>
  <c r="K26" i="2"/>
  <c r="K47" i="2"/>
  <c r="K19" i="2"/>
  <c r="K98" i="2"/>
  <c r="K99" i="2"/>
  <c r="K55" i="2"/>
  <c r="K100" i="2"/>
  <c r="K46" i="2"/>
  <c r="K101" i="2"/>
  <c r="K102" i="2"/>
  <c r="K73" i="2"/>
  <c r="K10" i="2"/>
  <c r="K103" i="2"/>
  <c r="K49" i="2"/>
  <c r="K104" i="2"/>
  <c r="K9" i="2"/>
  <c r="K62" i="2"/>
  <c r="K67" i="2"/>
  <c r="K17" i="2"/>
  <c r="K53" i="2"/>
  <c r="K80" i="2"/>
  <c r="K105" i="2"/>
  <c r="K106" i="2"/>
  <c r="K107" i="2"/>
  <c r="K108" i="2"/>
  <c r="K109" i="2"/>
  <c r="K110" i="2"/>
  <c r="K111" i="2"/>
  <c r="K112" i="2"/>
  <c r="K113" i="2"/>
  <c r="K114" i="2"/>
  <c r="K41" i="2"/>
  <c r="K115" i="2"/>
  <c r="K58" i="2"/>
  <c r="K78" i="2"/>
  <c r="K116" i="2"/>
  <c r="K117" i="2"/>
  <c r="K72" i="2"/>
  <c r="K118" i="2"/>
  <c r="K13" i="2"/>
  <c r="K119" i="2"/>
  <c r="K44" i="2"/>
  <c r="K33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AG28" i="2"/>
  <c r="AG63" i="2"/>
  <c r="AG84" i="2"/>
  <c r="AG36" i="2"/>
  <c r="AG23" i="2"/>
  <c r="AG57" i="2"/>
  <c r="AG35" i="2"/>
  <c r="AG8" i="2"/>
  <c r="AG52" i="2"/>
  <c r="AG29" i="2"/>
  <c r="AG66" i="2"/>
  <c r="AG77" i="2"/>
  <c r="AG59" i="2"/>
  <c r="AG64" i="2"/>
  <c r="AG76" i="2"/>
  <c r="AG50" i="2"/>
  <c r="AG65" i="2"/>
  <c r="AG85" i="2"/>
  <c r="AG83" i="2"/>
  <c r="AG75" i="2"/>
  <c r="AG32" i="2"/>
  <c r="AG11" i="2"/>
  <c r="AG27" i="2"/>
  <c r="AG22" i="2"/>
  <c r="AG14" i="2"/>
  <c r="AG43" i="2"/>
  <c r="AG15" i="2"/>
  <c r="AG42" i="2"/>
  <c r="AG79" i="2"/>
  <c r="AG20" i="2"/>
  <c r="AG86" i="2"/>
  <c r="AG37" i="2"/>
  <c r="AG87" i="2"/>
  <c r="AG51" i="2"/>
  <c r="AG56" i="2"/>
  <c r="AG74" i="2"/>
  <c r="AG61" i="2"/>
  <c r="AG16" i="2"/>
  <c r="AG31" i="2"/>
  <c r="AG88" i="2"/>
  <c r="AG12" i="2"/>
  <c r="AG82" i="2"/>
  <c r="AG89" i="2"/>
  <c r="AG7" i="2"/>
  <c r="AG60" i="2"/>
  <c r="AG90" i="2"/>
  <c r="AG91" i="2"/>
  <c r="AG70" i="2"/>
  <c r="AG92" i="2"/>
  <c r="AG93" i="2"/>
  <c r="AG24" i="2"/>
  <c r="AG68" i="2"/>
  <c r="AG94" i="2"/>
  <c r="AG95" i="2"/>
  <c r="AG34" i="2"/>
  <c r="AG25" i="2"/>
  <c r="AG40" i="2"/>
  <c r="AG30" i="2"/>
  <c r="AG48" i="2"/>
  <c r="AG18" i="2"/>
  <c r="AG69" i="2"/>
  <c r="AG71" i="2"/>
  <c r="AG96" i="2"/>
  <c r="AG21" i="2"/>
  <c r="AG97" i="2"/>
  <c r="AG38" i="2"/>
  <c r="AG81" i="2"/>
  <c r="AG54" i="2"/>
  <c r="AG39" i="2"/>
  <c r="AG45" i="2"/>
  <c r="AG26" i="2"/>
  <c r="AG47" i="2"/>
  <c r="AG19" i="2"/>
  <c r="AG98" i="2"/>
  <c r="AG99" i="2"/>
  <c r="AG55" i="2"/>
  <c r="AG100" i="2"/>
  <c r="AG46" i="2"/>
  <c r="AG101" i="2"/>
  <c r="AG102" i="2"/>
  <c r="AG73" i="2"/>
  <c r="AG10" i="2"/>
  <c r="AG103" i="2"/>
  <c r="AG49" i="2"/>
  <c r="AG104" i="2"/>
  <c r="AG9" i="2"/>
  <c r="AG62" i="2"/>
  <c r="AG67" i="2"/>
  <c r="AG17" i="2"/>
  <c r="AG53" i="2"/>
  <c r="AG80" i="2"/>
  <c r="AG105" i="2"/>
  <c r="AG106" i="2"/>
  <c r="AG107" i="2"/>
  <c r="AG108" i="2"/>
  <c r="AG109" i="2"/>
  <c r="AG110" i="2"/>
  <c r="AG111" i="2"/>
  <c r="AG112" i="2"/>
  <c r="AG113" i="2"/>
  <c r="AG114" i="2"/>
  <c r="AG41" i="2"/>
  <c r="AG115" i="2"/>
  <c r="AG58" i="2"/>
  <c r="AG78" i="2"/>
  <c r="AG116" i="2"/>
  <c r="AG117" i="2"/>
  <c r="AG72" i="2"/>
  <c r="AG118" i="2"/>
  <c r="AG13" i="2"/>
  <c r="AG119" i="2"/>
  <c r="AG44" i="2"/>
  <c r="AG33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435" i="2"/>
  <c r="AG436" i="2"/>
  <c r="AG437" i="2"/>
  <c r="AG438" i="2"/>
  <c r="AG439" i="2"/>
  <c r="AG440" i="2"/>
  <c r="AG441" i="2"/>
  <c r="AG442" i="2"/>
  <c r="AG443" i="2"/>
  <c r="AG444" i="2"/>
  <c r="AG445" i="2"/>
  <c r="AG446" i="2"/>
  <c r="AG447" i="2"/>
  <c r="AG448" i="2"/>
  <c r="AG449" i="2"/>
  <c r="AG450" i="2"/>
  <c r="AG451" i="2"/>
  <c r="AG452" i="2"/>
  <c r="AG453" i="2"/>
  <c r="AG454" i="2"/>
  <c r="AG455" i="2"/>
  <c r="AG456" i="2"/>
  <c r="AG457" i="2"/>
  <c r="AG458" i="2"/>
  <c r="AG459" i="2"/>
  <c r="AG460" i="2"/>
  <c r="AG461" i="2"/>
  <c r="AG462" i="2"/>
  <c r="AG463" i="2"/>
  <c r="AG464" i="2"/>
  <c r="AG465" i="2"/>
  <c r="AG466" i="2"/>
  <c r="AG467" i="2"/>
  <c r="AG468" i="2"/>
  <c r="AG469" i="2"/>
  <c r="AG470" i="2"/>
  <c r="AG471" i="2"/>
  <c r="AG472" i="2"/>
  <c r="AG473" i="2"/>
  <c r="AG474" i="2"/>
  <c r="AG475" i="2"/>
  <c r="AG476" i="2"/>
  <c r="AG477" i="2"/>
  <c r="AG478" i="2"/>
  <c r="AG479" i="2"/>
  <c r="AG480" i="2"/>
  <c r="AG481" i="2"/>
  <c r="AG482" i="2"/>
  <c r="AG483" i="2"/>
  <c r="AG484" i="2"/>
  <c r="AG485" i="2"/>
  <c r="AG486" i="2"/>
  <c r="AG487" i="2"/>
  <c r="AG488" i="2"/>
  <c r="AG489" i="2"/>
  <c r="AG490" i="2"/>
  <c r="AG491" i="2"/>
  <c r="AG492" i="2"/>
  <c r="AG493" i="2"/>
  <c r="AG494" i="2"/>
  <c r="AG495" i="2"/>
  <c r="AG496" i="2"/>
  <c r="AG497" i="2"/>
  <c r="AG498" i="2"/>
  <c r="AG499" i="2"/>
  <c r="Z28" i="2"/>
  <c r="Z63" i="2"/>
  <c r="Z84" i="2"/>
  <c r="Z36" i="2"/>
  <c r="Z23" i="2"/>
  <c r="Z57" i="2"/>
  <c r="Z35" i="2"/>
  <c r="Z8" i="2"/>
  <c r="Z52" i="2"/>
  <c r="Z29" i="2"/>
  <c r="Z66" i="2"/>
  <c r="Z77" i="2"/>
  <c r="Z59" i="2"/>
  <c r="Z64" i="2"/>
  <c r="Z76" i="2"/>
  <c r="Z50" i="2"/>
  <c r="Z65" i="2"/>
  <c r="Z85" i="2"/>
  <c r="Z83" i="2"/>
  <c r="Z75" i="2"/>
  <c r="Z32" i="2"/>
  <c r="Z11" i="2"/>
  <c r="Z27" i="2"/>
  <c r="Z22" i="2"/>
  <c r="Z14" i="2"/>
  <c r="Z43" i="2"/>
  <c r="Z15" i="2"/>
  <c r="Z42" i="2"/>
  <c r="Z79" i="2"/>
  <c r="Z20" i="2"/>
  <c r="Z86" i="2"/>
  <c r="Z37" i="2"/>
  <c r="Z87" i="2"/>
  <c r="Z51" i="2"/>
  <c r="Z56" i="2"/>
  <c r="Z74" i="2"/>
  <c r="Z61" i="2"/>
  <c r="Z16" i="2"/>
  <c r="Z31" i="2"/>
  <c r="Z88" i="2"/>
  <c r="Z12" i="2"/>
  <c r="Z82" i="2"/>
  <c r="Z89" i="2"/>
  <c r="Z7" i="2"/>
  <c r="Z60" i="2"/>
  <c r="Z90" i="2"/>
  <c r="Z91" i="2"/>
  <c r="Z70" i="2"/>
  <c r="Z92" i="2"/>
  <c r="Z93" i="2"/>
  <c r="Z24" i="2"/>
  <c r="Z68" i="2"/>
  <c r="Z94" i="2"/>
  <c r="Z95" i="2"/>
  <c r="Z34" i="2"/>
  <c r="Z25" i="2"/>
  <c r="Z40" i="2"/>
  <c r="Z30" i="2"/>
  <c r="Z48" i="2"/>
  <c r="Z18" i="2"/>
  <c r="Z69" i="2"/>
  <c r="Z71" i="2"/>
  <c r="Z96" i="2"/>
  <c r="Z21" i="2"/>
  <c r="Z97" i="2"/>
  <c r="Z38" i="2"/>
  <c r="Z81" i="2"/>
  <c r="Z54" i="2"/>
  <c r="Z39" i="2"/>
  <c r="Z45" i="2"/>
  <c r="Z26" i="2"/>
  <c r="Z47" i="2"/>
  <c r="Z19" i="2"/>
  <c r="Z98" i="2"/>
  <c r="Z99" i="2"/>
  <c r="Z55" i="2"/>
  <c r="Z100" i="2"/>
  <c r="Z46" i="2"/>
  <c r="Z101" i="2"/>
  <c r="Z102" i="2"/>
  <c r="Z73" i="2"/>
  <c r="Z10" i="2"/>
  <c r="Z103" i="2"/>
  <c r="Z49" i="2"/>
  <c r="Z104" i="2"/>
  <c r="Z9" i="2"/>
  <c r="Z62" i="2"/>
  <c r="Z67" i="2"/>
  <c r="Z17" i="2"/>
  <c r="Z53" i="2"/>
  <c r="Z80" i="2"/>
  <c r="Z105" i="2"/>
  <c r="Z106" i="2"/>
  <c r="Z107" i="2"/>
  <c r="Z108" i="2"/>
  <c r="Z109" i="2"/>
  <c r="Z110" i="2"/>
  <c r="Z111" i="2"/>
  <c r="Z112" i="2"/>
  <c r="Z113" i="2"/>
  <c r="Z114" i="2"/>
  <c r="Z41" i="2"/>
  <c r="Z115" i="2"/>
  <c r="Z58" i="2"/>
  <c r="Z78" i="2"/>
  <c r="Z116" i="2"/>
  <c r="Z117" i="2"/>
  <c r="Z72" i="2"/>
  <c r="Z118" i="2"/>
  <c r="Z13" i="2"/>
  <c r="Z119" i="2"/>
  <c r="Z44" i="2"/>
  <c r="Z33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L28" i="2"/>
  <c r="L63" i="2"/>
  <c r="L84" i="2"/>
  <c r="L36" i="2"/>
  <c r="L23" i="2"/>
  <c r="L57" i="2"/>
  <c r="L35" i="2"/>
  <c r="L8" i="2"/>
  <c r="L52" i="2"/>
  <c r="L66" i="2"/>
  <c r="L77" i="2"/>
  <c r="L59" i="2"/>
  <c r="L64" i="2"/>
  <c r="L76" i="2"/>
  <c r="L50" i="2"/>
  <c r="L65" i="2"/>
  <c r="L85" i="2"/>
  <c r="L83" i="2"/>
  <c r="L75" i="2"/>
  <c r="L32" i="2"/>
  <c r="L11" i="2"/>
  <c r="L27" i="2"/>
  <c r="L22" i="2"/>
  <c r="L14" i="2"/>
  <c r="L43" i="2"/>
  <c r="L15" i="2"/>
  <c r="L42" i="2"/>
  <c r="L79" i="2"/>
  <c r="L20" i="2"/>
  <c r="L86" i="2"/>
  <c r="L37" i="2"/>
  <c r="L87" i="2"/>
  <c r="L51" i="2"/>
  <c r="L56" i="2"/>
  <c r="L74" i="2"/>
  <c r="L61" i="2"/>
  <c r="L16" i="2"/>
  <c r="L31" i="2"/>
  <c r="L88" i="2"/>
  <c r="L12" i="2"/>
  <c r="L82" i="2"/>
  <c r="L89" i="2"/>
  <c r="L7" i="2"/>
  <c r="L60" i="2"/>
  <c r="L90" i="2"/>
  <c r="L91" i="2"/>
  <c r="L70" i="2"/>
  <c r="L92" i="2"/>
  <c r="L93" i="2"/>
  <c r="L24" i="2"/>
  <c r="L68" i="2"/>
  <c r="L94" i="2"/>
  <c r="L95" i="2"/>
  <c r="L34" i="2"/>
  <c r="L25" i="2"/>
  <c r="L40" i="2"/>
  <c r="L30" i="2"/>
  <c r="L48" i="2"/>
  <c r="L18" i="2"/>
  <c r="L69" i="2"/>
  <c r="L71" i="2"/>
  <c r="L96" i="2"/>
  <c r="L21" i="2"/>
  <c r="L97" i="2"/>
  <c r="L38" i="2"/>
  <c r="L81" i="2"/>
  <c r="L54" i="2"/>
  <c r="L39" i="2"/>
  <c r="L45" i="2"/>
  <c r="L26" i="2"/>
  <c r="L47" i="2"/>
  <c r="L19" i="2"/>
  <c r="L98" i="2"/>
  <c r="L99" i="2"/>
  <c r="L55" i="2"/>
  <c r="L100" i="2"/>
  <c r="L46" i="2"/>
  <c r="L101" i="2"/>
  <c r="L102" i="2"/>
  <c r="L73" i="2"/>
  <c r="L10" i="2"/>
  <c r="L103" i="2"/>
  <c r="L49" i="2"/>
  <c r="L104" i="2"/>
  <c r="L9" i="2"/>
  <c r="L62" i="2"/>
  <c r="L67" i="2"/>
  <c r="L17" i="2"/>
  <c r="L53" i="2"/>
  <c r="L80" i="2"/>
  <c r="L105" i="2"/>
  <c r="L106" i="2"/>
  <c r="L107" i="2"/>
  <c r="L108" i="2"/>
  <c r="L109" i="2"/>
  <c r="L110" i="2"/>
  <c r="L111" i="2"/>
  <c r="L112" i="2"/>
  <c r="L113" i="2"/>
  <c r="L114" i="2"/>
  <c r="L41" i="2"/>
  <c r="L115" i="2"/>
  <c r="L58" i="2"/>
  <c r="L78" i="2"/>
  <c r="L116" i="2"/>
  <c r="L117" i="2"/>
  <c r="L72" i="2"/>
  <c r="L118" i="2"/>
  <c r="L13" i="2"/>
  <c r="L119" i="2"/>
  <c r="L44" i="2"/>
  <c r="L33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S28" i="2"/>
  <c r="S63" i="2"/>
  <c r="S84" i="2"/>
  <c r="S36" i="2"/>
  <c r="S23" i="2"/>
  <c r="S57" i="2"/>
  <c r="S35" i="2"/>
  <c r="S8" i="2"/>
  <c r="S52" i="2"/>
  <c r="S29" i="2"/>
  <c r="S66" i="2"/>
  <c r="S77" i="2"/>
  <c r="S59" i="2"/>
  <c r="S64" i="2"/>
  <c r="S76" i="2"/>
  <c r="S50" i="2"/>
  <c r="S65" i="2"/>
  <c r="S85" i="2"/>
  <c r="S83" i="2"/>
  <c r="S75" i="2"/>
  <c r="S32" i="2"/>
  <c r="S11" i="2"/>
  <c r="S27" i="2"/>
  <c r="S22" i="2"/>
  <c r="S14" i="2"/>
  <c r="S43" i="2"/>
  <c r="S15" i="2"/>
  <c r="S42" i="2"/>
  <c r="S79" i="2"/>
  <c r="S20" i="2"/>
  <c r="S86" i="2"/>
  <c r="S37" i="2"/>
  <c r="S87" i="2"/>
  <c r="S51" i="2"/>
  <c r="S56" i="2"/>
  <c r="S74" i="2"/>
  <c r="AI74" i="2"/>
  <c r="S61" i="2"/>
  <c r="S16" i="2"/>
  <c r="S31" i="2"/>
  <c r="S88" i="2"/>
  <c r="S12" i="2"/>
  <c r="S82" i="2"/>
  <c r="S89" i="2"/>
  <c r="S7" i="2"/>
  <c r="S60" i="2"/>
  <c r="S90" i="2"/>
  <c r="S91" i="2"/>
  <c r="S70" i="2"/>
  <c r="AI70" i="2"/>
  <c r="S92" i="2"/>
  <c r="S93" i="2"/>
  <c r="S24" i="2"/>
  <c r="S68" i="2"/>
  <c r="S94" i="2"/>
  <c r="S95" i="2"/>
  <c r="S34" i="2"/>
  <c r="S25" i="2"/>
  <c r="S40" i="2"/>
  <c r="S30" i="2"/>
  <c r="S48" i="2"/>
  <c r="S18" i="2"/>
  <c r="AI18" i="2"/>
  <c r="S69" i="2"/>
  <c r="S71" i="2"/>
  <c r="S96" i="2"/>
  <c r="S21" i="2"/>
  <c r="S97" i="2"/>
  <c r="S38" i="2"/>
  <c r="S81" i="2"/>
  <c r="S54" i="2"/>
  <c r="S39" i="2"/>
  <c r="S45" i="2"/>
  <c r="S26" i="2"/>
  <c r="S47" i="2"/>
  <c r="AI47" i="2"/>
  <c r="S19" i="2"/>
  <c r="S98" i="2"/>
  <c r="S99" i="2"/>
  <c r="S55" i="2"/>
  <c r="S100" i="2"/>
  <c r="S46" i="2"/>
  <c r="S101" i="2"/>
  <c r="S102" i="2"/>
  <c r="S73" i="2"/>
  <c r="S10" i="2"/>
  <c r="S103" i="2"/>
  <c r="S49" i="2"/>
  <c r="AI49" i="2"/>
  <c r="S104" i="2"/>
  <c r="S9" i="2"/>
  <c r="S62" i="2"/>
  <c r="S67" i="2"/>
  <c r="S17" i="2"/>
  <c r="S53" i="2"/>
  <c r="S80" i="2"/>
  <c r="S105" i="2"/>
  <c r="S106" i="2"/>
  <c r="S107" i="2"/>
  <c r="S108" i="2"/>
  <c r="S109" i="2"/>
  <c r="S110" i="2"/>
  <c r="S111" i="2"/>
  <c r="S112" i="2"/>
  <c r="S113" i="2"/>
  <c r="S114" i="2"/>
  <c r="S41" i="2"/>
  <c r="S115" i="2"/>
  <c r="S58" i="2"/>
  <c r="S78" i="2"/>
  <c r="S116" i="2"/>
  <c r="S117" i="2"/>
  <c r="S72" i="2"/>
  <c r="S118" i="2"/>
  <c r="S13" i="2"/>
  <c r="S119" i="2"/>
  <c r="S44" i="2"/>
  <c r="S33" i="2"/>
  <c r="S120" i="2"/>
  <c r="S121" i="2"/>
  <c r="S122" i="2"/>
  <c r="S123" i="2"/>
  <c r="S124" i="2"/>
  <c r="S125" i="2"/>
  <c r="S126" i="2"/>
  <c r="AI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AI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AI151" i="2"/>
  <c r="S152" i="2"/>
  <c r="S153" i="2"/>
  <c r="S154" i="2"/>
  <c r="S155" i="2"/>
  <c r="S156" i="2"/>
  <c r="S157" i="2"/>
  <c r="S158" i="2"/>
  <c r="S159" i="2"/>
  <c r="S160" i="2"/>
  <c r="S161" i="2"/>
  <c r="S162" i="2"/>
  <c r="AI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AI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AI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AI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AI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AI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AI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AI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AI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AI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AI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AI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AI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AI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AI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AI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AI498" i="2"/>
  <c r="S499" i="2"/>
  <c r="AH63" i="2"/>
  <c r="AH64" i="2"/>
  <c r="AH51" i="2"/>
  <c r="AH91" i="2"/>
  <c r="AH34" i="2"/>
  <c r="AH101" i="2"/>
  <c r="AH108" i="2"/>
  <c r="AH127" i="2"/>
  <c r="AJ127" i="2"/>
  <c r="AH139" i="2"/>
  <c r="AJ139" i="2"/>
  <c r="AH161" i="2"/>
  <c r="AJ161" i="2"/>
  <c r="AH165" i="2"/>
  <c r="AJ165" i="2"/>
  <c r="AH193" i="2"/>
  <c r="AJ193" i="2"/>
  <c r="AH216" i="2"/>
  <c r="AJ216" i="2"/>
  <c r="AH256" i="2"/>
  <c r="AJ256" i="2"/>
  <c r="AH264" i="2"/>
  <c r="AJ264" i="2"/>
  <c r="AH272" i="2"/>
  <c r="AJ272" i="2"/>
  <c r="AH276" i="2"/>
  <c r="AJ276" i="2"/>
  <c r="AH321" i="2"/>
  <c r="AJ321" i="2"/>
  <c r="AH364" i="2"/>
  <c r="AJ364" i="2"/>
  <c r="AH464" i="2"/>
  <c r="AJ464" i="2"/>
  <c r="AH468" i="2"/>
  <c r="AJ468" i="2"/>
  <c r="AH480" i="2"/>
  <c r="AJ480" i="2"/>
  <c r="AH65" i="2"/>
  <c r="AH135" i="2"/>
  <c r="AJ135" i="2"/>
  <c r="AH159" i="2"/>
  <c r="AJ159" i="2"/>
  <c r="AH175" i="2"/>
  <c r="AJ175" i="2"/>
  <c r="AH191" i="2"/>
  <c r="AJ191" i="2"/>
  <c r="AH208" i="2"/>
  <c r="AJ208" i="2"/>
  <c r="AH224" i="2"/>
  <c r="AJ224" i="2"/>
  <c r="AH251" i="2"/>
  <c r="AJ251" i="2"/>
  <c r="AH279" i="2"/>
  <c r="AJ279" i="2"/>
  <c r="AH283" i="2"/>
  <c r="AJ283" i="2"/>
  <c r="AH304" i="2"/>
  <c r="AJ304" i="2"/>
  <c r="AH312" i="2"/>
  <c r="AJ312" i="2"/>
  <c r="AH332" i="2"/>
  <c r="AJ332" i="2"/>
  <c r="AH340" i="2"/>
  <c r="AJ340" i="2"/>
  <c r="AH356" i="2"/>
  <c r="AJ356" i="2"/>
  <c r="AH399" i="2"/>
  <c r="AJ399" i="2"/>
  <c r="AH423" i="2"/>
  <c r="AJ423" i="2"/>
  <c r="AH451" i="2"/>
  <c r="AJ451" i="2"/>
  <c r="E41" i="2"/>
  <c r="E113" i="2"/>
  <c r="E66" i="2"/>
  <c r="E11" i="2"/>
  <c r="E82" i="2"/>
  <c r="E112" i="2"/>
  <c r="E47" i="2"/>
  <c r="E108" i="2"/>
  <c r="E52" i="2"/>
  <c r="E88" i="2"/>
  <c r="E23" i="2"/>
  <c r="E13" i="2"/>
  <c r="E86" i="2"/>
  <c r="E107" i="2"/>
  <c r="E57" i="2"/>
  <c r="E72" i="2"/>
  <c r="E28" i="2"/>
  <c r="E63" i="2"/>
  <c r="E84" i="2"/>
  <c r="E36" i="2"/>
  <c r="E35" i="2"/>
  <c r="E8" i="2"/>
  <c r="E29" i="2"/>
  <c r="E77" i="2"/>
  <c r="E59" i="2"/>
  <c r="E64" i="2"/>
  <c r="E76" i="2"/>
  <c r="E50" i="2"/>
  <c r="E65" i="2"/>
  <c r="E85" i="2"/>
  <c r="E83" i="2"/>
  <c r="E75" i="2"/>
  <c r="E32" i="2"/>
  <c r="E27" i="2"/>
  <c r="E22" i="2"/>
  <c r="E14" i="2"/>
  <c r="E43" i="2"/>
  <c r="E15" i="2"/>
  <c r="E42" i="2"/>
  <c r="E79" i="2"/>
  <c r="E20" i="2"/>
  <c r="E37" i="2"/>
  <c r="E87" i="2"/>
  <c r="E51" i="2"/>
  <c r="E56" i="2"/>
  <c r="E74" i="2"/>
  <c r="E61" i="2"/>
  <c r="E16" i="2"/>
  <c r="E31" i="2"/>
  <c r="E12" i="2"/>
  <c r="E89" i="2"/>
  <c r="E7" i="2"/>
  <c r="E60" i="2"/>
  <c r="E90" i="2"/>
  <c r="E91" i="2"/>
  <c r="E70" i="2"/>
  <c r="E92" i="2"/>
  <c r="E93" i="2"/>
  <c r="E24" i="2"/>
  <c r="E68" i="2"/>
  <c r="E94" i="2"/>
  <c r="E95" i="2"/>
  <c r="E34" i="2"/>
  <c r="E25" i="2"/>
  <c r="E40" i="2"/>
  <c r="E30" i="2"/>
  <c r="E48" i="2"/>
  <c r="E18" i="2"/>
  <c r="E69" i="2"/>
  <c r="E71" i="2"/>
  <c r="E96" i="2"/>
  <c r="E21" i="2"/>
  <c r="E97" i="2"/>
  <c r="E38" i="2"/>
  <c r="E81" i="2"/>
  <c r="E54" i="2"/>
  <c r="E39" i="2"/>
  <c r="E45" i="2"/>
  <c r="E26" i="2"/>
  <c r="E19" i="2"/>
  <c r="E98" i="2"/>
  <c r="E99" i="2"/>
  <c r="E55" i="2"/>
  <c r="E100" i="2"/>
  <c r="E46" i="2"/>
  <c r="E101" i="2"/>
  <c r="E102" i="2"/>
  <c r="E73" i="2"/>
  <c r="E10" i="2"/>
  <c r="E103" i="2"/>
  <c r="E49" i="2"/>
  <c r="E104" i="2"/>
  <c r="E9" i="2"/>
  <c r="E62" i="2"/>
  <c r="E67" i="2"/>
  <c r="E17" i="2"/>
  <c r="E53" i="2"/>
  <c r="E80" i="2"/>
  <c r="E105" i="2"/>
  <c r="E106" i="2"/>
  <c r="E109" i="2"/>
  <c r="E110" i="2"/>
  <c r="E111" i="2"/>
  <c r="E114" i="2"/>
  <c r="E115" i="2"/>
  <c r="E58" i="2"/>
  <c r="E78" i="2"/>
  <c r="E116" i="2"/>
  <c r="E117" i="2"/>
  <c r="E118" i="2"/>
  <c r="E119" i="2"/>
  <c r="E44" i="2"/>
  <c r="E33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D41" i="2"/>
  <c r="D113" i="2"/>
  <c r="D66" i="2"/>
  <c r="D11" i="2"/>
  <c r="D82" i="2"/>
  <c r="D112" i="2"/>
  <c r="D47" i="2"/>
  <c r="D108" i="2"/>
  <c r="D52" i="2"/>
  <c r="D88" i="2"/>
  <c r="D23" i="2"/>
  <c r="D13" i="2"/>
  <c r="D86" i="2"/>
  <c r="D107" i="2"/>
  <c r="D57" i="2"/>
  <c r="D72" i="2"/>
  <c r="D28" i="2"/>
  <c r="D63" i="2"/>
  <c r="D84" i="2"/>
  <c r="D36" i="2"/>
  <c r="D35" i="2"/>
  <c r="D8" i="2"/>
  <c r="D29" i="2"/>
  <c r="D77" i="2"/>
  <c r="D59" i="2"/>
  <c r="D64" i="2"/>
  <c r="D76" i="2"/>
  <c r="D50" i="2"/>
  <c r="D65" i="2"/>
  <c r="D85" i="2"/>
  <c r="D83" i="2"/>
  <c r="D75" i="2"/>
  <c r="D32" i="2"/>
  <c r="D27" i="2"/>
  <c r="D22" i="2"/>
  <c r="D14" i="2"/>
  <c r="D43" i="2"/>
  <c r="D15" i="2"/>
  <c r="D42" i="2"/>
  <c r="D79" i="2"/>
  <c r="D20" i="2"/>
  <c r="D37" i="2"/>
  <c r="D87" i="2"/>
  <c r="D51" i="2"/>
  <c r="D56" i="2"/>
  <c r="D74" i="2"/>
  <c r="D61" i="2"/>
  <c r="D16" i="2"/>
  <c r="D31" i="2"/>
  <c r="D12" i="2"/>
  <c r="D89" i="2"/>
  <c r="D7" i="2"/>
  <c r="D60" i="2"/>
  <c r="D90" i="2"/>
  <c r="D91" i="2"/>
  <c r="D70" i="2"/>
  <c r="D92" i="2"/>
  <c r="D93" i="2"/>
  <c r="D24" i="2"/>
  <c r="D68" i="2"/>
  <c r="D94" i="2"/>
  <c r="D95" i="2"/>
  <c r="D34" i="2"/>
  <c r="D25" i="2"/>
  <c r="D40" i="2"/>
  <c r="D30" i="2"/>
  <c r="D48" i="2"/>
  <c r="D18" i="2"/>
  <c r="D69" i="2"/>
  <c r="D71" i="2"/>
  <c r="D96" i="2"/>
  <c r="D21" i="2"/>
  <c r="D97" i="2"/>
  <c r="D38" i="2"/>
  <c r="D81" i="2"/>
  <c r="D54" i="2"/>
  <c r="D39" i="2"/>
  <c r="D45" i="2"/>
  <c r="D26" i="2"/>
  <c r="D19" i="2"/>
  <c r="D98" i="2"/>
  <c r="D99" i="2"/>
  <c r="D55" i="2"/>
  <c r="D100" i="2"/>
  <c r="D46" i="2"/>
  <c r="D101" i="2"/>
  <c r="D102" i="2"/>
  <c r="D73" i="2"/>
  <c r="D10" i="2"/>
  <c r="D103" i="2"/>
  <c r="D49" i="2"/>
  <c r="D104" i="2"/>
  <c r="D9" i="2"/>
  <c r="D62" i="2"/>
  <c r="D67" i="2"/>
  <c r="D17" i="2"/>
  <c r="D53" i="2"/>
  <c r="D80" i="2"/>
  <c r="D105" i="2"/>
  <c r="D106" i="2"/>
  <c r="D109" i="2"/>
  <c r="D110" i="2"/>
  <c r="D111" i="2"/>
  <c r="D114" i="2"/>
  <c r="D115" i="2"/>
  <c r="D58" i="2"/>
  <c r="D78" i="2"/>
  <c r="D116" i="2"/>
  <c r="D117" i="2"/>
  <c r="D118" i="2"/>
  <c r="D119" i="2"/>
  <c r="D44" i="2"/>
  <c r="D33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C41" i="2"/>
  <c r="C113" i="2"/>
  <c r="C66" i="2"/>
  <c r="C11" i="2"/>
  <c r="C82" i="2"/>
  <c r="C112" i="2"/>
  <c r="C47" i="2"/>
  <c r="C108" i="2"/>
  <c r="C52" i="2"/>
  <c r="C88" i="2"/>
  <c r="C23" i="2"/>
  <c r="C13" i="2"/>
  <c r="C86" i="2"/>
  <c r="C107" i="2"/>
  <c r="C57" i="2"/>
  <c r="C72" i="2"/>
  <c r="C28" i="2"/>
  <c r="C63" i="2"/>
  <c r="C84" i="2"/>
  <c r="C36" i="2"/>
  <c r="C35" i="2"/>
  <c r="C8" i="2"/>
  <c r="C29" i="2"/>
  <c r="C77" i="2"/>
  <c r="C59" i="2"/>
  <c r="C64" i="2"/>
  <c r="C76" i="2"/>
  <c r="C50" i="2"/>
  <c r="C65" i="2"/>
  <c r="C85" i="2"/>
  <c r="C83" i="2"/>
  <c r="C75" i="2"/>
  <c r="C32" i="2"/>
  <c r="C27" i="2"/>
  <c r="C22" i="2"/>
  <c r="C14" i="2"/>
  <c r="C43" i="2"/>
  <c r="C15" i="2"/>
  <c r="C42" i="2"/>
  <c r="C79" i="2"/>
  <c r="C20" i="2"/>
  <c r="C37" i="2"/>
  <c r="C87" i="2"/>
  <c r="C51" i="2"/>
  <c r="C56" i="2"/>
  <c r="C74" i="2"/>
  <c r="C61" i="2"/>
  <c r="C16" i="2"/>
  <c r="C31" i="2"/>
  <c r="C12" i="2"/>
  <c r="C89" i="2"/>
  <c r="C7" i="2"/>
  <c r="C60" i="2"/>
  <c r="C90" i="2"/>
  <c r="C91" i="2"/>
  <c r="C70" i="2"/>
  <c r="C92" i="2"/>
  <c r="C93" i="2"/>
  <c r="C24" i="2"/>
  <c r="C68" i="2"/>
  <c r="C94" i="2"/>
  <c r="C95" i="2"/>
  <c r="C34" i="2"/>
  <c r="C25" i="2"/>
  <c r="C40" i="2"/>
  <c r="C30" i="2"/>
  <c r="C48" i="2"/>
  <c r="C18" i="2"/>
  <c r="C69" i="2"/>
  <c r="C71" i="2"/>
  <c r="C96" i="2"/>
  <c r="C21" i="2"/>
  <c r="C97" i="2"/>
  <c r="C38" i="2"/>
  <c r="C81" i="2"/>
  <c r="C54" i="2"/>
  <c r="C39" i="2"/>
  <c r="C45" i="2"/>
  <c r="C26" i="2"/>
  <c r="C19" i="2"/>
  <c r="C98" i="2"/>
  <c r="C99" i="2"/>
  <c r="C55" i="2"/>
  <c r="C100" i="2"/>
  <c r="C46" i="2"/>
  <c r="C101" i="2"/>
  <c r="C102" i="2"/>
  <c r="C73" i="2"/>
  <c r="C10" i="2"/>
  <c r="C103" i="2"/>
  <c r="C49" i="2"/>
  <c r="C104" i="2"/>
  <c r="C9" i="2"/>
  <c r="C62" i="2"/>
  <c r="C67" i="2"/>
  <c r="C17" i="2"/>
  <c r="C53" i="2"/>
  <c r="C80" i="2"/>
  <c r="C105" i="2"/>
  <c r="C106" i="2"/>
  <c r="C109" i="2"/>
  <c r="C110" i="2"/>
  <c r="C111" i="2"/>
  <c r="C114" i="2"/>
  <c r="C115" i="2"/>
  <c r="C58" i="2"/>
  <c r="C78" i="2"/>
  <c r="C116" i="2"/>
  <c r="C117" i="2"/>
  <c r="C118" i="2"/>
  <c r="C119" i="2"/>
  <c r="C44" i="2"/>
  <c r="C33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B2" i="15"/>
  <c r="D41" i="15"/>
  <c r="D10" i="15"/>
  <c r="D55" i="15"/>
  <c r="P55" i="15" s="1"/>
  <c r="D98" i="15"/>
  <c r="P98" i="15" s="1"/>
  <c r="D100" i="15"/>
  <c r="P100" i="15" s="1"/>
  <c r="D91" i="15"/>
  <c r="P91" i="15" s="1"/>
  <c r="D111" i="15"/>
  <c r="D23" i="15"/>
  <c r="P23" i="15" s="1"/>
  <c r="D80" i="15"/>
  <c r="P80" i="15" s="1"/>
  <c r="D84" i="15"/>
  <c r="P84" i="15" s="1"/>
  <c r="D83" i="15"/>
  <c r="P83" i="15" s="1"/>
  <c r="D81" i="15"/>
  <c r="P81" i="15" s="1"/>
  <c r="D65" i="15"/>
  <c r="D74" i="15"/>
  <c r="P74" i="15" s="1"/>
  <c r="D101" i="15"/>
  <c r="P101" i="15" s="1"/>
  <c r="D54" i="15"/>
  <c r="D8" i="15"/>
  <c r="D60" i="15"/>
  <c r="P60" i="15" s="1"/>
  <c r="D30" i="15"/>
  <c r="D36" i="15"/>
  <c r="D45" i="15"/>
  <c r="D18" i="15"/>
  <c r="D112" i="15"/>
  <c r="P112" i="15" s="1"/>
  <c r="D28" i="15"/>
  <c r="Q28" i="15" s="1"/>
  <c r="D123" i="15"/>
  <c r="P123" i="15" s="1"/>
  <c r="D35" i="15"/>
  <c r="Q35" i="15" s="1"/>
  <c r="D85" i="15"/>
  <c r="P85" i="15" s="1"/>
  <c r="D89" i="15"/>
  <c r="D12" i="15"/>
  <c r="D120" i="15"/>
  <c r="D104" i="15"/>
  <c r="P104" i="15" s="1"/>
  <c r="D115" i="15"/>
  <c r="P115" i="15" s="1"/>
  <c r="D53" i="15"/>
  <c r="D99" i="15"/>
  <c r="P99" i="15" s="1"/>
  <c r="D52" i="15"/>
  <c r="P52" i="15" s="1"/>
  <c r="D50" i="15"/>
  <c r="Q50" i="15" s="1"/>
  <c r="D39" i="15"/>
  <c r="D22" i="15"/>
  <c r="D26" i="15"/>
  <c r="Q26" i="15" s="1"/>
  <c r="D59" i="15"/>
  <c r="P59" i="15" s="1"/>
  <c r="D117" i="15"/>
  <c r="P117" i="15" s="1"/>
  <c r="D118" i="15"/>
  <c r="P118" i="15" s="1"/>
  <c r="D46" i="15"/>
  <c r="P46" i="15" s="1"/>
  <c r="D90" i="15"/>
  <c r="Q90" i="15" s="1"/>
  <c r="D86" i="15"/>
  <c r="P86" i="15" s="1"/>
  <c r="D16" i="15"/>
  <c r="D62" i="15"/>
  <c r="D71" i="15"/>
  <c r="P71" i="15" s="1"/>
  <c r="D106" i="15"/>
  <c r="P106" i="15" s="1"/>
  <c r="D33" i="15"/>
  <c r="P33" i="15" s="1"/>
  <c r="D43" i="15"/>
  <c r="P43" i="15" s="1"/>
  <c r="D116" i="15"/>
  <c r="P116" i="15" s="1"/>
  <c r="D57" i="15"/>
  <c r="D79" i="15"/>
  <c r="P79" i="15"/>
  <c r="D73" i="15"/>
  <c r="P73" i="15"/>
  <c r="D58" i="15"/>
  <c r="P58" i="15" s="1"/>
  <c r="D94" i="15"/>
  <c r="P94" i="15" s="1"/>
  <c r="D27" i="15"/>
  <c r="Q27" i="15" s="1"/>
  <c r="D78" i="15"/>
  <c r="P78" i="15" s="1"/>
  <c r="D56" i="15"/>
  <c r="D87" i="15"/>
  <c r="P87" i="15" s="1"/>
  <c r="D42" i="15"/>
  <c r="D69" i="15"/>
  <c r="P69" i="15" s="1"/>
  <c r="D110" i="15"/>
  <c r="D11" i="15"/>
  <c r="D47" i="15"/>
  <c r="P47" i="15" s="1"/>
  <c r="D114" i="15"/>
  <c r="P114" i="15"/>
  <c r="D113" i="15"/>
  <c r="P113" i="15" s="1"/>
  <c r="D44" i="15"/>
  <c r="P44" i="15" s="1"/>
  <c r="D82" i="15"/>
  <c r="P82" i="15" s="1"/>
  <c r="D88" i="15"/>
  <c r="P88" i="15"/>
  <c r="D38" i="15"/>
  <c r="P38" i="15" s="1"/>
  <c r="D19" i="15"/>
  <c r="D13" i="15"/>
  <c r="P13" i="15" s="1"/>
  <c r="D107" i="15"/>
  <c r="P107" i="15" s="1"/>
  <c r="D72" i="15"/>
  <c r="P72" i="15" s="1"/>
  <c r="D24" i="15"/>
  <c r="Q24" i="15" s="1"/>
  <c r="D61" i="15"/>
  <c r="P61" i="15" s="1"/>
  <c r="D48" i="15"/>
  <c r="D67" i="15"/>
  <c r="P67" i="15"/>
  <c r="D15" i="15"/>
  <c r="D108" i="15"/>
  <c r="P108" i="15" s="1"/>
  <c r="D121" i="15"/>
  <c r="D20" i="15"/>
  <c r="P20" i="15"/>
  <c r="D14" i="15"/>
  <c r="D97" i="15"/>
  <c r="P97" i="15" s="1"/>
  <c r="D31" i="15"/>
  <c r="D103" i="15"/>
  <c r="P103" i="15"/>
  <c r="D102" i="15"/>
  <c r="D37" i="15"/>
  <c r="D95" i="15"/>
  <c r="P95" i="15" s="1"/>
  <c r="D40" i="15"/>
  <c r="P40" i="15" s="1"/>
  <c r="D25" i="15"/>
  <c r="Q25" i="15" s="1"/>
  <c r="D34" i="15"/>
  <c r="D29" i="15"/>
  <c r="D105" i="15"/>
  <c r="D76" i="15"/>
  <c r="P76" i="15" s="1"/>
  <c r="D77" i="15"/>
  <c r="P77" i="15" s="1"/>
  <c r="D92" i="15"/>
  <c r="P92" i="15" s="1"/>
  <c r="D21" i="15"/>
  <c r="D75" i="15"/>
  <c r="P75" i="15" s="1"/>
  <c r="D17" i="15"/>
  <c r="D51" i="15"/>
  <c r="P51" i="15" s="1"/>
  <c r="D49" i="15"/>
  <c r="Q49" i="15" s="1"/>
  <c r="D109" i="15"/>
  <c r="P109" i="15" s="1"/>
  <c r="D9" i="15"/>
  <c r="D119" i="15"/>
  <c r="P119" i="15"/>
  <c r="D64" i="15"/>
  <c r="Q64" i="15" s="1"/>
  <c r="D66" i="15"/>
  <c r="Q66" i="15" s="1"/>
  <c r="D122" i="15"/>
  <c r="P122" i="15" s="1"/>
  <c r="D68" i="15"/>
  <c r="D124" i="15"/>
  <c r="P124" i="15" s="1"/>
  <c r="D32" i="15"/>
  <c r="D96" i="15"/>
  <c r="P96" i="15" s="1"/>
  <c r="D93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70" i="15"/>
  <c r="P70" i="15" s="1"/>
  <c r="D63" i="15"/>
  <c r="P63" i="15" s="1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D498" i="15"/>
  <c r="D499" i="15"/>
  <c r="D500" i="15"/>
  <c r="E92" i="15"/>
  <c r="E102" i="15"/>
  <c r="E58" i="15"/>
  <c r="E101" i="15"/>
  <c r="E54" i="15"/>
  <c r="E19" i="15"/>
  <c r="E56" i="15"/>
  <c r="E81" i="15"/>
  <c r="E89" i="15"/>
  <c r="E100" i="15"/>
  <c r="E30" i="15"/>
  <c r="E14" i="15"/>
  <c r="E39" i="15"/>
  <c r="E20" i="15"/>
  <c r="E49" i="15"/>
  <c r="E97" i="15"/>
  <c r="E86" i="15"/>
  <c r="E104" i="15"/>
  <c r="E21" i="15"/>
  <c r="E17" i="15"/>
  <c r="E80" i="15"/>
  <c r="E42" i="15"/>
  <c r="E53" i="15"/>
  <c r="E35" i="15"/>
  <c r="E22" i="15"/>
  <c r="E12" i="15"/>
  <c r="E76" i="15"/>
  <c r="E105" i="15"/>
  <c r="E106" i="15"/>
  <c r="E91" i="15"/>
  <c r="E107" i="15"/>
  <c r="E26" i="15"/>
  <c r="E33" i="15"/>
  <c r="E51" i="15"/>
  <c r="E108" i="15"/>
  <c r="E109" i="15"/>
  <c r="E88" i="15"/>
  <c r="E110" i="15"/>
  <c r="E8" i="15"/>
  <c r="E111" i="15"/>
  <c r="E36" i="15"/>
  <c r="E112" i="15"/>
  <c r="E87" i="15"/>
  <c r="E113" i="15"/>
  <c r="E40" i="15"/>
  <c r="E11" i="15"/>
  <c r="E75" i="15"/>
  <c r="E82" i="15"/>
  <c r="E45" i="15"/>
  <c r="E43" i="15"/>
  <c r="E37" i="15"/>
  <c r="E77" i="15"/>
  <c r="E114" i="15"/>
  <c r="E16" i="15"/>
  <c r="E34" i="15"/>
  <c r="E99" i="15"/>
  <c r="E69" i="15"/>
  <c r="E115" i="15"/>
  <c r="E9" i="15"/>
  <c r="E59" i="15"/>
  <c r="E27" i="15"/>
  <c r="E44" i="15"/>
  <c r="E29" i="15"/>
  <c r="E116" i="15"/>
  <c r="E117" i="15"/>
  <c r="E118" i="15"/>
  <c r="E94" i="15"/>
  <c r="E119" i="15"/>
  <c r="E73" i="15"/>
  <c r="E28" i="15"/>
  <c r="E65" i="15"/>
  <c r="E120" i="15"/>
  <c r="E38" i="15"/>
  <c r="E47" i="15"/>
  <c r="E62" i="15"/>
  <c r="E78" i="15"/>
  <c r="E121" i="15"/>
  <c r="E15" i="15"/>
  <c r="E52" i="15"/>
  <c r="E13" i="15"/>
  <c r="E57" i="15"/>
  <c r="E24" i="15"/>
  <c r="E64" i="15"/>
  <c r="E31" i="15"/>
  <c r="E66" i="15"/>
  <c r="E71" i="15"/>
  <c r="E46" i="15"/>
  <c r="E95" i="15"/>
  <c r="E25" i="15"/>
  <c r="E84" i="15"/>
  <c r="E90" i="15"/>
  <c r="E79" i="15"/>
  <c r="E74" i="15"/>
  <c r="E10" i="15"/>
  <c r="E61" i="15"/>
  <c r="E122" i="15"/>
  <c r="E83" i="15"/>
  <c r="E23" i="15"/>
  <c r="E55" i="15"/>
  <c r="E18" i="15"/>
  <c r="E41" i="15"/>
  <c r="E123" i="15"/>
  <c r="E72" i="15"/>
  <c r="E50" i="15"/>
  <c r="E67" i="15"/>
  <c r="E85" i="15"/>
  <c r="E60" i="15"/>
  <c r="E48" i="15"/>
  <c r="E98" i="15"/>
  <c r="E68" i="15"/>
  <c r="E124" i="15"/>
  <c r="E32" i="15"/>
  <c r="E96" i="15"/>
  <c r="E93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70" i="15"/>
  <c r="E63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321" i="15"/>
  <c r="E322" i="15"/>
  <c r="E323" i="15"/>
  <c r="E324" i="15"/>
  <c r="E325" i="15"/>
  <c r="E326" i="15"/>
  <c r="E327" i="15"/>
  <c r="E328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357" i="15"/>
  <c r="E358" i="15"/>
  <c r="E359" i="15"/>
  <c r="E360" i="15"/>
  <c r="E361" i="15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E392" i="15"/>
  <c r="E393" i="15"/>
  <c r="E394" i="15"/>
  <c r="E395" i="15"/>
  <c r="E396" i="15"/>
  <c r="E397" i="15"/>
  <c r="E398" i="15"/>
  <c r="E399" i="15"/>
  <c r="E400" i="15"/>
  <c r="E401" i="15"/>
  <c r="E402" i="15"/>
  <c r="E403" i="15"/>
  <c r="E404" i="15"/>
  <c r="E405" i="15"/>
  <c r="E406" i="15"/>
  <c r="E407" i="15"/>
  <c r="E408" i="15"/>
  <c r="E409" i="15"/>
  <c r="E410" i="15"/>
  <c r="E411" i="15"/>
  <c r="E412" i="15"/>
  <c r="E413" i="15"/>
  <c r="E414" i="15"/>
  <c r="E415" i="15"/>
  <c r="E416" i="15"/>
  <c r="E417" i="15"/>
  <c r="E418" i="15"/>
  <c r="E419" i="15"/>
  <c r="E420" i="15"/>
  <c r="E421" i="15"/>
  <c r="E422" i="15"/>
  <c r="E423" i="15"/>
  <c r="E424" i="15"/>
  <c r="E425" i="15"/>
  <c r="E426" i="15"/>
  <c r="E427" i="15"/>
  <c r="E428" i="15"/>
  <c r="E429" i="15"/>
  <c r="E430" i="15"/>
  <c r="E431" i="15"/>
  <c r="E432" i="15"/>
  <c r="E433" i="15"/>
  <c r="E434" i="15"/>
  <c r="E435" i="15"/>
  <c r="E436" i="15"/>
  <c r="E437" i="15"/>
  <c r="E438" i="15"/>
  <c r="E439" i="15"/>
  <c r="E440" i="15"/>
  <c r="E441" i="15"/>
  <c r="E442" i="15"/>
  <c r="E443" i="15"/>
  <c r="E444" i="15"/>
  <c r="E445" i="15"/>
  <c r="E446" i="15"/>
  <c r="E447" i="15"/>
  <c r="E448" i="15"/>
  <c r="E449" i="15"/>
  <c r="E450" i="15"/>
  <c r="E451" i="15"/>
  <c r="E452" i="15"/>
  <c r="E453" i="15"/>
  <c r="E454" i="15"/>
  <c r="E455" i="15"/>
  <c r="E456" i="15"/>
  <c r="E457" i="15"/>
  <c r="E458" i="15"/>
  <c r="E459" i="15"/>
  <c r="E460" i="15"/>
  <c r="E461" i="15"/>
  <c r="E462" i="15"/>
  <c r="E463" i="15"/>
  <c r="E464" i="15"/>
  <c r="E465" i="15"/>
  <c r="E466" i="15"/>
  <c r="E467" i="15"/>
  <c r="E468" i="15"/>
  <c r="E469" i="15"/>
  <c r="E470" i="15"/>
  <c r="E471" i="15"/>
  <c r="E472" i="15"/>
  <c r="E473" i="15"/>
  <c r="E474" i="15"/>
  <c r="E475" i="15"/>
  <c r="E476" i="15"/>
  <c r="E477" i="15"/>
  <c r="E478" i="15"/>
  <c r="E479" i="15"/>
  <c r="E480" i="15"/>
  <c r="E481" i="15"/>
  <c r="E482" i="15"/>
  <c r="E483" i="15"/>
  <c r="E484" i="15"/>
  <c r="E485" i="15"/>
  <c r="E486" i="15"/>
  <c r="E487" i="15"/>
  <c r="E488" i="15"/>
  <c r="E489" i="15"/>
  <c r="E490" i="15"/>
  <c r="E491" i="15"/>
  <c r="E492" i="15"/>
  <c r="E493" i="15"/>
  <c r="E494" i="15"/>
  <c r="E495" i="15"/>
  <c r="E496" i="15"/>
  <c r="E497" i="15"/>
  <c r="E498" i="15"/>
  <c r="E499" i="15"/>
  <c r="E500" i="15"/>
  <c r="AH32" i="2"/>
  <c r="AH247" i="2"/>
  <c r="AJ247" i="2"/>
  <c r="AH319" i="2"/>
  <c r="AJ319" i="2"/>
  <c r="AH331" i="2"/>
  <c r="AJ331" i="2"/>
  <c r="AH395" i="2"/>
  <c r="AJ395" i="2"/>
  <c r="AH439" i="2"/>
  <c r="AJ439" i="2"/>
  <c r="AH463" i="2"/>
  <c r="AJ463" i="2"/>
  <c r="AH491" i="2"/>
  <c r="AJ491" i="2"/>
  <c r="AH495" i="2"/>
  <c r="AJ495" i="2"/>
  <c r="AH499" i="2"/>
  <c r="AJ499" i="2"/>
  <c r="AH343" i="2"/>
  <c r="AJ343" i="2"/>
  <c r="AH223" i="2"/>
  <c r="AJ223" i="2"/>
  <c r="AH40" i="2"/>
  <c r="AH478" i="2"/>
  <c r="AJ478" i="2"/>
  <c r="AH73" i="2"/>
  <c r="AH378" i="2"/>
  <c r="AJ378" i="2"/>
  <c r="AH77" i="2"/>
  <c r="AH22" i="2"/>
  <c r="AH219" i="2"/>
  <c r="AJ219" i="2"/>
  <c r="AH207" i="2"/>
  <c r="AJ207" i="2"/>
  <c r="AH69" i="2"/>
  <c r="AH92" i="2"/>
  <c r="AH36" i="2"/>
  <c r="K65" i="15"/>
  <c r="M65" i="15" s="1"/>
  <c r="K100" i="15"/>
  <c r="M100" i="15" s="1"/>
  <c r="K80" i="15"/>
  <c r="M80" i="15" s="1"/>
  <c r="F50" i="16" s="1"/>
  <c r="K55" i="15"/>
  <c r="M55" i="15" s="1"/>
  <c r="K10" i="15"/>
  <c r="M10" i="15" s="1"/>
  <c r="F7" i="16" s="1"/>
  <c r="K98" i="15"/>
  <c r="M98" i="15" s="1"/>
  <c r="F62" i="16" s="1"/>
  <c r="K23" i="15"/>
  <c r="M23" i="15" s="1"/>
  <c r="K36" i="15"/>
  <c r="M36" i="15" s="1"/>
  <c r="F27" i="16" s="1"/>
  <c r="K81" i="15"/>
  <c r="M81" i="15" s="1"/>
  <c r="F48" i="16" s="1"/>
  <c r="K8" i="15"/>
  <c r="M8" i="15" s="1"/>
  <c r="F60" i="16" s="1"/>
  <c r="K101" i="15"/>
  <c r="M101" i="15" s="1"/>
  <c r="K91" i="15"/>
  <c r="M91" i="15" s="1"/>
  <c r="K74" i="15"/>
  <c r="M74" i="15" s="1"/>
  <c r="F51" i="16" s="1"/>
  <c r="K54" i="15"/>
  <c r="M54" i="15" s="1"/>
  <c r="F45" i="16" s="1"/>
  <c r="K60" i="15"/>
  <c r="M60" i="15" s="1"/>
  <c r="F49" i="16" s="1"/>
  <c r="K111" i="15"/>
  <c r="M111" i="15" s="1"/>
  <c r="K84" i="15"/>
  <c r="M84" i="15" s="1"/>
  <c r="F106" i="16" s="1"/>
  <c r="K83" i="15"/>
  <c r="M83" i="15" s="1"/>
  <c r="F111" i="16" s="1"/>
  <c r="K45" i="15"/>
  <c r="M45" i="15" s="1"/>
  <c r="F84" i="16" s="1"/>
  <c r="K30" i="15"/>
  <c r="M30" i="15" s="1"/>
  <c r="F12" i="16" s="1"/>
  <c r="K18" i="15"/>
  <c r="M18" i="15" s="1"/>
  <c r="F112" i="16" s="1"/>
  <c r="K112" i="15"/>
  <c r="M112" i="15" s="1"/>
  <c r="N112" i="15" s="1"/>
  <c r="G80" i="16" s="1"/>
  <c r="K28" i="15"/>
  <c r="M28" i="15" s="1"/>
  <c r="F93" i="16" s="1"/>
  <c r="K123" i="15"/>
  <c r="M123" i="15" s="1"/>
  <c r="K85" i="15"/>
  <c r="M85" i="15" s="1"/>
  <c r="F116" i="16" s="1"/>
  <c r="K35" i="15"/>
  <c r="M35" i="15" s="1"/>
  <c r="F39" i="16" s="1"/>
  <c r="K89" i="15"/>
  <c r="M89" i="15" s="1"/>
  <c r="F34" i="16" s="1"/>
  <c r="K12" i="15"/>
  <c r="M12" i="15" s="1"/>
  <c r="K120" i="15"/>
  <c r="M120" i="15" s="1"/>
  <c r="K115" i="15"/>
  <c r="M115" i="15" s="1"/>
  <c r="K104" i="15"/>
  <c r="M104" i="15" s="1"/>
  <c r="K52" i="15"/>
  <c r="M52" i="15" s="1"/>
  <c r="F42" i="16" s="1"/>
  <c r="K53" i="15"/>
  <c r="M53" i="15" s="1"/>
  <c r="F23" i="16" s="1"/>
  <c r="K50" i="15"/>
  <c r="M50" i="15" s="1"/>
  <c r="F115" i="16" s="1"/>
  <c r="K99" i="15"/>
  <c r="M99" i="15" s="1"/>
  <c r="F87" i="16" s="1"/>
  <c r="K22" i="15"/>
  <c r="M22" i="15" s="1"/>
  <c r="F40" i="16" s="1"/>
  <c r="K39" i="15"/>
  <c r="M39" i="15" s="1"/>
  <c r="F17" i="16" s="1"/>
  <c r="K90" i="15"/>
  <c r="M90" i="15" s="1"/>
  <c r="F107" i="16" s="1"/>
  <c r="K26" i="15"/>
  <c r="M26" i="15" s="1"/>
  <c r="F75" i="16" s="1"/>
  <c r="K117" i="15"/>
  <c r="M117" i="15" s="1"/>
  <c r="K46" i="15"/>
  <c r="M46" i="15" s="1"/>
  <c r="F103" i="16" s="1"/>
  <c r="K59" i="15"/>
  <c r="M59" i="15" s="1"/>
  <c r="F28" i="16" s="1"/>
  <c r="K118" i="15"/>
  <c r="M118" i="15" s="1"/>
  <c r="K16" i="15"/>
  <c r="M16" i="15" s="1"/>
  <c r="F86" i="16" s="1"/>
  <c r="K86" i="15"/>
  <c r="M86" i="15" s="1"/>
  <c r="K71" i="15"/>
  <c r="M71" i="15" s="1"/>
  <c r="F102" i="16" s="1"/>
  <c r="K62" i="15"/>
  <c r="M62" i="15" s="1"/>
  <c r="F95" i="16" s="1"/>
  <c r="K106" i="15"/>
  <c r="M106" i="15" s="1"/>
  <c r="K43" i="15"/>
  <c r="M43" i="15" s="1"/>
  <c r="F43" i="16" s="1"/>
  <c r="K33" i="15"/>
  <c r="M33" i="15" s="1"/>
  <c r="F11" i="16" s="1"/>
  <c r="K79" i="15"/>
  <c r="M79" i="15" s="1"/>
  <c r="F108" i="16" s="1"/>
  <c r="K116" i="15"/>
  <c r="M116" i="15" s="1"/>
  <c r="K57" i="15"/>
  <c r="M57" i="15" s="1"/>
  <c r="F97" i="16" s="1"/>
  <c r="K73" i="15"/>
  <c r="M73" i="15" s="1"/>
  <c r="F38" i="16" s="1"/>
  <c r="K58" i="15"/>
  <c r="M58" i="15" s="1"/>
  <c r="F56" i="16" s="1"/>
  <c r="K94" i="15"/>
  <c r="M94" i="15" s="1"/>
  <c r="F54" i="16" s="1"/>
  <c r="K78" i="15"/>
  <c r="M78" i="15" s="1"/>
  <c r="F52" i="16" s="1"/>
  <c r="K27" i="15"/>
  <c r="M27" i="15" s="1"/>
  <c r="F21" i="16" s="1"/>
  <c r="K56" i="15"/>
  <c r="M56" i="15" s="1"/>
  <c r="F26" i="16" s="1"/>
  <c r="K87" i="15"/>
  <c r="M87" i="15" s="1"/>
  <c r="F47" i="16" s="1"/>
  <c r="K69" i="15"/>
  <c r="M69" i="15" s="1"/>
  <c r="F31" i="16" s="1"/>
  <c r="K42" i="15"/>
  <c r="M42" i="15" s="1"/>
  <c r="F22" i="16" s="1"/>
  <c r="K110" i="15"/>
  <c r="M110" i="15" s="1"/>
  <c r="K47" i="15"/>
  <c r="M47" i="15" s="1"/>
  <c r="K11" i="15"/>
  <c r="M11" i="15" s="1"/>
  <c r="F10" i="16" s="1"/>
  <c r="K114" i="15"/>
  <c r="M114" i="15" s="1"/>
  <c r="K44" i="15"/>
  <c r="M44" i="15" s="1"/>
  <c r="F33" i="16" s="1"/>
  <c r="K113" i="15"/>
  <c r="M113" i="15" s="1"/>
  <c r="K82" i="15"/>
  <c r="M82" i="15" s="1"/>
  <c r="F83" i="16" s="1"/>
  <c r="K88" i="15"/>
  <c r="M88" i="15" s="1"/>
  <c r="F58" i="16" s="1"/>
  <c r="K38" i="15"/>
  <c r="M38" i="15" s="1"/>
  <c r="F37" i="16" s="1"/>
  <c r="K19" i="15"/>
  <c r="M19" i="15" s="1"/>
  <c r="F66" i="16" s="1"/>
  <c r="K13" i="15"/>
  <c r="M13" i="15" s="1"/>
  <c r="F41" i="16" s="1"/>
  <c r="K107" i="15"/>
  <c r="M107" i="15" s="1"/>
  <c r="K72" i="15"/>
  <c r="M72" i="15" s="1"/>
  <c r="F114" i="16" s="1"/>
  <c r="K24" i="15"/>
  <c r="M24" i="15" s="1"/>
  <c r="K48" i="15"/>
  <c r="M48" i="15" s="1"/>
  <c r="F14" i="16" s="1"/>
  <c r="K61" i="15"/>
  <c r="M61" i="15" s="1"/>
  <c r="F109" i="16" s="1"/>
  <c r="K67" i="15"/>
  <c r="M67" i="15" s="1"/>
  <c r="K15" i="15"/>
  <c r="M15" i="15" s="1"/>
  <c r="F9" i="16" s="1"/>
  <c r="K108" i="15"/>
  <c r="M108" i="15" s="1"/>
  <c r="K121" i="15"/>
  <c r="M121" i="15" s="1"/>
  <c r="N121" i="15" s="1"/>
  <c r="G96" i="16" s="1"/>
  <c r="K20" i="15"/>
  <c r="M20" i="15" s="1"/>
  <c r="F13" i="16" s="1"/>
  <c r="K14" i="15"/>
  <c r="M14" i="15" s="1"/>
  <c r="F8" i="16" s="1"/>
  <c r="K31" i="15"/>
  <c r="M31" i="15" s="1"/>
  <c r="F100" i="16" s="1"/>
  <c r="K97" i="15"/>
  <c r="M97" i="15" s="1"/>
  <c r="F68" i="16" s="1"/>
  <c r="K103" i="15"/>
  <c r="M103" i="15" s="1"/>
  <c r="K102" i="15"/>
  <c r="M102" i="15" s="1"/>
  <c r="K37" i="15"/>
  <c r="M37" i="15" s="1"/>
  <c r="F18" i="16" s="1"/>
  <c r="K95" i="15"/>
  <c r="M95" i="15" s="1"/>
  <c r="F104" i="16" s="1"/>
  <c r="K25" i="15"/>
  <c r="M25" i="15" s="1"/>
  <c r="K40" i="15"/>
  <c r="M40" i="15" s="1"/>
  <c r="F82" i="16" s="1"/>
  <c r="K34" i="15"/>
  <c r="M34" i="15" s="1"/>
  <c r="F24" i="16" s="1"/>
  <c r="K29" i="15"/>
  <c r="M29" i="15" s="1"/>
  <c r="F30" i="16" s="1"/>
  <c r="K105" i="15"/>
  <c r="M105" i="15" s="1"/>
  <c r="K76" i="15"/>
  <c r="M76" i="15" s="1"/>
  <c r="K77" i="15"/>
  <c r="M77" i="15" s="1"/>
  <c r="F55" i="16" s="1"/>
  <c r="K21" i="15"/>
  <c r="M21" i="15" s="1"/>
  <c r="F16" i="16" s="1"/>
  <c r="K92" i="15"/>
  <c r="M92" i="15" s="1"/>
  <c r="F63" i="16" s="1"/>
  <c r="K75" i="15"/>
  <c r="M75" i="15" s="1"/>
  <c r="K17" i="15"/>
  <c r="M17" i="15" s="1"/>
  <c r="F70" i="16" s="1"/>
  <c r="K51" i="15"/>
  <c r="M51" i="15" s="1"/>
  <c r="F32" i="16" s="1"/>
  <c r="K49" i="15"/>
  <c r="M49" i="15" s="1"/>
  <c r="K109" i="15"/>
  <c r="M109" i="15" s="1"/>
  <c r="K9" i="15"/>
  <c r="M9" i="15" s="1"/>
  <c r="F19" i="16" s="1"/>
  <c r="K119" i="15"/>
  <c r="M119" i="15" s="1"/>
  <c r="F92" i="16" s="1"/>
  <c r="K64" i="15"/>
  <c r="M64" i="15" s="1"/>
  <c r="K66" i="15"/>
  <c r="M66" i="15" s="1"/>
  <c r="F101" i="16" s="1"/>
  <c r="K122" i="15"/>
  <c r="M122" i="15" s="1"/>
  <c r="N122" i="15" s="1"/>
  <c r="G110" i="16" s="1"/>
  <c r="K68" i="15"/>
  <c r="M68" i="15" s="1"/>
  <c r="F117" i="16" s="1"/>
  <c r="K124" i="15"/>
  <c r="M124" i="15" s="1"/>
  <c r="K32" i="15"/>
  <c r="M32" i="15" s="1"/>
  <c r="K96" i="15"/>
  <c r="M96" i="15" s="1"/>
  <c r="F120" i="16" s="1"/>
  <c r="K93" i="15"/>
  <c r="M93" i="15" s="1"/>
  <c r="F121" i="16" s="1"/>
  <c r="K125" i="15"/>
  <c r="M125" i="15" s="1"/>
  <c r="K126" i="15"/>
  <c r="M126" i="15" s="1"/>
  <c r="F123" i="16" s="1"/>
  <c r="K127" i="15"/>
  <c r="M127" i="15" s="1"/>
  <c r="N127" i="15" s="1"/>
  <c r="G124" i="16" s="1"/>
  <c r="K128" i="15"/>
  <c r="M128" i="15" s="1"/>
  <c r="K129" i="15"/>
  <c r="M129" i="15" s="1"/>
  <c r="N129" i="15" s="1"/>
  <c r="K130" i="15"/>
  <c r="M130" i="15" s="1"/>
  <c r="K131" i="15"/>
  <c r="M131" i="15" s="1"/>
  <c r="N131" i="15" s="1"/>
  <c r="K132" i="15"/>
  <c r="M132" i="15" s="1"/>
  <c r="K133" i="15"/>
  <c r="M133" i="15" s="1"/>
  <c r="N133" i="15" s="1"/>
  <c r="G130" i="16" s="1"/>
  <c r="K134" i="15"/>
  <c r="M134" i="15" s="1"/>
  <c r="K135" i="15"/>
  <c r="M135" i="15" s="1"/>
  <c r="N135" i="15" s="1"/>
  <c r="K136" i="15"/>
  <c r="M136" i="15" s="1"/>
  <c r="K137" i="15"/>
  <c r="M137" i="15" s="1"/>
  <c r="N137" i="15" s="1"/>
  <c r="G134" i="16" s="1"/>
  <c r="K138" i="15"/>
  <c r="M138" i="15" s="1"/>
  <c r="K70" i="15"/>
  <c r="M70" i="15" s="1"/>
  <c r="F136" i="16" s="1"/>
  <c r="K63" i="15"/>
  <c r="M63" i="15" s="1"/>
  <c r="F137" i="16" s="1"/>
  <c r="K139" i="15"/>
  <c r="M139" i="15" s="1"/>
  <c r="N139" i="15" s="1"/>
  <c r="K140" i="15"/>
  <c r="M140" i="15" s="1"/>
  <c r="K141" i="15"/>
  <c r="M141" i="15" s="1"/>
  <c r="N141" i="15" s="1"/>
  <c r="K142" i="15"/>
  <c r="M142" i="15" s="1"/>
  <c r="N142" i="15" s="1"/>
  <c r="K143" i="15"/>
  <c r="M143" i="15" s="1"/>
  <c r="N143" i="15" s="1"/>
  <c r="G142" i="16" s="1"/>
  <c r="K144" i="15"/>
  <c r="M144" i="15" s="1"/>
  <c r="K145" i="15"/>
  <c r="M145" i="15" s="1"/>
  <c r="N145" i="15" s="1"/>
  <c r="K146" i="15"/>
  <c r="M146" i="15" s="1"/>
  <c r="N146" i="15" s="1"/>
  <c r="G145" i="16" s="1"/>
  <c r="K147" i="15"/>
  <c r="M147" i="15" s="1"/>
  <c r="N147" i="15" s="1"/>
  <c r="G146" i="16" s="1"/>
  <c r="K148" i="15"/>
  <c r="M148" i="15" s="1"/>
  <c r="K149" i="15"/>
  <c r="M149" i="15" s="1"/>
  <c r="N149" i="15" s="1"/>
  <c r="G148" i="16" s="1"/>
  <c r="K150" i="15"/>
  <c r="M150" i="15" s="1"/>
  <c r="K151" i="15"/>
  <c r="M151" i="15" s="1"/>
  <c r="N151" i="15" s="1"/>
  <c r="K152" i="15"/>
  <c r="M152" i="15" s="1"/>
  <c r="K153" i="15"/>
  <c r="M153" i="15" s="1"/>
  <c r="N153" i="15" s="1"/>
  <c r="K154" i="15"/>
  <c r="M154" i="15" s="1"/>
  <c r="N154" i="15" s="1"/>
  <c r="K155" i="15"/>
  <c r="M155" i="15" s="1"/>
  <c r="N155" i="15" s="1"/>
  <c r="G154" i="16" s="1"/>
  <c r="K156" i="15"/>
  <c r="M156" i="15" s="1"/>
  <c r="K157" i="15"/>
  <c r="M157" i="15" s="1"/>
  <c r="N157" i="15" s="1"/>
  <c r="K158" i="15"/>
  <c r="M158" i="15" s="1"/>
  <c r="N158" i="15" s="1"/>
  <c r="K159" i="15"/>
  <c r="M159" i="15" s="1"/>
  <c r="N159" i="15" s="1"/>
  <c r="G158" i="16" s="1"/>
  <c r="K160" i="15"/>
  <c r="M160" i="15" s="1"/>
  <c r="K161" i="15"/>
  <c r="M161" i="15" s="1"/>
  <c r="K162" i="15"/>
  <c r="M162" i="15" s="1"/>
  <c r="N162" i="15" s="1"/>
  <c r="G161" i="16" s="1"/>
  <c r="K163" i="15"/>
  <c r="M163" i="15" s="1"/>
  <c r="N163" i="15" s="1"/>
  <c r="K164" i="15"/>
  <c r="M164" i="15" s="1"/>
  <c r="K165" i="15"/>
  <c r="M165" i="15" s="1"/>
  <c r="N165" i="15" s="1"/>
  <c r="K166" i="15"/>
  <c r="M166" i="15" s="1"/>
  <c r="N166" i="15" s="1"/>
  <c r="K167" i="15"/>
  <c r="M167" i="15" s="1"/>
  <c r="N167" i="15" s="1"/>
  <c r="G166" i="16" s="1"/>
  <c r="K168" i="15"/>
  <c r="M168" i="15" s="1"/>
  <c r="K169" i="15"/>
  <c r="M169" i="15" s="1"/>
  <c r="N169" i="15" s="1"/>
  <c r="K170" i="15"/>
  <c r="M170" i="15" s="1"/>
  <c r="N170" i="15" s="1"/>
  <c r="G169" i="16" s="1"/>
  <c r="K171" i="15"/>
  <c r="M171" i="15" s="1"/>
  <c r="N171" i="15" s="1"/>
  <c r="G170" i="16" s="1"/>
  <c r="K172" i="15"/>
  <c r="M172" i="15" s="1"/>
  <c r="K173" i="15"/>
  <c r="M173" i="15" s="1"/>
  <c r="K174" i="15"/>
  <c r="M174" i="15" s="1"/>
  <c r="N174" i="15" s="1"/>
  <c r="G173" i="16" s="1"/>
  <c r="K175" i="15"/>
  <c r="M175" i="15" s="1"/>
  <c r="N175" i="15" s="1"/>
  <c r="K176" i="15"/>
  <c r="M176" i="15" s="1"/>
  <c r="K177" i="15"/>
  <c r="M177" i="15" s="1"/>
  <c r="N177" i="15" s="1"/>
  <c r="K178" i="15"/>
  <c r="M178" i="15" s="1"/>
  <c r="N178" i="15" s="1"/>
  <c r="K179" i="15"/>
  <c r="M179" i="15" s="1"/>
  <c r="N179" i="15" s="1"/>
  <c r="G178" i="16" s="1"/>
  <c r="K180" i="15"/>
  <c r="M180" i="15" s="1"/>
  <c r="K181" i="15"/>
  <c r="M181" i="15" s="1"/>
  <c r="N181" i="15" s="1"/>
  <c r="K182" i="15"/>
  <c r="M182" i="15" s="1"/>
  <c r="N182" i="15" s="1"/>
  <c r="G181" i="16" s="1"/>
  <c r="K183" i="15"/>
  <c r="M183" i="15" s="1"/>
  <c r="N183" i="15" s="1"/>
  <c r="G182" i="16" s="1"/>
  <c r="K184" i="15"/>
  <c r="M184" i="15" s="1"/>
  <c r="K185" i="15"/>
  <c r="M185" i="15" s="1"/>
  <c r="N185" i="15" s="1"/>
  <c r="G184" i="16" s="1"/>
  <c r="K186" i="15"/>
  <c r="M186" i="15" s="1"/>
  <c r="N186" i="15" s="1"/>
  <c r="G185" i="16" s="1"/>
  <c r="K187" i="15"/>
  <c r="M187" i="15" s="1"/>
  <c r="N187" i="15" s="1"/>
  <c r="K188" i="15"/>
  <c r="M188" i="15" s="1"/>
  <c r="K189" i="15"/>
  <c r="M189" i="15" s="1"/>
  <c r="N189" i="15" s="1"/>
  <c r="K190" i="15"/>
  <c r="M190" i="15" s="1"/>
  <c r="N190" i="15" s="1"/>
  <c r="K191" i="15"/>
  <c r="M191" i="15" s="1"/>
  <c r="N191" i="15" s="1"/>
  <c r="G190" i="16" s="1"/>
  <c r="K192" i="15"/>
  <c r="M192" i="15" s="1"/>
  <c r="K193" i="15"/>
  <c r="M193" i="15" s="1"/>
  <c r="N193" i="15" s="1"/>
  <c r="K194" i="15"/>
  <c r="M194" i="15" s="1"/>
  <c r="N194" i="15" s="1"/>
  <c r="G193" i="16" s="1"/>
  <c r="K195" i="15"/>
  <c r="M195" i="15" s="1"/>
  <c r="K196" i="15"/>
  <c r="M196" i="15" s="1"/>
  <c r="K197" i="15"/>
  <c r="M197" i="15" s="1"/>
  <c r="N197" i="15" s="1"/>
  <c r="G196" i="16" s="1"/>
  <c r="K198" i="15"/>
  <c r="M198" i="15" s="1"/>
  <c r="N198" i="15" s="1"/>
  <c r="G197" i="16" s="1"/>
  <c r="K199" i="15"/>
  <c r="M199" i="15" s="1"/>
  <c r="N199" i="15" s="1"/>
  <c r="K200" i="15"/>
  <c r="M200" i="15" s="1"/>
  <c r="K201" i="15"/>
  <c r="M201" i="15" s="1"/>
  <c r="N201" i="15" s="1"/>
  <c r="K202" i="15"/>
  <c r="M202" i="15" s="1"/>
  <c r="N202" i="15" s="1"/>
  <c r="K203" i="15"/>
  <c r="M203" i="15" s="1"/>
  <c r="N203" i="15" s="1"/>
  <c r="G202" i="16" s="1"/>
  <c r="K204" i="15"/>
  <c r="M204" i="15" s="1"/>
  <c r="K205" i="15"/>
  <c r="M205" i="15" s="1"/>
  <c r="N205" i="15" s="1"/>
  <c r="K206" i="15"/>
  <c r="M206" i="15" s="1"/>
  <c r="K207" i="15"/>
  <c r="M207" i="15" s="1"/>
  <c r="N207" i="15" s="1"/>
  <c r="G206" i="16" s="1"/>
  <c r="K208" i="15"/>
  <c r="M208" i="15" s="1"/>
  <c r="N208" i="15" s="1"/>
  <c r="G207" i="16" s="1"/>
  <c r="K209" i="15"/>
  <c r="M209" i="15" s="1"/>
  <c r="N209" i="15" s="1"/>
  <c r="G208" i="16" s="1"/>
  <c r="K210" i="15"/>
  <c r="M210" i="15" s="1"/>
  <c r="N210" i="15" s="1"/>
  <c r="G209" i="16" s="1"/>
  <c r="K211" i="15"/>
  <c r="M211" i="15" s="1"/>
  <c r="N211" i="15" s="1"/>
  <c r="K212" i="15"/>
  <c r="M212" i="15" s="1"/>
  <c r="K213" i="15"/>
  <c r="M213" i="15" s="1"/>
  <c r="N213" i="15" s="1"/>
  <c r="K214" i="15"/>
  <c r="M214" i="15" s="1"/>
  <c r="N214" i="15" s="1"/>
  <c r="K215" i="15"/>
  <c r="M215" i="15" s="1"/>
  <c r="N215" i="15" s="1"/>
  <c r="G214" i="16" s="1"/>
  <c r="K216" i="15"/>
  <c r="M216" i="15" s="1"/>
  <c r="K217" i="15"/>
  <c r="M217" i="15" s="1"/>
  <c r="K218" i="15"/>
  <c r="M218" i="15" s="1"/>
  <c r="N218" i="15" s="1"/>
  <c r="G217" i="16" s="1"/>
  <c r="K219" i="15"/>
  <c r="M219" i="15" s="1"/>
  <c r="N219" i="15" s="1"/>
  <c r="G218" i="16" s="1"/>
  <c r="K220" i="15"/>
  <c r="M220" i="15" s="1"/>
  <c r="K221" i="15"/>
  <c r="M221" i="15" s="1"/>
  <c r="N221" i="15" s="1"/>
  <c r="G220" i="16" s="1"/>
  <c r="K222" i="15"/>
  <c r="M222" i="15" s="1"/>
  <c r="N222" i="15" s="1"/>
  <c r="G221" i="16" s="1"/>
  <c r="K223" i="15"/>
  <c r="M223" i="15" s="1"/>
  <c r="N223" i="15" s="1"/>
  <c r="K224" i="15"/>
  <c r="M224" i="15" s="1"/>
  <c r="K225" i="15"/>
  <c r="M225" i="15" s="1"/>
  <c r="N225" i="15" s="1"/>
  <c r="K226" i="15"/>
  <c r="M226" i="15" s="1"/>
  <c r="N226" i="15" s="1"/>
  <c r="K227" i="15"/>
  <c r="M227" i="15" s="1"/>
  <c r="N227" i="15" s="1"/>
  <c r="G226" i="16" s="1"/>
  <c r="K228" i="15"/>
  <c r="M228" i="15" s="1"/>
  <c r="K229" i="15"/>
  <c r="M229" i="15" s="1"/>
  <c r="K230" i="15"/>
  <c r="M230" i="15" s="1"/>
  <c r="N230" i="15" s="1"/>
  <c r="G229" i="16" s="1"/>
  <c r="K231" i="15"/>
  <c r="M231" i="15" s="1"/>
  <c r="N231" i="15" s="1"/>
  <c r="G230" i="16" s="1"/>
  <c r="K232" i="15"/>
  <c r="M232" i="15" s="1"/>
  <c r="N232" i="15" s="1"/>
  <c r="G231" i="16" s="1"/>
  <c r="K233" i="15"/>
  <c r="M233" i="15" s="1"/>
  <c r="N233" i="15" s="1"/>
  <c r="G232" i="16" s="1"/>
  <c r="K234" i="15"/>
  <c r="M234" i="15" s="1"/>
  <c r="N234" i="15" s="1"/>
  <c r="G233" i="16" s="1"/>
  <c r="K235" i="15"/>
  <c r="M235" i="15" s="1"/>
  <c r="N235" i="15" s="1"/>
  <c r="K236" i="15"/>
  <c r="M236" i="15" s="1"/>
  <c r="K237" i="15"/>
  <c r="M237" i="15" s="1"/>
  <c r="N237" i="15" s="1"/>
  <c r="K238" i="15"/>
  <c r="M238" i="15" s="1"/>
  <c r="N238" i="15" s="1"/>
  <c r="K239" i="15"/>
  <c r="M239" i="15" s="1"/>
  <c r="N239" i="15" s="1"/>
  <c r="G238" i="16" s="1"/>
  <c r="K240" i="15"/>
  <c r="M240" i="15" s="1"/>
  <c r="K241" i="15"/>
  <c r="M241" i="15" s="1"/>
  <c r="K242" i="15"/>
  <c r="M242" i="15" s="1"/>
  <c r="K243" i="15"/>
  <c r="M243" i="15" s="1"/>
  <c r="N243" i="15" s="1"/>
  <c r="G242" i="16" s="1"/>
  <c r="K244" i="15"/>
  <c r="M244" i="15" s="1"/>
  <c r="K245" i="15"/>
  <c r="M245" i="15" s="1"/>
  <c r="K246" i="15"/>
  <c r="M246" i="15" s="1"/>
  <c r="K247" i="15"/>
  <c r="M247" i="15" s="1"/>
  <c r="N247" i="15" s="1"/>
  <c r="K248" i="15"/>
  <c r="M248" i="15" s="1"/>
  <c r="K249" i="15"/>
  <c r="M249" i="15" s="1"/>
  <c r="K250" i="15"/>
  <c r="M250" i="15" s="1"/>
  <c r="K251" i="15"/>
  <c r="M251" i="15" s="1"/>
  <c r="N251" i="15" s="1"/>
  <c r="G250" i="16" s="1"/>
  <c r="K252" i="15"/>
  <c r="M252" i="15" s="1"/>
  <c r="K253" i="15"/>
  <c r="M253" i="15" s="1"/>
  <c r="K254" i="15"/>
  <c r="M254" i="15" s="1"/>
  <c r="K255" i="15"/>
  <c r="M255" i="15" s="1"/>
  <c r="N255" i="15" s="1"/>
  <c r="G254" i="16" s="1"/>
  <c r="K256" i="15"/>
  <c r="M256" i="15" s="1"/>
  <c r="K257" i="15"/>
  <c r="M257" i="15" s="1"/>
  <c r="K258" i="15"/>
  <c r="M258" i="15" s="1"/>
  <c r="N258" i="15" s="1"/>
  <c r="G257" i="16" s="1"/>
  <c r="K259" i="15"/>
  <c r="M259" i="15" s="1"/>
  <c r="N259" i="15" s="1"/>
  <c r="K260" i="15"/>
  <c r="M260" i="15" s="1"/>
  <c r="K261" i="15"/>
  <c r="M261" i="15" s="1"/>
  <c r="K262" i="15"/>
  <c r="M262" i="15" s="1"/>
  <c r="K263" i="15"/>
  <c r="M263" i="15" s="1"/>
  <c r="N263" i="15" s="1"/>
  <c r="G262" i="16" s="1"/>
  <c r="K264" i="15"/>
  <c r="M264" i="15" s="1"/>
  <c r="K265" i="15"/>
  <c r="M265" i="15" s="1"/>
  <c r="N265" i="15" s="1"/>
  <c r="G264" i="16" s="1"/>
  <c r="K266" i="15"/>
  <c r="M266" i="15" s="1"/>
  <c r="K267" i="15"/>
  <c r="M267" i="15" s="1"/>
  <c r="N267" i="15" s="1"/>
  <c r="G266" i="16" s="1"/>
  <c r="K268" i="15"/>
  <c r="M268" i="15" s="1"/>
  <c r="K269" i="15"/>
  <c r="M269" i="15" s="1"/>
  <c r="K270" i="15"/>
  <c r="M270" i="15" s="1"/>
  <c r="K271" i="15"/>
  <c r="M271" i="15" s="1"/>
  <c r="N271" i="15" s="1"/>
  <c r="K272" i="15"/>
  <c r="M272" i="15" s="1"/>
  <c r="K273" i="15"/>
  <c r="M273" i="15" s="1"/>
  <c r="K274" i="15"/>
  <c r="M274" i="15" s="1"/>
  <c r="K275" i="15"/>
  <c r="M275" i="15" s="1"/>
  <c r="N275" i="15" s="1"/>
  <c r="G274" i="16" s="1"/>
  <c r="K276" i="15"/>
  <c r="M276" i="15" s="1"/>
  <c r="K277" i="15"/>
  <c r="M277" i="15" s="1"/>
  <c r="K278" i="15"/>
  <c r="M278" i="15" s="1"/>
  <c r="K279" i="15"/>
  <c r="M279" i="15" s="1"/>
  <c r="K280" i="15"/>
  <c r="M280" i="15" s="1"/>
  <c r="K281" i="15"/>
  <c r="M281" i="15" s="1"/>
  <c r="K282" i="15"/>
  <c r="M282" i="15" s="1"/>
  <c r="K283" i="15"/>
  <c r="M283" i="15" s="1"/>
  <c r="N283" i="15" s="1"/>
  <c r="K284" i="15"/>
  <c r="M284" i="15" s="1"/>
  <c r="K285" i="15"/>
  <c r="M285" i="15" s="1"/>
  <c r="K286" i="15"/>
  <c r="M286" i="15" s="1"/>
  <c r="K287" i="15"/>
  <c r="M287" i="15" s="1"/>
  <c r="N287" i="15" s="1"/>
  <c r="G286" i="16" s="1"/>
  <c r="K288" i="15"/>
  <c r="M288" i="15" s="1"/>
  <c r="N288" i="15" s="1"/>
  <c r="G287" i="16" s="1"/>
  <c r="K289" i="15"/>
  <c r="M289" i="15" s="1"/>
  <c r="N289" i="15" s="1"/>
  <c r="G288" i="16" s="1"/>
  <c r="K290" i="15"/>
  <c r="M290" i="15" s="1"/>
  <c r="K291" i="15"/>
  <c r="M291" i="15" s="1"/>
  <c r="N291" i="15" s="1"/>
  <c r="G290" i="16" s="1"/>
  <c r="K292" i="15"/>
  <c r="M292" i="15" s="1"/>
  <c r="K293" i="15"/>
  <c r="M293" i="15" s="1"/>
  <c r="K294" i="15"/>
  <c r="M294" i="15" s="1"/>
  <c r="K295" i="15"/>
  <c r="M295" i="15" s="1"/>
  <c r="N295" i="15" s="1"/>
  <c r="K296" i="15"/>
  <c r="M296" i="15" s="1"/>
  <c r="K297" i="15"/>
  <c r="M297" i="15" s="1"/>
  <c r="K298" i="15"/>
  <c r="M298" i="15" s="1"/>
  <c r="K299" i="15"/>
  <c r="M299" i="15" s="1"/>
  <c r="K300" i="15"/>
  <c r="M300" i="15" s="1"/>
  <c r="K301" i="15"/>
  <c r="M301" i="15" s="1"/>
  <c r="K302" i="15"/>
  <c r="M302" i="15" s="1"/>
  <c r="K303" i="15"/>
  <c r="M303" i="15" s="1"/>
  <c r="K304" i="15"/>
  <c r="M304" i="15" s="1"/>
  <c r="K305" i="15"/>
  <c r="M305" i="15" s="1"/>
  <c r="K306" i="15"/>
  <c r="M306" i="15" s="1"/>
  <c r="K307" i="15"/>
  <c r="M307" i="15" s="1"/>
  <c r="K308" i="15"/>
  <c r="M308" i="15" s="1"/>
  <c r="K309" i="15"/>
  <c r="M309" i="15" s="1"/>
  <c r="K310" i="15"/>
  <c r="M310" i="15" s="1"/>
  <c r="K311" i="15"/>
  <c r="M311" i="15" s="1"/>
  <c r="K312" i="15"/>
  <c r="M312" i="15" s="1"/>
  <c r="K313" i="15"/>
  <c r="M313" i="15" s="1"/>
  <c r="K314" i="15"/>
  <c r="M314" i="15" s="1"/>
  <c r="K315" i="15"/>
  <c r="M315" i="15" s="1"/>
  <c r="K316" i="15"/>
  <c r="M316" i="15" s="1"/>
  <c r="K317" i="15"/>
  <c r="M317" i="15" s="1"/>
  <c r="K318" i="15"/>
  <c r="M318" i="15" s="1"/>
  <c r="K319" i="15"/>
  <c r="M319" i="15" s="1"/>
  <c r="K320" i="15"/>
  <c r="M320" i="15" s="1"/>
  <c r="K321" i="15"/>
  <c r="M321" i="15" s="1"/>
  <c r="K322" i="15"/>
  <c r="M322" i="15" s="1"/>
  <c r="K323" i="15"/>
  <c r="M323" i="15" s="1"/>
  <c r="K324" i="15"/>
  <c r="M324" i="15" s="1"/>
  <c r="K325" i="15"/>
  <c r="M325" i="15" s="1"/>
  <c r="K326" i="15"/>
  <c r="M326" i="15" s="1"/>
  <c r="K327" i="15"/>
  <c r="M327" i="15" s="1"/>
  <c r="K328" i="15"/>
  <c r="M328" i="15" s="1"/>
  <c r="K329" i="15"/>
  <c r="M329" i="15" s="1"/>
  <c r="K330" i="15"/>
  <c r="M330" i="15" s="1"/>
  <c r="K331" i="15"/>
  <c r="M331" i="15" s="1"/>
  <c r="K332" i="15"/>
  <c r="M332" i="15" s="1"/>
  <c r="K333" i="15"/>
  <c r="M333" i="15" s="1"/>
  <c r="K334" i="15"/>
  <c r="M334" i="15" s="1"/>
  <c r="K335" i="15"/>
  <c r="M335" i="15" s="1"/>
  <c r="K336" i="15"/>
  <c r="M336" i="15" s="1"/>
  <c r="K337" i="15"/>
  <c r="M337" i="15" s="1"/>
  <c r="K338" i="15"/>
  <c r="M338" i="15" s="1"/>
  <c r="N338" i="15" s="1"/>
  <c r="G337" i="16" s="1"/>
  <c r="K339" i="15"/>
  <c r="M339" i="15" s="1"/>
  <c r="K340" i="15"/>
  <c r="M340" i="15" s="1"/>
  <c r="K341" i="15"/>
  <c r="M341" i="15" s="1"/>
  <c r="K342" i="15"/>
  <c r="M342" i="15" s="1"/>
  <c r="K343" i="15"/>
  <c r="M343" i="15" s="1"/>
  <c r="K344" i="15"/>
  <c r="M344" i="15" s="1"/>
  <c r="K345" i="15"/>
  <c r="M345" i="15" s="1"/>
  <c r="K346" i="15"/>
  <c r="M346" i="15" s="1"/>
  <c r="K347" i="15"/>
  <c r="M347" i="15" s="1"/>
  <c r="K348" i="15"/>
  <c r="M348" i="15" s="1"/>
  <c r="K349" i="15"/>
  <c r="M349" i="15" s="1"/>
  <c r="K350" i="15"/>
  <c r="M350" i="15" s="1"/>
  <c r="K351" i="15"/>
  <c r="M351" i="15" s="1"/>
  <c r="K352" i="15"/>
  <c r="M352" i="15" s="1"/>
  <c r="K353" i="15"/>
  <c r="M353" i="15" s="1"/>
  <c r="K354" i="15"/>
  <c r="M354" i="15" s="1"/>
  <c r="K355" i="15"/>
  <c r="M355" i="15" s="1"/>
  <c r="K356" i="15"/>
  <c r="M356" i="15" s="1"/>
  <c r="K357" i="15"/>
  <c r="M357" i="15" s="1"/>
  <c r="K358" i="15"/>
  <c r="M358" i="15" s="1"/>
  <c r="K359" i="15"/>
  <c r="M359" i="15" s="1"/>
  <c r="K360" i="15"/>
  <c r="M360" i="15" s="1"/>
  <c r="K361" i="15"/>
  <c r="M361" i="15" s="1"/>
  <c r="N361" i="15" s="1"/>
  <c r="G360" i="16" s="1"/>
  <c r="K362" i="15"/>
  <c r="M362" i="15" s="1"/>
  <c r="K363" i="15"/>
  <c r="M363" i="15" s="1"/>
  <c r="K364" i="15"/>
  <c r="M364" i="15" s="1"/>
  <c r="K365" i="15"/>
  <c r="M365" i="15" s="1"/>
  <c r="K366" i="15"/>
  <c r="M366" i="15" s="1"/>
  <c r="K367" i="15"/>
  <c r="M367" i="15" s="1"/>
  <c r="K368" i="15"/>
  <c r="M368" i="15" s="1"/>
  <c r="K369" i="15"/>
  <c r="M369" i="15" s="1"/>
  <c r="N369" i="15" s="1"/>
  <c r="G368" i="16" s="1"/>
  <c r="K370" i="15"/>
  <c r="M370" i="15" s="1"/>
  <c r="K371" i="15"/>
  <c r="M371" i="15" s="1"/>
  <c r="N371" i="15" s="1"/>
  <c r="G370" i="16" s="1"/>
  <c r="K372" i="15"/>
  <c r="M372" i="15" s="1"/>
  <c r="K373" i="15"/>
  <c r="M373" i="15" s="1"/>
  <c r="K374" i="15"/>
  <c r="M374" i="15" s="1"/>
  <c r="K375" i="15"/>
  <c r="M375" i="15" s="1"/>
  <c r="K376" i="15"/>
  <c r="M376" i="15" s="1"/>
  <c r="K377" i="15"/>
  <c r="M377" i="15" s="1"/>
  <c r="K378" i="15"/>
  <c r="M378" i="15" s="1"/>
  <c r="K379" i="15"/>
  <c r="M379" i="15" s="1"/>
  <c r="K380" i="15"/>
  <c r="M380" i="15" s="1"/>
  <c r="K381" i="15"/>
  <c r="M381" i="15" s="1"/>
  <c r="K382" i="15"/>
  <c r="M382" i="15" s="1"/>
  <c r="K383" i="15"/>
  <c r="M383" i="15" s="1"/>
  <c r="N383" i="15" s="1"/>
  <c r="G382" i="16" s="1"/>
  <c r="K384" i="15"/>
  <c r="M384" i="15" s="1"/>
  <c r="K385" i="15"/>
  <c r="M385" i="15" s="1"/>
  <c r="K386" i="15"/>
  <c r="M386" i="15" s="1"/>
  <c r="K387" i="15"/>
  <c r="M387" i="15" s="1"/>
  <c r="K388" i="15"/>
  <c r="M388" i="15" s="1"/>
  <c r="K389" i="15"/>
  <c r="M389" i="15" s="1"/>
  <c r="K390" i="15"/>
  <c r="M390" i="15" s="1"/>
  <c r="K391" i="15"/>
  <c r="M391" i="15" s="1"/>
  <c r="K392" i="15"/>
  <c r="M392" i="15" s="1"/>
  <c r="K393" i="15"/>
  <c r="M393" i="15" s="1"/>
  <c r="K394" i="15"/>
  <c r="M394" i="15" s="1"/>
  <c r="K395" i="15"/>
  <c r="M395" i="15" s="1"/>
  <c r="K396" i="15"/>
  <c r="M396" i="15" s="1"/>
  <c r="K397" i="15"/>
  <c r="M397" i="15" s="1"/>
  <c r="K398" i="15"/>
  <c r="M398" i="15" s="1"/>
  <c r="K399" i="15"/>
  <c r="M399" i="15" s="1"/>
  <c r="K400" i="15"/>
  <c r="M400" i="15" s="1"/>
  <c r="K401" i="15"/>
  <c r="M401" i="15" s="1"/>
  <c r="K402" i="15"/>
  <c r="M402" i="15" s="1"/>
  <c r="K403" i="15"/>
  <c r="M403" i="15" s="1"/>
  <c r="K404" i="15"/>
  <c r="M404" i="15" s="1"/>
  <c r="K405" i="15"/>
  <c r="M405" i="15" s="1"/>
  <c r="K406" i="15"/>
  <c r="M406" i="15" s="1"/>
  <c r="K407" i="15"/>
  <c r="M407" i="15" s="1"/>
  <c r="K408" i="15"/>
  <c r="M408" i="15" s="1"/>
  <c r="K409" i="15"/>
  <c r="M409" i="15" s="1"/>
  <c r="K410" i="15"/>
  <c r="M410" i="15" s="1"/>
  <c r="K411" i="15"/>
  <c r="M411" i="15" s="1"/>
  <c r="K412" i="15"/>
  <c r="M412" i="15" s="1"/>
  <c r="K413" i="15"/>
  <c r="M413" i="15" s="1"/>
  <c r="K414" i="15"/>
  <c r="M414" i="15" s="1"/>
  <c r="K415" i="15"/>
  <c r="M415" i="15" s="1"/>
  <c r="K416" i="15"/>
  <c r="M416" i="15" s="1"/>
  <c r="K417" i="15"/>
  <c r="M417" i="15" s="1"/>
  <c r="K418" i="15"/>
  <c r="M418" i="15" s="1"/>
  <c r="K419" i="15"/>
  <c r="M419" i="15" s="1"/>
  <c r="K420" i="15"/>
  <c r="M420" i="15" s="1"/>
  <c r="K421" i="15"/>
  <c r="M421" i="15" s="1"/>
  <c r="K422" i="15"/>
  <c r="M422" i="15" s="1"/>
  <c r="K423" i="15"/>
  <c r="M423" i="15" s="1"/>
  <c r="K424" i="15"/>
  <c r="M424" i="15" s="1"/>
  <c r="K425" i="15"/>
  <c r="M425" i="15" s="1"/>
  <c r="K426" i="15"/>
  <c r="M426" i="15" s="1"/>
  <c r="K427" i="15"/>
  <c r="M427" i="15" s="1"/>
  <c r="K428" i="15"/>
  <c r="M428" i="15" s="1"/>
  <c r="N428" i="15" s="1"/>
  <c r="G427" i="16" s="1"/>
  <c r="K429" i="15"/>
  <c r="M429" i="15" s="1"/>
  <c r="K430" i="15"/>
  <c r="M430" i="15" s="1"/>
  <c r="K431" i="15"/>
  <c r="M431" i="15" s="1"/>
  <c r="K432" i="15"/>
  <c r="M432" i="15" s="1"/>
  <c r="K433" i="15"/>
  <c r="M433" i="15" s="1"/>
  <c r="K434" i="15"/>
  <c r="M434" i="15" s="1"/>
  <c r="K435" i="15"/>
  <c r="M435" i="15" s="1"/>
  <c r="K436" i="15"/>
  <c r="M436" i="15" s="1"/>
  <c r="K437" i="15"/>
  <c r="M437" i="15" s="1"/>
  <c r="K438" i="15"/>
  <c r="M438" i="15" s="1"/>
  <c r="K439" i="15"/>
  <c r="M439" i="15" s="1"/>
  <c r="K440" i="15"/>
  <c r="M440" i="15" s="1"/>
  <c r="K441" i="15"/>
  <c r="M441" i="15" s="1"/>
  <c r="K442" i="15"/>
  <c r="M442" i="15" s="1"/>
  <c r="K443" i="15"/>
  <c r="M443" i="15" s="1"/>
  <c r="K444" i="15"/>
  <c r="M444" i="15" s="1"/>
  <c r="K445" i="15"/>
  <c r="M445" i="15" s="1"/>
  <c r="K446" i="15"/>
  <c r="M446" i="15" s="1"/>
  <c r="K447" i="15"/>
  <c r="M447" i="15" s="1"/>
  <c r="K448" i="15"/>
  <c r="M448" i="15" s="1"/>
  <c r="K449" i="15"/>
  <c r="M449" i="15" s="1"/>
  <c r="K450" i="15"/>
  <c r="M450" i="15" s="1"/>
  <c r="K451" i="15"/>
  <c r="M451" i="15" s="1"/>
  <c r="K452" i="15"/>
  <c r="M452" i="15" s="1"/>
  <c r="K453" i="15"/>
  <c r="M453" i="15" s="1"/>
  <c r="K454" i="15"/>
  <c r="M454" i="15" s="1"/>
  <c r="K455" i="15"/>
  <c r="M455" i="15" s="1"/>
  <c r="K456" i="15"/>
  <c r="M456" i="15" s="1"/>
  <c r="K457" i="15"/>
  <c r="M457" i="15" s="1"/>
  <c r="K458" i="15"/>
  <c r="M458" i="15" s="1"/>
  <c r="K459" i="15"/>
  <c r="M459" i="15" s="1"/>
  <c r="K460" i="15"/>
  <c r="M460" i="15" s="1"/>
  <c r="K461" i="15"/>
  <c r="M461" i="15" s="1"/>
  <c r="K462" i="15"/>
  <c r="M462" i="15" s="1"/>
  <c r="K463" i="15"/>
  <c r="M463" i="15" s="1"/>
  <c r="K464" i="15"/>
  <c r="M464" i="15" s="1"/>
  <c r="K465" i="15"/>
  <c r="M465" i="15" s="1"/>
  <c r="K466" i="15"/>
  <c r="M466" i="15" s="1"/>
  <c r="K467" i="15"/>
  <c r="M467" i="15" s="1"/>
  <c r="K468" i="15"/>
  <c r="M468" i="15" s="1"/>
  <c r="K469" i="15"/>
  <c r="M469" i="15" s="1"/>
  <c r="K470" i="15"/>
  <c r="M470" i="15" s="1"/>
  <c r="K471" i="15"/>
  <c r="M471" i="15" s="1"/>
  <c r="K472" i="15"/>
  <c r="M472" i="15" s="1"/>
  <c r="K473" i="15"/>
  <c r="M473" i="15" s="1"/>
  <c r="K474" i="15"/>
  <c r="M474" i="15" s="1"/>
  <c r="K475" i="15"/>
  <c r="M475" i="15" s="1"/>
  <c r="K476" i="15"/>
  <c r="M476" i="15" s="1"/>
  <c r="N476" i="15" s="1"/>
  <c r="G475" i="16" s="1"/>
  <c r="K477" i="15"/>
  <c r="M477" i="15" s="1"/>
  <c r="K478" i="15"/>
  <c r="M478" i="15" s="1"/>
  <c r="K479" i="15"/>
  <c r="M479" i="15" s="1"/>
  <c r="K480" i="15"/>
  <c r="M480" i="15" s="1"/>
  <c r="K481" i="15"/>
  <c r="M481" i="15" s="1"/>
  <c r="K482" i="15"/>
  <c r="M482" i="15" s="1"/>
  <c r="K483" i="15"/>
  <c r="M483" i="15" s="1"/>
  <c r="K484" i="15"/>
  <c r="M484" i="15" s="1"/>
  <c r="K485" i="15"/>
  <c r="M485" i="15" s="1"/>
  <c r="K486" i="15"/>
  <c r="M486" i="15" s="1"/>
  <c r="K487" i="15"/>
  <c r="M487" i="15" s="1"/>
  <c r="K488" i="15"/>
  <c r="M488" i="15" s="1"/>
  <c r="K489" i="15"/>
  <c r="M489" i="15" s="1"/>
  <c r="K490" i="15"/>
  <c r="M490" i="15" s="1"/>
  <c r="K491" i="15"/>
  <c r="M491" i="15" s="1"/>
  <c r="K492" i="15"/>
  <c r="M492" i="15" s="1"/>
  <c r="K493" i="15"/>
  <c r="M493" i="15" s="1"/>
  <c r="K494" i="15"/>
  <c r="M494" i="15" s="1"/>
  <c r="K495" i="15"/>
  <c r="M495" i="15" s="1"/>
  <c r="K496" i="15"/>
  <c r="M496" i="15" s="1"/>
  <c r="N496" i="15" s="1"/>
  <c r="G495" i="16" s="1"/>
  <c r="K497" i="15"/>
  <c r="M497" i="15" s="1"/>
  <c r="K498" i="15"/>
  <c r="M498" i="15" s="1"/>
  <c r="K499" i="15"/>
  <c r="M499" i="15" s="1"/>
  <c r="K500" i="15"/>
  <c r="M500" i="15" s="1"/>
  <c r="K41" i="15"/>
  <c r="M41" i="15" s="1"/>
  <c r="F20" i="16" s="1"/>
  <c r="B2" i="19"/>
  <c r="A1" i="19"/>
  <c r="G40" i="19"/>
  <c r="G56" i="19"/>
  <c r="G59" i="19"/>
  <c r="G86" i="19"/>
  <c r="G94" i="19"/>
  <c r="G121" i="19"/>
  <c r="G129" i="19"/>
  <c r="G137" i="19"/>
  <c r="G140" i="19"/>
  <c r="G144" i="19"/>
  <c r="G145" i="19"/>
  <c r="G146" i="19"/>
  <c r="G147" i="19"/>
  <c r="G148" i="19"/>
  <c r="G149" i="19"/>
  <c r="G150" i="19"/>
  <c r="G89" i="19"/>
  <c r="G116" i="19"/>
  <c r="G143" i="19"/>
  <c r="G125" i="19"/>
  <c r="G130" i="19"/>
  <c r="G90" i="19"/>
  <c r="G35" i="19"/>
  <c r="G142" i="19"/>
  <c r="G23" i="19"/>
  <c r="G52" i="19"/>
  <c r="G117" i="19"/>
  <c r="G134" i="19"/>
  <c r="G122" i="19"/>
  <c r="G139" i="19"/>
  <c r="G58" i="19"/>
  <c r="G126" i="19"/>
  <c r="G72" i="19"/>
  <c r="G120" i="19"/>
  <c r="G33" i="19"/>
  <c r="G100" i="19"/>
  <c r="G131" i="19"/>
  <c r="G88" i="19"/>
  <c r="G118" i="19"/>
  <c r="G64" i="19"/>
  <c r="G136" i="19"/>
  <c r="G93" i="19"/>
  <c r="G30" i="19"/>
  <c r="G38" i="19"/>
  <c r="G123" i="19"/>
  <c r="G85" i="19"/>
  <c r="G132" i="19"/>
  <c r="G51" i="19"/>
  <c r="G141" i="19"/>
  <c r="G128" i="19"/>
  <c r="G66" i="19"/>
  <c r="G135" i="19"/>
  <c r="G115" i="19"/>
  <c r="G124" i="19"/>
  <c r="G70" i="19"/>
  <c r="G133" i="19"/>
  <c r="G138" i="19"/>
  <c r="G101" i="19"/>
  <c r="G127" i="19"/>
  <c r="G73" i="19"/>
  <c r="G119" i="19"/>
  <c r="C3" i="16"/>
  <c r="B1" i="16"/>
  <c r="C2" i="7"/>
  <c r="B1" i="7"/>
  <c r="B1" i="15"/>
  <c r="B3" i="2"/>
  <c r="B2" i="2"/>
  <c r="G5" i="19"/>
  <c r="G31" i="19"/>
  <c r="G18" i="19"/>
  <c r="G20" i="19"/>
  <c r="G11" i="19"/>
  <c r="G21" i="19"/>
  <c r="G6" i="19"/>
  <c r="G53" i="19"/>
  <c r="G19" i="19"/>
  <c r="G17" i="19"/>
  <c r="G79" i="19"/>
  <c r="G57" i="19"/>
  <c r="G39" i="19"/>
  <c r="G60" i="19"/>
  <c r="G41" i="19"/>
  <c r="G36" i="19"/>
  <c r="G68" i="19"/>
  <c r="G62" i="19"/>
  <c r="G80" i="19"/>
  <c r="G78" i="19"/>
  <c r="G50" i="19"/>
  <c r="G24" i="19"/>
  <c r="G65" i="19"/>
  <c r="G25" i="19"/>
  <c r="G7" i="19"/>
  <c r="AI22" i="2"/>
  <c r="AI490" i="2"/>
  <c r="AI478" i="2"/>
  <c r="AI442" i="2"/>
  <c r="AI430" i="2"/>
  <c r="AI418" i="2"/>
  <c r="AI406" i="2"/>
  <c r="AI394" i="2"/>
  <c r="AI370" i="2"/>
  <c r="AI346" i="2"/>
  <c r="AI334" i="2"/>
  <c r="AI310" i="2"/>
  <c r="AI298" i="2"/>
  <c r="AI286" i="2"/>
  <c r="AI250" i="2"/>
  <c r="AI238" i="2"/>
  <c r="AI226" i="2"/>
  <c r="AI202" i="2"/>
  <c r="AI190" i="2"/>
  <c r="AI178" i="2"/>
  <c r="AI166" i="2"/>
  <c r="AI154" i="2"/>
  <c r="AI142" i="2"/>
  <c r="AI130" i="2"/>
  <c r="AI55" i="2"/>
  <c r="AI42" i="2"/>
  <c r="AI77" i="2"/>
  <c r="Q497" i="15"/>
  <c r="P497" i="15"/>
  <c r="Q365" i="15"/>
  <c r="P365" i="15"/>
  <c r="Q233" i="15"/>
  <c r="P233" i="15"/>
  <c r="P499" i="15"/>
  <c r="Q499" i="15"/>
  <c r="P487" i="15"/>
  <c r="Q487" i="15"/>
  <c r="P475" i="15"/>
  <c r="Q475" i="15"/>
  <c r="Q463" i="15"/>
  <c r="P463" i="15"/>
  <c r="Q451" i="15"/>
  <c r="P451" i="15"/>
  <c r="Q439" i="15"/>
  <c r="P439" i="15"/>
  <c r="Q427" i="15"/>
  <c r="P427" i="15"/>
  <c r="Q415" i="15"/>
  <c r="P415" i="15"/>
  <c r="Q403" i="15"/>
  <c r="P403" i="15"/>
  <c r="Q391" i="15"/>
  <c r="P391" i="15"/>
  <c r="Q379" i="15"/>
  <c r="P379" i="15"/>
  <c r="Q367" i="15"/>
  <c r="P367" i="15"/>
  <c r="Q355" i="15"/>
  <c r="P355" i="15"/>
  <c r="Q343" i="15"/>
  <c r="P343" i="15"/>
  <c r="Q331" i="15"/>
  <c r="P331" i="15"/>
  <c r="Q319" i="15"/>
  <c r="P319" i="15"/>
  <c r="Q307" i="15"/>
  <c r="P307" i="15"/>
  <c r="Q295" i="15"/>
  <c r="P295" i="15"/>
  <c r="Q283" i="15"/>
  <c r="P283" i="15"/>
  <c r="Q271" i="15"/>
  <c r="P271" i="15"/>
  <c r="Q259" i="15"/>
  <c r="P259" i="15"/>
  <c r="Q247" i="15"/>
  <c r="P247" i="15"/>
  <c r="Q235" i="15"/>
  <c r="P235" i="15"/>
  <c r="Q223" i="15"/>
  <c r="P223" i="15"/>
  <c r="Q211" i="15"/>
  <c r="P211" i="15"/>
  <c r="Q199" i="15"/>
  <c r="P199" i="15"/>
  <c r="Q187" i="15"/>
  <c r="P187" i="15"/>
  <c r="Q175" i="15"/>
  <c r="P175" i="15"/>
  <c r="Q163" i="15"/>
  <c r="P163" i="15"/>
  <c r="Q151" i="15"/>
  <c r="P151" i="15"/>
  <c r="Q139" i="15"/>
  <c r="P139" i="15"/>
  <c r="Q129" i="15"/>
  <c r="P129" i="15"/>
  <c r="Q105" i="15"/>
  <c r="P105" i="15"/>
  <c r="P56" i="15"/>
  <c r="Q56" i="15"/>
  <c r="Q401" i="15"/>
  <c r="P401" i="15"/>
  <c r="Q269" i="15"/>
  <c r="P269" i="15"/>
  <c r="Q149" i="15"/>
  <c r="P149" i="15"/>
  <c r="Q498" i="15"/>
  <c r="P498" i="15"/>
  <c r="P486" i="15"/>
  <c r="Q486" i="15"/>
  <c r="P474" i="15"/>
  <c r="Q474" i="15"/>
  <c r="Q462" i="15"/>
  <c r="P462" i="15"/>
  <c r="P450" i="15"/>
  <c r="Q450" i="15"/>
  <c r="Q438" i="15"/>
  <c r="P438" i="15"/>
  <c r="Q426" i="15"/>
  <c r="P426" i="15"/>
  <c r="Q414" i="15"/>
  <c r="P414" i="15"/>
  <c r="Q402" i="15"/>
  <c r="P402" i="15"/>
  <c r="Q390" i="15"/>
  <c r="P390" i="15"/>
  <c r="Q378" i="15"/>
  <c r="P378" i="15"/>
  <c r="Q366" i="15"/>
  <c r="P366" i="15"/>
  <c r="Q354" i="15"/>
  <c r="P354" i="15"/>
  <c r="Q342" i="15"/>
  <c r="P342" i="15"/>
  <c r="Q330" i="15"/>
  <c r="P330" i="15"/>
  <c r="Q318" i="15"/>
  <c r="P318" i="15"/>
  <c r="Q306" i="15"/>
  <c r="P306" i="15"/>
  <c r="Q294" i="15"/>
  <c r="P294" i="15"/>
  <c r="Q282" i="15"/>
  <c r="P282" i="15"/>
  <c r="Q270" i="15"/>
  <c r="P270" i="15"/>
  <c r="Q258" i="15"/>
  <c r="P258" i="15"/>
  <c r="Q246" i="15"/>
  <c r="P246" i="15"/>
  <c r="Q234" i="15"/>
  <c r="P234" i="15"/>
  <c r="Q222" i="15"/>
  <c r="P222" i="15"/>
  <c r="Q210" i="15"/>
  <c r="P210" i="15"/>
  <c r="Q198" i="15"/>
  <c r="P198" i="15"/>
  <c r="Q186" i="15"/>
  <c r="P186" i="15"/>
  <c r="Q174" i="15"/>
  <c r="P174" i="15"/>
  <c r="Q162" i="15"/>
  <c r="P162" i="15"/>
  <c r="Q150" i="15"/>
  <c r="P150" i="15"/>
  <c r="Q128" i="15"/>
  <c r="P128" i="15"/>
  <c r="Q29" i="15"/>
  <c r="P29" i="15"/>
  <c r="P121" i="15"/>
  <c r="Q121" i="15"/>
  <c r="P62" i="15"/>
  <c r="Q62" i="15"/>
  <c r="Q461" i="15"/>
  <c r="P461" i="15"/>
  <c r="Q341" i="15"/>
  <c r="P341" i="15"/>
  <c r="Q245" i="15"/>
  <c r="P245" i="15"/>
  <c r="Q9" i="15"/>
  <c r="P9" i="15"/>
  <c r="Q16" i="15"/>
  <c r="P16" i="15"/>
  <c r="Q484" i="15"/>
  <c r="P484" i="15"/>
  <c r="Q472" i="15"/>
  <c r="P472" i="15"/>
  <c r="Q460" i="15"/>
  <c r="P460" i="15"/>
  <c r="Q448" i="15"/>
  <c r="P448" i="15"/>
  <c r="Q436" i="15"/>
  <c r="P436" i="15"/>
  <c r="Q424" i="15"/>
  <c r="P424" i="15"/>
  <c r="Q412" i="15"/>
  <c r="P412" i="15"/>
  <c r="Q400" i="15"/>
  <c r="P400" i="15"/>
  <c r="Q388" i="15"/>
  <c r="P388" i="15"/>
  <c r="Q376" i="15"/>
  <c r="P376" i="15"/>
  <c r="Q364" i="15"/>
  <c r="P364" i="15"/>
  <c r="Q352" i="15"/>
  <c r="P352" i="15"/>
  <c r="Q340" i="15"/>
  <c r="P340" i="15"/>
  <c r="Q328" i="15"/>
  <c r="P328" i="15"/>
  <c r="Q316" i="15"/>
  <c r="P316" i="15"/>
  <c r="Q304" i="15"/>
  <c r="P304" i="15"/>
  <c r="Q292" i="15"/>
  <c r="P292" i="15"/>
  <c r="Q280" i="15"/>
  <c r="P280" i="15"/>
  <c r="Q268" i="15"/>
  <c r="P268" i="15"/>
  <c r="Q256" i="15"/>
  <c r="P256" i="15"/>
  <c r="Q244" i="15"/>
  <c r="P244" i="15"/>
  <c r="Q232" i="15"/>
  <c r="P232" i="15"/>
  <c r="Q220" i="15"/>
  <c r="P220" i="15"/>
  <c r="Q208" i="15"/>
  <c r="P208" i="15"/>
  <c r="Q196" i="15"/>
  <c r="P196" i="15"/>
  <c r="Q184" i="15"/>
  <c r="P184" i="15"/>
  <c r="Q172" i="15"/>
  <c r="P172" i="15"/>
  <c r="Q160" i="15"/>
  <c r="P160" i="15"/>
  <c r="Q148" i="15"/>
  <c r="P148" i="15"/>
  <c r="Q138" i="15"/>
  <c r="P138" i="15"/>
  <c r="Q126" i="15"/>
  <c r="P126" i="15"/>
  <c r="P15" i="15"/>
  <c r="Q15" i="15"/>
  <c r="Q53" i="15"/>
  <c r="P53" i="15"/>
  <c r="P45" i="15"/>
  <c r="Q45" i="15"/>
  <c r="Q413" i="15"/>
  <c r="P413" i="15"/>
  <c r="Q281" i="15"/>
  <c r="P281" i="15"/>
  <c r="Q161" i="15"/>
  <c r="P161" i="15"/>
  <c r="Q34" i="15"/>
  <c r="P34" i="15"/>
  <c r="Q18" i="15"/>
  <c r="P18" i="15"/>
  <c r="Q496" i="15"/>
  <c r="P496" i="15"/>
  <c r="Q495" i="15"/>
  <c r="P495" i="15"/>
  <c r="Q483" i="15"/>
  <c r="P483" i="15"/>
  <c r="Q471" i="15"/>
  <c r="P471" i="15"/>
  <c r="Q459" i="15"/>
  <c r="P459" i="15"/>
  <c r="Q447" i="15"/>
  <c r="P447" i="15"/>
  <c r="Q435" i="15"/>
  <c r="P435" i="15"/>
  <c r="Q423" i="15"/>
  <c r="P423" i="15"/>
  <c r="Q411" i="15"/>
  <c r="P411" i="15"/>
  <c r="Q399" i="15"/>
  <c r="P399" i="15"/>
  <c r="Q387" i="15"/>
  <c r="P387" i="15"/>
  <c r="Q375" i="15"/>
  <c r="P375" i="15"/>
  <c r="Q363" i="15"/>
  <c r="P363" i="15"/>
  <c r="Q351" i="15"/>
  <c r="P351" i="15"/>
  <c r="Q339" i="15"/>
  <c r="P339" i="15"/>
  <c r="Q327" i="15"/>
  <c r="P327" i="15"/>
  <c r="Q315" i="15"/>
  <c r="P315" i="15"/>
  <c r="Q303" i="15"/>
  <c r="P303" i="15"/>
  <c r="Q291" i="15"/>
  <c r="P291" i="15"/>
  <c r="Q279" i="15"/>
  <c r="P279" i="15"/>
  <c r="Q267" i="15"/>
  <c r="P267" i="15"/>
  <c r="Q255" i="15"/>
  <c r="P255" i="15"/>
  <c r="Q243" i="15"/>
  <c r="P243" i="15"/>
  <c r="Q231" i="15"/>
  <c r="P231" i="15"/>
  <c r="Q219" i="15"/>
  <c r="P219" i="15"/>
  <c r="Q207" i="15"/>
  <c r="P207" i="15"/>
  <c r="Q195" i="15"/>
  <c r="P195" i="15"/>
  <c r="Q183" i="15"/>
  <c r="P183" i="15"/>
  <c r="Q171" i="15"/>
  <c r="P171" i="15"/>
  <c r="Q159" i="15"/>
  <c r="P159" i="15"/>
  <c r="Q147" i="15"/>
  <c r="P147" i="15"/>
  <c r="Q137" i="15"/>
  <c r="P137" i="15"/>
  <c r="Q125" i="15"/>
  <c r="P125" i="15"/>
  <c r="P36" i="15"/>
  <c r="Q36" i="15"/>
  <c r="Q377" i="15"/>
  <c r="P377" i="15"/>
  <c r="Q257" i="15"/>
  <c r="P257" i="15"/>
  <c r="Q127" i="15"/>
  <c r="P127" i="15"/>
  <c r="Q494" i="15"/>
  <c r="P494" i="15"/>
  <c r="Q482" i="15"/>
  <c r="P482" i="15"/>
  <c r="Q470" i="15"/>
  <c r="P470" i="15"/>
  <c r="Q458" i="15"/>
  <c r="P458" i="15"/>
  <c r="Q446" i="15"/>
  <c r="P446" i="15"/>
  <c r="Q434" i="15"/>
  <c r="P434" i="15"/>
  <c r="Q422" i="15"/>
  <c r="P422" i="15"/>
  <c r="Q410" i="15"/>
  <c r="P410" i="15"/>
  <c r="Q398" i="15"/>
  <c r="P398" i="15"/>
  <c r="Q386" i="15"/>
  <c r="P386" i="15"/>
  <c r="Q374" i="15"/>
  <c r="P374" i="15"/>
  <c r="Q362" i="15"/>
  <c r="P362" i="15"/>
  <c r="Q350" i="15"/>
  <c r="P350" i="15"/>
  <c r="Q338" i="15"/>
  <c r="P338" i="15"/>
  <c r="Q326" i="15"/>
  <c r="P326" i="15"/>
  <c r="Q314" i="15"/>
  <c r="P314" i="15"/>
  <c r="Q302" i="15"/>
  <c r="P302" i="15"/>
  <c r="Q290" i="15"/>
  <c r="P290" i="15"/>
  <c r="Q278" i="15"/>
  <c r="P278" i="15"/>
  <c r="Q266" i="15"/>
  <c r="P266" i="15"/>
  <c r="Q254" i="15"/>
  <c r="P254" i="15"/>
  <c r="Q242" i="15"/>
  <c r="P242" i="15"/>
  <c r="Q230" i="15"/>
  <c r="P230" i="15"/>
  <c r="Q218" i="15"/>
  <c r="P218" i="15"/>
  <c r="Q206" i="15"/>
  <c r="P206" i="15"/>
  <c r="Q194" i="15"/>
  <c r="P194" i="15"/>
  <c r="Q182" i="15"/>
  <c r="P182" i="15"/>
  <c r="Q170" i="15"/>
  <c r="P170" i="15"/>
  <c r="Q158" i="15"/>
  <c r="P158" i="15"/>
  <c r="Q146" i="15"/>
  <c r="P146" i="15"/>
  <c r="Q136" i="15"/>
  <c r="P136" i="15"/>
  <c r="P93" i="15"/>
  <c r="Q48" i="15"/>
  <c r="P48" i="15"/>
  <c r="P30" i="15"/>
  <c r="Q30" i="15"/>
  <c r="Q111" i="15"/>
  <c r="P111" i="15"/>
  <c r="Q425" i="15"/>
  <c r="P425" i="15"/>
  <c r="Q305" i="15"/>
  <c r="P305" i="15"/>
  <c r="Q185" i="15"/>
  <c r="P185" i="15"/>
  <c r="P493" i="15"/>
  <c r="Q493" i="15"/>
  <c r="P481" i="15"/>
  <c r="Q481" i="15"/>
  <c r="P469" i="15"/>
  <c r="Q469" i="15"/>
  <c r="P457" i="15"/>
  <c r="Q457" i="15"/>
  <c r="P445" i="15"/>
  <c r="Q445" i="15"/>
  <c r="P433" i="15"/>
  <c r="Q433" i="15"/>
  <c r="P421" i="15"/>
  <c r="Q421" i="15"/>
  <c r="P409" i="15"/>
  <c r="Q409" i="15"/>
  <c r="P397" i="15"/>
  <c r="Q397" i="15"/>
  <c r="P385" i="15"/>
  <c r="Q385" i="15"/>
  <c r="P373" i="15"/>
  <c r="Q373" i="15"/>
  <c r="P361" i="15"/>
  <c r="Q361" i="15"/>
  <c r="P349" i="15"/>
  <c r="Q349" i="15"/>
  <c r="P337" i="15"/>
  <c r="Q337" i="15"/>
  <c r="P325" i="15"/>
  <c r="Q325" i="15"/>
  <c r="P313" i="15"/>
  <c r="Q313" i="15"/>
  <c r="P301" i="15"/>
  <c r="Q301" i="15"/>
  <c r="P289" i="15"/>
  <c r="Q289" i="15"/>
  <c r="P277" i="15"/>
  <c r="Q277" i="15"/>
  <c r="P265" i="15"/>
  <c r="Q265" i="15"/>
  <c r="P253" i="15"/>
  <c r="Q253" i="15"/>
  <c r="P241" i="15"/>
  <c r="Q241" i="15"/>
  <c r="P229" i="15"/>
  <c r="Q229" i="15"/>
  <c r="P217" i="15"/>
  <c r="Q217" i="15"/>
  <c r="P205" i="15"/>
  <c r="Q205" i="15"/>
  <c r="P193" i="15"/>
  <c r="Q193" i="15"/>
  <c r="P181" i="15"/>
  <c r="Q181" i="15"/>
  <c r="P169" i="15"/>
  <c r="Q169" i="15"/>
  <c r="P157" i="15"/>
  <c r="Q157" i="15"/>
  <c r="P145" i="15"/>
  <c r="Q145" i="15"/>
  <c r="Q135" i="15"/>
  <c r="P135" i="15"/>
  <c r="Q17" i="15"/>
  <c r="P17" i="15"/>
  <c r="Q37" i="15"/>
  <c r="P37" i="15"/>
  <c r="P120" i="15"/>
  <c r="Q120" i="15"/>
  <c r="Q437" i="15"/>
  <c r="P437" i="15"/>
  <c r="Q293" i="15"/>
  <c r="P293" i="15"/>
  <c r="P492" i="15"/>
  <c r="Q492" i="15"/>
  <c r="P480" i="15"/>
  <c r="Q480" i="15"/>
  <c r="P468" i="15"/>
  <c r="Q468" i="15"/>
  <c r="P456" i="15"/>
  <c r="Q456" i="15"/>
  <c r="P444" i="15"/>
  <c r="Q444" i="15"/>
  <c r="P432" i="15"/>
  <c r="Q432" i="15"/>
  <c r="P420" i="15"/>
  <c r="Q420" i="15"/>
  <c r="P408" i="15"/>
  <c r="Q408" i="15"/>
  <c r="P396" i="15"/>
  <c r="Q396" i="15"/>
  <c r="P384" i="15"/>
  <c r="Q384" i="15"/>
  <c r="P372" i="15"/>
  <c r="Q372" i="15"/>
  <c r="P360" i="15"/>
  <c r="Q360" i="15"/>
  <c r="P348" i="15"/>
  <c r="Q348" i="15"/>
  <c r="P336" i="15"/>
  <c r="Q336" i="15"/>
  <c r="P324" i="15"/>
  <c r="Q324" i="15"/>
  <c r="P312" i="15"/>
  <c r="Q312" i="15"/>
  <c r="P300" i="15"/>
  <c r="Q300" i="15"/>
  <c r="P288" i="15"/>
  <c r="Q288" i="15"/>
  <c r="P276" i="15"/>
  <c r="Q276" i="15"/>
  <c r="P264" i="15"/>
  <c r="Q264" i="15"/>
  <c r="P252" i="15"/>
  <c r="Q252" i="15"/>
  <c r="P240" i="15"/>
  <c r="Q240" i="15"/>
  <c r="P228" i="15"/>
  <c r="Q228" i="15"/>
  <c r="P216" i="15"/>
  <c r="Q216" i="15"/>
  <c r="P204" i="15"/>
  <c r="Q204" i="15"/>
  <c r="P192" i="15"/>
  <c r="Q192" i="15"/>
  <c r="P180" i="15"/>
  <c r="Q180" i="15"/>
  <c r="P168" i="15"/>
  <c r="Q168" i="15"/>
  <c r="P156" i="15"/>
  <c r="Q156" i="15"/>
  <c r="P144" i="15"/>
  <c r="Q144" i="15"/>
  <c r="Q134" i="15"/>
  <c r="P134" i="15"/>
  <c r="Q32" i="15"/>
  <c r="P32" i="15"/>
  <c r="Q102" i="15"/>
  <c r="P102" i="15"/>
  <c r="Q11" i="15"/>
  <c r="P11" i="15"/>
  <c r="P57" i="15"/>
  <c r="Q57" i="15"/>
  <c r="Q12" i="15"/>
  <c r="P12" i="15"/>
  <c r="Q8" i="15"/>
  <c r="P8" i="15"/>
  <c r="Q473" i="15"/>
  <c r="P473" i="15"/>
  <c r="Q329" i="15"/>
  <c r="P329" i="15"/>
  <c r="Q197" i="15"/>
  <c r="P197" i="15"/>
  <c r="Q491" i="15"/>
  <c r="P491" i="15"/>
  <c r="Q479" i="15"/>
  <c r="P479" i="15"/>
  <c r="Q467" i="15"/>
  <c r="P467" i="15"/>
  <c r="Q455" i="15"/>
  <c r="P455" i="15"/>
  <c r="Q443" i="15"/>
  <c r="P443" i="15"/>
  <c r="Q431" i="15"/>
  <c r="P431" i="15"/>
  <c r="Q419" i="15"/>
  <c r="P419" i="15"/>
  <c r="Q407" i="15"/>
  <c r="P407" i="15"/>
  <c r="Q395" i="15"/>
  <c r="P395" i="15"/>
  <c r="Q383" i="15"/>
  <c r="P383" i="15"/>
  <c r="Q371" i="15"/>
  <c r="P371" i="15"/>
  <c r="Q359" i="15"/>
  <c r="P359" i="15"/>
  <c r="Q347" i="15"/>
  <c r="P347" i="15"/>
  <c r="Q335" i="15"/>
  <c r="P335" i="15"/>
  <c r="Q323" i="15"/>
  <c r="P323" i="15"/>
  <c r="Q311" i="15"/>
  <c r="P311" i="15"/>
  <c r="Q299" i="15"/>
  <c r="P299" i="15"/>
  <c r="Q287" i="15"/>
  <c r="P287" i="15"/>
  <c r="Q275" i="15"/>
  <c r="P275" i="15"/>
  <c r="Q263" i="15"/>
  <c r="P263" i="15"/>
  <c r="Q251" i="15"/>
  <c r="P251" i="15"/>
  <c r="Q239" i="15"/>
  <c r="P239" i="15"/>
  <c r="Q227" i="15"/>
  <c r="P227" i="15"/>
  <c r="Q215" i="15"/>
  <c r="P215" i="15"/>
  <c r="Q203" i="15"/>
  <c r="P203" i="15"/>
  <c r="Q191" i="15"/>
  <c r="P191" i="15"/>
  <c r="Q179" i="15"/>
  <c r="P179" i="15"/>
  <c r="Q167" i="15"/>
  <c r="P167" i="15"/>
  <c r="Q155" i="15"/>
  <c r="P155" i="15"/>
  <c r="Q143" i="15"/>
  <c r="P143" i="15"/>
  <c r="P133" i="15"/>
  <c r="Q133" i="15"/>
  <c r="Q21" i="15"/>
  <c r="P21" i="15"/>
  <c r="P110" i="15"/>
  <c r="Q110" i="15"/>
  <c r="P89" i="15"/>
  <c r="Q89" i="15"/>
  <c r="Q54" i="15"/>
  <c r="P54" i="15"/>
  <c r="Q389" i="15"/>
  <c r="P389" i="15"/>
  <c r="Q173" i="15"/>
  <c r="P173" i="15"/>
  <c r="Q490" i="15"/>
  <c r="P490" i="15"/>
  <c r="Q478" i="15"/>
  <c r="P478" i="15"/>
  <c r="Q466" i="15"/>
  <c r="P466" i="15"/>
  <c r="Q454" i="15"/>
  <c r="P454" i="15"/>
  <c r="Q442" i="15"/>
  <c r="P442" i="15"/>
  <c r="Q430" i="15"/>
  <c r="P430" i="15"/>
  <c r="Q418" i="15"/>
  <c r="P418" i="15"/>
  <c r="Q406" i="15"/>
  <c r="P406" i="15"/>
  <c r="Q394" i="15"/>
  <c r="P394" i="15"/>
  <c r="Q382" i="15"/>
  <c r="P382" i="15"/>
  <c r="Q370" i="15"/>
  <c r="P370" i="15"/>
  <c r="Q358" i="15"/>
  <c r="P358" i="15"/>
  <c r="Q346" i="15"/>
  <c r="P346" i="15"/>
  <c r="Q334" i="15"/>
  <c r="P334" i="15"/>
  <c r="Q322" i="15"/>
  <c r="P322" i="15"/>
  <c r="Q310" i="15"/>
  <c r="P310" i="15"/>
  <c r="Q298" i="15"/>
  <c r="P298" i="15"/>
  <c r="Q286" i="15"/>
  <c r="P286" i="15"/>
  <c r="Q274" i="15"/>
  <c r="P274" i="15"/>
  <c r="Q262" i="15"/>
  <c r="P262" i="15"/>
  <c r="Q250" i="15"/>
  <c r="P250" i="15"/>
  <c r="Q238" i="15"/>
  <c r="P238" i="15"/>
  <c r="Q226" i="15"/>
  <c r="P226" i="15"/>
  <c r="Q214" i="15"/>
  <c r="P214" i="15"/>
  <c r="Q202" i="15"/>
  <c r="P202" i="15"/>
  <c r="Q190" i="15"/>
  <c r="P190" i="15"/>
  <c r="Q178" i="15"/>
  <c r="P178" i="15"/>
  <c r="Q166" i="15"/>
  <c r="P166" i="15"/>
  <c r="Q154" i="15"/>
  <c r="P154" i="15"/>
  <c r="Q142" i="15"/>
  <c r="P142" i="15"/>
  <c r="P132" i="15"/>
  <c r="Q132" i="15"/>
  <c r="Q68" i="15"/>
  <c r="P68" i="15"/>
  <c r="P31" i="15"/>
  <c r="Q31" i="15"/>
  <c r="Q485" i="15"/>
  <c r="P485" i="15"/>
  <c r="Q353" i="15"/>
  <c r="P353" i="15"/>
  <c r="Q209" i="15"/>
  <c r="P209" i="15"/>
  <c r="P489" i="15"/>
  <c r="Q489" i="15"/>
  <c r="Q477" i="15"/>
  <c r="P477" i="15"/>
  <c r="Q465" i="15"/>
  <c r="P465" i="15"/>
  <c r="Q453" i="15"/>
  <c r="P453" i="15"/>
  <c r="P441" i="15"/>
  <c r="Q441" i="15"/>
  <c r="P429" i="15"/>
  <c r="Q429" i="15"/>
  <c r="P417" i="15"/>
  <c r="Q417" i="15"/>
  <c r="P405" i="15"/>
  <c r="Q405" i="15"/>
  <c r="P393" i="15"/>
  <c r="Q393" i="15"/>
  <c r="P381" i="15"/>
  <c r="Q381" i="15"/>
  <c r="P369" i="15"/>
  <c r="Q369" i="15"/>
  <c r="Q357" i="15"/>
  <c r="P357" i="15"/>
  <c r="Q345" i="15"/>
  <c r="P345" i="15"/>
  <c r="Q333" i="15"/>
  <c r="P333" i="15"/>
  <c r="Q321" i="15"/>
  <c r="P321" i="15"/>
  <c r="Q309" i="15"/>
  <c r="P309" i="15"/>
  <c r="Q297" i="15"/>
  <c r="P297" i="15"/>
  <c r="Q285" i="15"/>
  <c r="P285" i="15"/>
  <c r="Q273" i="15"/>
  <c r="P273" i="15"/>
  <c r="Q261" i="15"/>
  <c r="P261" i="15"/>
  <c r="Q249" i="15"/>
  <c r="P249" i="15"/>
  <c r="Q237" i="15"/>
  <c r="P237" i="15"/>
  <c r="Q225" i="15"/>
  <c r="P225" i="15"/>
  <c r="Q213" i="15"/>
  <c r="P213" i="15"/>
  <c r="Q201" i="15"/>
  <c r="P201" i="15"/>
  <c r="Q189" i="15"/>
  <c r="P189" i="15"/>
  <c r="Q177" i="15"/>
  <c r="P177" i="15"/>
  <c r="Q165" i="15"/>
  <c r="P165" i="15"/>
  <c r="Q153" i="15"/>
  <c r="P153" i="15"/>
  <c r="Q141" i="15"/>
  <c r="P141" i="15"/>
  <c r="Q131" i="15"/>
  <c r="P131" i="15"/>
  <c r="Q42" i="15"/>
  <c r="P42" i="15"/>
  <c r="Q22" i="15"/>
  <c r="P22" i="15"/>
  <c r="P10" i="15"/>
  <c r="Q10" i="15"/>
  <c r="Q449" i="15"/>
  <c r="P449" i="15"/>
  <c r="Q317" i="15"/>
  <c r="P317" i="15"/>
  <c r="Q221" i="15"/>
  <c r="P221" i="15"/>
  <c r="Q500" i="15"/>
  <c r="P500" i="15"/>
  <c r="P488" i="15"/>
  <c r="Q488" i="15"/>
  <c r="Q476" i="15"/>
  <c r="P476" i="15"/>
  <c r="Q464" i="15"/>
  <c r="P464" i="15"/>
  <c r="Q452" i="15"/>
  <c r="P452" i="15"/>
  <c r="Q440" i="15"/>
  <c r="P440" i="15"/>
  <c r="Q428" i="15"/>
  <c r="P428" i="15"/>
  <c r="Q416" i="15"/>
  <c r="P416" i="15"/>
  <c r="Q404" i="15"/>
  <c r="P404" i="15"/>
  <c r="Q392" i="15"/>
  <c r="P392" i="15"/>
  <c r="Q380" i="15"/>
  <c r="P380" i="15"/>
  <c r="Q368" i="15"/>
  <c r="P368" i="15"/>
  <c r="Q356" i="15"/>
  <c r="P356" i="15"/>
  <c r="Q344" i="15"/>
  <c r="P344" i="15"/>
  <c r="Q332" i="15"/>
  <c r="P332" i="15"/>
  <c r="Q320" i="15"/>
  <c r="P320" i="15"/>
  <c r="Q308" i="15"/>
  <c r="P308" i="15"/>
  <c r="Q296" i="15"/>
  <c r="P296" i="15"/>
  <c r="Q284" i="15"/>
  <c r="P284" i="15"/>
  <c r="Q272" i="15"/>
  <c r="P272" i="15"/>
  <c r="Q260" i="15"/>
  <c r="P260" i="15"/>
  <c r="Q248" i="15"/>
  <c r="P248" i="15"/>
  <c r="Q236" i="15"/>
  <c r="P236" i="15"/>
  <c r="Q224" i="15"/>
  <c r="P224" i="15"/>
  <c r="Q212" i="15"/>
  <c r="P212" i="15"/>
  <c r="Q200" i="15"/>
  <c r="P200" i="15"/>
  <c r="Q188" i="15"/>
  <c r="P188" i="15"/>
  <c r="Q176" i="15"/>
  <c r="P176" i="15"/>
  <c r="Q164" i="15"/>
  <c r="P164" i="15"/>
  <c r="Q152" i="15"/>
  <c r="P152" i="15"/>
  <c r="Q140" i="15"/>
  <c r="P140" i="15"/>
  <c r="Q130" i="15"/>
  <c r="P130" i="15"/>
  <c r="Q14" i="15"/>
  <c r="P14" i="15"/>
  <c r="Q19" i="15"/>
  <c r="P19" i="15"/>
  <c r="P39" i="15"/>
  <c r="Q39" i="15"/>
  <c r="Q65" i="15"/>
  <c r="P65" i="15"/>
  <c r="P41" i="15"/>
  <c r="Q41" i="15"/>
  <c r="AI67" i="2"/>
  <c r="AI36" i="2"/>
  <c r="AI482" i="2"/>
  <c r="AI470" i="2"/>
  <c r="AI434" i="2"/>
  <c r="AI422" i="2"/>
  <c r="AI398" i="2"/>
  <c r="AI386" i="2"/>
  <c r="AI374" i="2"/>
  <c r="AI350" i="2"/>
  <c r="AI338" i="2"/>
  <c r="AI314" i="2"/>
  <c r="AI302" i="2"/>
  <c r="AI290" i="2"/>
  <c r="AI278" i="2"/>
  <c r="AI242" i="2"/>
  <c r="AI230" i="2"/>
  <c r="AI194" i="2"/>
  <c r="AI182" i="2"/>
  <c r="AI146" i="2"/>
  <c r="AI134" i="2"/>
  <c r="AI122" i="2"/>
  <c r="AI58" i="2"/>
  <c r="AI105" i="2"/>
  <c r="AI54" i="2"/>
  <c r="AI7" i="2"/>
  <c r="AI37" i="2"/>
  <c r="AI75" i="2"/>
  <c r="AI25" i="2"/>
  <c r="AI21" i="2"/>
  <c r="N102" i="15"/>
  <c r="G64" i="16" s="1"/>
  <c r="N116" i="15"/>
  <c r="G89" i="16" s="1"/>
  <c r="N117" i="15"/>
  <c r="G90" i="16" s="1"/>
  <c r="N111" i="15"/>
  <c r="G79" i="16" s="1"/>
  <c r="F294" i="16"/>
  <c r="G294" i="16"/>
  <c r="F44" i="16"/>
  <c r="F213" i="16"/>
  <c r="G213" i="16"/>
  <c r="F186" i="16"/>
  <c r="F128" i="16"/>
  <c r="F162" i="16"/>
  <c r="F110" i="16"/>
  <c r="F200" i="16"/>
  <c r="F15" i="16"/>
  <c r="F225" i="16"/>
  <c r="G225" i="16"/>
  <c r="F212" i="16"/>
  <c r="F198" i="16"/>
  <c r="G198" i="16"/>
  <c r="F156" i="16"/>
  <c r="F98" i="16"/>
  <c r="F270" i="16"/>
  <c r="F282" i="16"/>
  <c r="F46" i="16"/>
  <c r="F169" i="16"/>
  <c r="F236" i="16"/>
  <c r="G236" i="16"/>
  <c r="F168" i="16"/>
  <c r="G168" i="16"/>
  <c r="F64" i="16"/>
  <c r="F189" i="16"/>
  <c r="F132" i="16"/>
  <c r="G132" i="16"/>
  <c r="F29" i="16"/>
  <c r="F427" i="16"/>
  <c r="F224" i="16"/>
  <c r="F141" i="16"/>
  <c r="F79" i="16"/>
  <c r="F222" i="16"/>
  <c r="F153" i="16"/>
  <c r="F138" i="16"/>
  <c r="F201" i="16"/>
  <c r="F126" i="16"/>
  <c r="F237" i="16"/>
  <c r="F152" i="16"/>
  <c r="F71" i="16"/>
  <c r="F144" i="16"/>
  <c r="G144" i="16"/>
  <c r="F264" i="16"/>
  <c r="F210" i="16"/>
  <c r="F140" i="16"/>
  <c r="G140" i="16"/>
  <c r="F368" i="16"/>
  <c r="F234" i="16"/>
  <c r="F180" i="16"/>
  <c r="G180" i="16"/>
  <c r="F36" i="16"/>
  <c r="F57" i="16"/>
  <c r="F246" i="16"/>
  <c r="G246" i="16"/>
  <c r="F192" i="16"/>
  <c r="F165" i="16"/>
  <c r="F150" i="16"/>
  <c r="F174" i="16"/>
  <c r="G174" i="16"/>
  <c r="F475" i="16"/>
  <c r="F164" i="16"/>
  <c r="F90" i="16"/>
  <c r="F176" i="16"/>
  <c r="F89" i="16"/>
  <c r="F188" i="16"/>
  <c r="G188" i="16"/>
  <c r="F258" i="16"/>
  <c r="F204" i="16"/>
  <c r="F177" i="16"/>
  <c r="F119" i="16"/>
  <c r="I224" i="16"/>
  <c r="I83" i="16"/>
  <c r="I161" i="16"/>
  <c r="I223" i="16"/>
  <c r="I159" i="16"/>
  <c r="I139" i="16"/>
  <c r="I343" i="16"/>
  <c r="I451" i="16"/>
  <c r="I135" i="16"/>
  <c r="I127" i="16"/>
  <c r="I191" i="16"/>
  <c r="I423" i="16"/>
  <c r="I63" i="16"/>
  <c r="I103" i="16"/>
  <c r="I499" i="16"/>
  <c r="I495" i="16"/>
  <c r="I399" i="16"/>
  <c r="I480" i="16"/>
  <c r="I93" i="16"/>
  <c r="I491" i="16"/>
  <c r="I356" i="16"/>
  <c r="I468" i="16"/>
  <c r="I10" i="16"/>
  <c r="I378" i="16"/>
  <c r="I66" i="16"/>
  <c r="I208" i="16"/>
  <c r="I50" i="16"/>
  <c r="I340" i="16"/>
  <c r="I464" i="16"/>
  <c r="I77" i="16"/>
  <c r="I216" i="16"/>
  <c r="I193" i="16"/>
  <c r="I478" i="16"/>
  <c r="I165" i="16"/>
  <c r="I332" i="16"/>
  <c r="I364" i="16"/>
  <c r="I22" i="16"/>
  <c r="I463" i="16"/>
  <c r="I55" i="16"/>
  <c r="I439" i="16"/>
  <c r="I312" i="16"/>
  <c r="I321" i="16"/>
  <c r="I51" i="16"/>
  <c r="I175" i="16"/>
  <c r="I78" i="16"/>
  <c r="I207" i="16"/>
  <c r="I395" i="16"/>
  <c r="I304" i="16"/>
  <c r="I276" i="16"/>
  <c r="I44" i="16"/>
  <c r="I219" i="16"/>
  <c r="I331" i="16"/>
  <c r="I283" i="16"/>
  <c r="I272" i="16"/>
  <c r="I37" i="16"/>
  <c r="I12" i="16"/>
  <c r="I279" i="16"/>
  <c r="I264" i="16"/>
  <c r="I319" i="16"/>
  <c r="I62" i="16"/>
  <c r="I247" i="16"/>
  <c r="I251" i="16"/>
  <c r="I256" i="16"/>
  <c r="AI476" i="2"/>
  <c r="AI444" i="2"/>
  <c r="AI408" i="2"/>
  <c r="AI388" i="2"/>
  <c r="AI360" i="2"/>
  <c r="AI260" i="2"/>
  <c r="AI228" i="2"/>
  <c r="AI184" i="2"/>
  <c r="AI107" i="2"/>
  <c r="AI62" i="2"/>
  <c r="AI103" i="2"/>
  <c r="AI101" i="2"/>
  <c r="AI84" i="2"/>
  <c r="AI45" i="2"/>
  <c r="AI20" i="2"/>
  <c r="AI57" i="2"/>
  <c r="AI15" i="2"/>
  <c r="AI27" i="2"/>
  <c r="AI76" i="2"/>
  <c r="AI66" i="2"/>
  <c r="AI471" i="2"/>
  <c r="AI455" i="2"/>
  <c r="AI431" i="2"/>
  <c r="AI419" i="2"/>
  <c r="AI403" i="2"/>
  <c r="AI359" i="2"/>
  <c r="AI279" i="2"/>
  <c r="AI191" i="2"/>
  <c r="AI179" i="2"/>
  <c r="AI171" i="2"/>
  <c r="AI135" i="2"/>
  <c r="AI127" i="2"/>
  <c r="AI78" i="2"/>
  <c r="AI94" i="2"/>
  <c r="AI60" i="2"/>
  <c r="AI79" i="2"/>
  <c r="AI460" i="2"/>
  <c r="AI452" i="2"/>
  <c r="AI420" i="2"/>
  <c r="AI412" i="2"/>
  <c r="AI404" i="2"/>
  <c r="AI384" i="2"/>
  <c r="AI376" i="2"/>
  <c r="AI352" i="2"/>
  <c r="AI336" i="2"/>
  <c r="AI328" i="2"/>
  <c r="AI316" i="2"/>
  <c r="AI300" i="2"/>
  <c r="AI292" i="2"/>
  <c r="AI248" i="2"/>
  <c r="AI232" i="2"/>
  <c r="AI220" i="2"/>
  <c r="AI200" i="2"/>
  <c r="AI152" i="2"/>
  <c r="AI144" i="2"/>
  <c r="AI136" i="2"/>
  <c r="AI120" i="2"/>
  <c r="AI53" i="2"/>
  <c r="AI10" i="2"/>
  <c r="AI38" i="2"/>
  <c r="AI93" i="2"/>
  <c r="AI29" i="2"/>
  <c r="AI63" i="2"/>
  <c r="AI447" i="2"/>
  <c r="AI415" i="2"/>
  <c r="AI407" i="2"/>
  <c r="AI335" i="2"/>
  <c r="AI271" i="2"/>
  <c r="AI263" i="2"/>
  <c r="AI251" i="2"/>
  <c r="AI239" i="2"/>
  <c r="AI231" i="2"/>
  <c r="AI219" i="2"/>
  <c r="AI211" i="2"/>
  <c r="AI159" i="2"/>
  <c r="AI139" i="2"/>
  <c r="AI123" i="2"/>
  <c r="AI118" i="2"/>
  <c r="AI106" i="2"/>
  <c r="AI100" i="2"/>
  <c r="AI40" i="2"/>
  <c r="AI14" i="2"/>
  <c r="AI59" i="2"/>
  <c r="AI496" i="2"/>
  <c r="AI484" i="2"/>
  <c r="AI440" i="2"/>
  <c r="AI432" i="2"/>
  <c r="AI424" i="2"/>
  <c r="AI416" i="2"/>
  <c r="AI400" i="2"/>
  <c r="AI380" i="2"/>
  <c r="AI368" i="2"/>
  <c r="AI344" i="2"/>
  <c r="AI296" i="2"/>
  <c r="AI268" i="2"/>
  <c r="AI252" i="2"/>
  <c r="AI212" i="2"/>
  <c r="AI204" i="2"/>
  <c r="AI180" i="2"/>
  <c r="AI160" i="2"/>
  <c r="AI132" i="2"/>
  <c r="AI124" i="2"/>
  <c r="AI9" i="2"/>
  <c r="AI95" i="2"/>
  <c r="AI43" i="2"/>
  <c r="F45" i="19"/>
  <c r="F114" i="19"/>
  <c r="F85" i="19"/>
  <c r="F60" i="19"/>
  <c r="F21" i="19"/>
  <c r="F34" i="19"/>
  <c r="F61" i="19"/>
  <c r="F52" i="19"/>
  <c r="F39" i="19"/>
  <c r="F79" i="19"/>
  <c r="F68" i="19"/>
  <c r="F63" i="19"/>
  <c r="F91" i="19"/>
  <c r="F112" i="19"/>
  <c r="F5" i="19"/>
  <c r="F6" i="19"/>
  <c r="F10" i="19"/>
  <c r="F96" i="19"/>
  <c r="F20" i="19"/>
  <c r="F65" i="19"/>
  <c r="F104" i="19"/>
  <c r="F109" i="19"/>
  <c r="F29" i="19"/>
  <c r="G34" i="19" s="1"/>
  <c r="F69" i="19"/>
  <c r="F17" i="19"/>
  <c r="F37" i="19"/>
  <c r="F8" i="19"/>
  <c r="D91" i="19"/>
  <c r="D148" i="19"/>
  <c r="F12" i="19"/>
  <c r="F30" i="19"/>
  <c r="F67" i="19"/>
  <c r="F48" i="19"/>
  <c r="F51" i="19"/>
  <c r="F78" i="19"/>
  <c r="F117" i="19"/>
  <c r="F46" i="19"/>
  <c r="F76" i="19"/>
  <c r="F94" i="19"/>
  <c r="F40" i="19"/>
  <c r="F13" i="19"/>
  <c r="G15" i="19" s="1"/>
  <c r="F19" i="19"/>
  <c r="F81" i="19"/>
  <c r="F75" i="19"/>
  <c r="G75" i="19" s="1"/>
  <c r="F26" i="19"/>
  <c r="F36" i="19"/>
  <c r="F44" i="19"/>
  <c r="F35" i="19"/>
  <c r="F100" i="19"/>
  <c r="F23" i="19"/>
  <c r="F73" i="19"/>
  <c r="F86" i="19"/>
  <c r="F90" i="19"/>
  <c r="F47" i="19"/>
  <c r="F80" i="19"/>
  <c r="F28" i="19"/>
  <c r="F31" i="19"/>
  <c r="F18" i="19"/>
  <c r="F27" i="19"/>
  <c r="F98" i="19"/>
  <c r="F55" i="19"/>
  <c r="F71" i="19"/>
  <c r="F15" i="19"/>
  <c r="F77" i="19"/>
  <c r="F74" i="19"/>
  <c r="F22" i="19"/>
  <c r="G22" i="19" s="1"/>
  <c r="F92" i="19"/>
  <c r="F113" i="19"/>
  <c r="F99" i="19"/>
  <c r="F25" i="19"/>
  <c r="F54" i="19"/>
  <c r="E147" i="19"/>
  <c r="F59" i="19"/>
  <c r="F43" i="19"/>
  <c r="F16" i="19"/>
  <c r="E110" i="19"/>
  <c r="E23" i="19"/>
  <c r="F24" i="19"/>
  <c r="F70" i="19"/>
  <c r="F101" i="19"/>
  <c r="E75" i="19"/>
  <c r="D116" i="19"/>
  <c r="D52" i="19"/>
  <c r="E45" i="19"/>
  <c r="E107" i="19"/>
  <c r="D21" i="19"/>
  <c r="D142" i="19"/>
  <c r="D114" i="19"/>
  <c r="E139" i="19"/>
  <c r="E49" i="19"/>
  <c r="F141" i="19"/>
  <c r="D54" i="19"/>
  <c r="D124" i="19"/>
  <c r="D60" i="19"/>
  <c r="E115" i="19"/>
  <c r="E51" i="19"/>
  <c r="F125" i="19"/>
  <c r="F146" i="19"/>
  <c r="E59" i="19"/>
  <c r="E81" i="19"/>
  <c r="E123" i="19"/>
  <c r="D36" i="19"/>
  <c r="D68" i="19"/>
  <c r="D100" i="19"/>
  <c r="D132" i="19"/>
  <c r="E30" i="19"/>
  <c r="E55" i="19"/>
  <c r="E13" i="19"/>
  <c r="F103" i="19"/>
  <c r="G106" i="19" s="1"/>
  <c r="F53" i="19"/>
  <c r="F62" i="19"/>
  <c r="F72" i="19"/>
  <c r="F108" i="19"/>
  <c r="F9" i="19"/>
  <c r="F50" i="19"/>
  <c r="F83" i="19"/>
  <c r="F33" i="19"/>
  <c r="F38" i="19"/>
  <c r="F111" i="19"/>
  <c r="F107" i="19"/>
  <c r="G107" i="19" s="1"/>
  <c r="F82" i="19"/>
  <c r="F58" i="19"/>
  <c r="F11" i="19"/>
  <c r="F32" i="19"/>
  <c r="F41" i="19"/>
  <c r="F106" i="19"/>
  <c r="F89" i="19"/>
  <c r="F105" i="19"/>
  <c r="F102" i="19"/>
  <c r="F93" i="19"/>
  <c r="F14" i="19"/>
  <c r="F110" i="19"/>
  <c r="F97" i="19"/>
  <c r="G98" i="19" s="1"/>
  <c r="F66" i="19"/>
  <c r="F64" i="19"/>
  <c r="F7" i="19"/>
  <c r="F87" i="19"/>
  <c r="F56" i="19"/>
  <c r="F133" i="19"/>
  <c r="E35" i="19"/>
  <c r="E105" i="19"/>
  <c r="E37" i="19"/>
  <c r="E131" i="19"/>
  <c r="D22" i="19"/>
  <c r="D43" i="19"/>
  <c r="D106" i="19"/>
  <c r="D137" i="19"/>
  <c r="E7" i="19"/>
  <c r="E18" i="19"/>
  <c r="D98" i="19"/>
  <c r="F42" i="19"/>
  <c r="F57" i="19"/>
  <c r="F84" i="19"/>
  <c r="F49" i="19"/>
  <c r="F88" i="19"/>
  <c r="F95" i="19"/>
  <c r="AI467" i="2"/>
  <c r="AI459" i="2"/>
  <c r="AI435" i="2"/>
  <c r="AI427" i="2"/>
  <c r="AI411" i="2"/>
  <c r="AI371" i="2"/>
  <c r="AI363" i="2"/>
  <c r="AI343" i="2"/>
  <c r="AI339" i="2"/>
  <c r="AI327" i="2"/>
  <c r="AI323" i="2"/>
  <c r="AI275" i="2"/>
  <c r="AI255" i="2"/>
  <c r="AI243" i="2"/>
  <c r="AI235" i="2"/>
  <c r="AI223" i="2"/>
  <c r="AI215" i="2"/>
  <c r="AI207" i="2"/>
  <c r="AI195" i="2"/>
  <c r="AI187" i="2"/>
  <c r="AI183" i="2"/>
  <c r="AI143" i="2"/>
  <c r="AI131" i="2"/>
  <c r="AI33" i="2"/>
  <c r="AI114" i="2"/>
  <c r="AI17" i="2"/>
  <c r="AI73" i="2"/>
  <c r="AI19" i="2"/>
  <c r="AI69" i="2"/>
  <c r="AI92" i="2"/>
  <c r="AI12" i="2"/>
  <c r="AI61" i="2"/>
  <c r="AI87" i="2"/>
  <c r="AI52" i="2"/>
  <c r="AI23" i="2"/>
  <c r="AI28" i="2"/>
  <c r="AI64" i="2"/>
  <c r="AI312" i="2"/>
  <c r="AH19" i="2"/>
  <c r="AH316" i="2"/>
  <c r="AJ316" i="2"/>
  <c r="AI65" i="2"/>
  <c r="AH296" i="2"/>
  <c r="AJ296" i="2"/>
  <c r="AH10" i="2"/>
  <c r="AH182" i="2"/>
  <c r="AJ182" i="2"/>
  <c r="AH126" i="2"/>
  <c r="AJ126" i="2"/>
  <c r="AH154" i="2"/>
  <c r="AJ154" i="2"/>
  <c r="AH481" i="2"/>
  <c r="AJ481" i="2"/>
  <c r="AH249" i="2"/>
  <c r="AJ249" i="2"/>
  <c r="AH237" i="2"/>
  <c r="AJ237" i="2"/>
  <c r="AH217" i="2"/>
  <c r="AJ217" i="2"/>
  <c r="AH209" i="2"/>
  <c r="AJ209" i="2"/>
  <c r="AH205" i="2"/>
  <c r="AJ205" i="2"/>
  <c r="AH201" i="2"/>
  <c r="AJ201" i="2"/>
  <c r="AH197" i="2"/>
  <c r="AJ197" i="2"/>
  <c r="AH153" i="2"/>
  <c r="AJ153" i="2"/>
  <c r="AH133" i="2"/>
  <c r="AJ133" i="2"/>
  <c r="AH121" i="2"/>
  <c r="AH119" i="2"/>
  <c r="AH26" i="2"/>
  <c r="AH81" i="2"/>
  <c r="AH96" i="2"/>
  <c r="AH48" i="2"/>
  <c r="AH31" i="2"/>
  <c r="AH86" i="2"/>
  <c r="AH35" i="2"/>
  <c r="AH438" i="2"/>
  <c r="AJ438" i="2"/>
  <c r="AH402" i="2"/>
  <c r="AJ402" i="2"/>
  <c r="AH346" i="2"/>
  <c r="AJ346" i="2"/>
  <c r="AH338" i="2"/>
  <c r="AJ338" i="2"/>
  <c r="AH318" i="2"/>
  <c r="AJ318" i="2"/>
  <c r="AH310" i="2"/>
  <c r="AJ310" i="2"/>
  <c r="AH306" i="2"/>
  <c r="AJ306" i="2"/>
  <c r="AH302" i="2"/>
  <c r="AJ302" i="2"/>
  <c r="AH230" i="2"/>
  <c r="AJ230" i="2"/>
  <c r="AH194" i="2"/>
  <c r="AJ194" i="2"/>
  <c r="AH186" i="2"/>
  <c r="AJ186" i="2"/>
  <c r="AH178" i="2"/>
  <c r="AJ178" i="2"/>
  <c r="AH174" i="2"/>
  <c r="AJ174" i="2"/>
  <c r="AH166" i="2"/>
  <c r="AJ166" i="2"/>
  <c r="AH138" i="2"/>
  <c r="AJ138" i="2"/>
  <c r="AH134" i="2"/>
  <c r="AJ134" i="2"/>
  <c r="AH122" i="2"/>
  <c r="AH67" i="2"/>
  <c r="AH55" i="2"/>
  <c r="AH54" i="2"/>
  <c r="AH21" i="2"/>
  <c r="AH18" i="2"/>
  <c r="AH70" i="2"/>
  <c r="AH7" i="2"/>
  <c r="AH290" i="2"/>
  <c r="AJ290" i="2"/>
  <c r="AH198" i="2"/>
  <c r="AJ198" i="2"/>
  <c r="AH25" i="2"/>
  <c r="AH286" i="2"/>
  <c r="AJ286" i="2"/>
  <c r="AH59" i="2"/>
  <c r="AI32" i="2"/>
  <c r="AH41" i="2"/>
  <c r="AH111" i="2"/>
  <c r="AH82" i="2"/>
  <c r="AH16" i="2"/>
  <c r="AH114" i="2"/>
  <c r="AH363" i="2"/>
  <c r="AJ363" i="2"/>
  <c r="AH14" i="2"/>
  <c r="AH106" i="2"/>
  <c r="AH28" i="2"/>
  <c r="AH93" i="2"/>
  <c r="AI283" i="2"/>
  <c r="AI492" i="2"/>
  <c r="AH492" i="2"/>
  <c r="AJ492" i="2"/>
  <c r="AI88" i="2"/>
  <c r="AH88" i="2"/>
  <c r="AI112" i="2"/>
  <c r="AH15" i="2"/>
  <c r="AH452" i="2"/>
  <c r="AJ452" i="2"/>
  <c r="AH66" i="2"/>
  <c r="AH400" i="2"/>
  <c r="AJ400" i="2"/>
  <c r="AI259" i="2"/>
  <c r="AH259" i="2"/>
  <c r="AJ259" i="2"/>
  <c r="AI31" i="2"/>
  <c r="AI56" i="2"/>
  <c r="AH171" i="2"/>
  <c r="AJ171" i="2"/>
  <c r="AH459" i="2"/>
  <c r="AJ459" i="2"/>
  <c r="AH152" i="2"/>
  <c r="AJ152" i="2"/>
  <c r="AH131" i="2"/>
  <c r="AJ131" i="2"/>
  <c r="AH27" i="2"/>
  <c r="AH424" i="2"/>
  <c r="AJ424" i="2"/>
  <c r="AH354" i="2"/>
  <c r="AJ354" i="2"/>
  <c r="AH270" i="2"/>
  <c r="AJ270" i="2"/>
  <c r="AH254" i="2"/>
  <c r="AJ254" i="2"/>
  <c r="AI172" i="2"/>
  <c r="AH172" i="2"/>
  <c r="AJ172" i="2"/>
  <c r="AI168" i="2"/>
  <c r="AH168" i="2"/>
  <c r="AJ168" i="2"/>
  <c r="AI99" i="2"/>
  <c r="AH99" i="2"/>
  <c r="AH118" i="2"/>
  <c r="AH37" i="2"/>
  <c r="AH420" i="2"/>
  <c r="AJ420" i="2"/>
  <c r="AH62" i="2"/>
  <c r="AI199" i="2"/>
  <c r="AH199" i="2"/>
  <c r="AJ199" i="2"/>
  <c r="AI46" i="2"/>
  <c r="AH46" i="2"/>
  <c r="AH9" i="2"/>
  <c r="AH243" i="2"/>
  <c r="AJ243" i="2"/>
  <c r="AH95" i="2"/>
  <c r="AH107" i="2"/>
  <c r="AH57" i="2"/>
  <c r="AH263" i="2"/>
  <c r="AJ263" i="2"/>
  <c r="AH132" i="2"/>
  <c r="AJ132" i="2"/>
  <c r="AH124" i="2"/>
  <c r="AH53" i="2"/>
  <c r="AH474" i="2"/>
  <c r="AJ474" i="2"/>
  <c r="AH390" i="2"/>
  <c r="AJ390" i="2"/>
  <c r="AH47" i="2"/>
  <c r="AH278" i="2"/>
  <c r="AJ278" i="2"/>
  <c r="AH350" i="2"/>
  <c r="AJ350" i="2"/>
  <c r="AH56" i="2"/>
  <c r="AH123" i="2"/>
  <c r="AH195" i="2"/>
  <c r="AJ195" i="2"/>
  <c r="AH255" i="2"/>
  <c r="AJ255" i="2"/>
  <c r="AH29" i="2"/>
  <c r="AH23" i="2"/>
  <c r="AH342" i="2"/>
  <c r="AJ342" i="2"/>
  <c r="AH38" i="2"/>
  <c r="AH248" i="2"/>
  <c r="AJ248" i="2"/>
  <c r="AH76" i="2"/>
  <c r="AH226" i="2"/>
  <c r="AJ226" i="2"/>
  <c r="AH370" i="2"/>
  <c r="AJ370" i="2"/>
  <c r="AH20" i="2"/>
  <c r="AH143" i="2"/>
  <c r="AJ143" i="2"/>
  <c r="AH335" i="2"/>
  <c r="AJ335" i="2"/>
  <c r="AH180" i="2"/>
  <c r="AJ180" i="2"/>
  <c r="AH74" i="2"/>
  <c r="AH160" i="2"/>
  <c r="AJ160" i="2"/>
  <c r="AH94" i="2"/>
  <c r="AH84" i="2"/>
  <c r="AH151" i="2"/>
  <c r="AJ151" i="2"/>
  <c r="AI331" i="2"/>
  <c r="AH158" i="2"/>
  <c r="AJ158" i="2"/>
  <c r="AI16" i="2"/>
  <c r="AI51" i="2"/>
  <c r="AI35" i="2"/>
  <c r="AI86" i="2"/>
  <c r="AI82" i="2"/>
  <c r="AI41" i="2"/>
  <c r="AH497" i="2"/>
  <c r="AJ497" i="2"/>
  <c r="AH493" i="2"/>
  <c r="AJ493" i="2"/>
  <c r="AI481" i="2"/>
  <c r="AI473" i="2"/>
  <c r="AI465" i="2"/>
  <c r="AH461" i="2"/>
  <c r="AJ461" i="2"/>
  <c r="AI457" i="2"/>
  <c r="AI453" i="2"/>
  <c r="AI449" i="2"/>
  <c r="AH445" i="2"/>
  <c r="AJ445" i="2"/>
  <c r="AI441" i="2"/>
  <c r="AI437" i="2"/>
  <c r="AI433" i="2"/>
  <c r="AH425" i="2"/>
  <c r="AJ425" i="2"/>
  <c r="AH417" i="2"/>
  <c r="AJ417" i="2"/>
  <c r="AH413" i="2"/>
  <c r="AJ413" i="2"/>
  <c r="AH409" i="2"/>
  <c r="AJ409" i="2"/>
  <c r="AI401" i="2"/>
  <c r="AH397" i="2"/>
  <c r="AJ397" i="2"/>
  <c r="AI393" i="2"/>
  <c r="AI365" i="2"/>
  <c r="AI357" i="2"/>
  <c r="AI353" i="2"/>
  <c r="AI349" i="2"/>
  <c r="AI345" i="2"/>
  <c r="AI341" i="2"/>
  <c r="AI333" i="2"/>
  <c r="AI329" i="2"/>
  <c r="AI325" i="2"/>
  <c r="AI321" i="2"/>
  <c r="AH313" i="2"/>
  <c r="AJ313" i="2"/>
  <c r="AI309" i="2"/>
  <c r="AI305" i="2"/>
  <c r="AI301" i="2"/>
  <c r="AI297" i="2"/>
  <c r="AI289" i="2"/>
  <c r="AI281" i="2"/>
  <c r="AI277" i="2"/>
  <c r="AI265" i="2"/>
  <c r="AI261" i="2"/>
  <c r="AI257" i="2"/>
  <c r="AI253" i="2"/>
  <c r="AI249" i="2"/>
  <c r="AI241" i="2"/>
  <c r="AI237" i="2"/>
  <c r="AI217" i="2"/>
  <c r="AI213" i="2"/>
  <c r="AI209" i="2"/>
  <c r="AI205" i="2"/>
  <c r="AI201" i="2"/>
  <c r="AI197" i="2"/>
  <c r="AI193" i="2"/>
  <c r="AI169" i="2"/>
  <c r="AI165" i="2"/>
  <c r="AI161" i="2"/>
  <c r="AI157" i="2"/>
  <c r="AI153" i="2"/>
  <c r="AI133" i="2"/>
  <c r="AI129" i="2"/>
  <c r="AI125" i="2"/>
  <c r="AI121" i="2"/>
  <c r="AI119" i="2"/>
  <c r="AI111" i="2"/>
  <c r="AI26" i="2"/>
  <c r="AI81" i="2"/>
  <c r="AI96" i="2"/>
  <c r="AI48" i="2"/>
  <c r="AI34" i="2"/>
  <c r="AI24" i="2"/>
  <c r="AI91" i="2"/>
  <c r="AI108" i="2"/>
  <c r="AI11" i="2"/>
  <c r="AH75" i="2"/>
  <c r="AH146" i="2"/>
  <c r="AJ146" i="2"/>
  <c r="AH242" i="2"/>
  <c r="AJ242" i="2"/>
  <c r="AH314" i="2"/>
  <c r="AJ314" i="2"/>
  <c r="AH24" i="2"/>
  <c r="AH78" i="2"/>
  <c r="AH401" i="2"/>
  <c r="AJ401" i="2"/>
  <c r="AH162" i="2"/>
  <c r="AJ162" i="2"/>
  <c r="AH234" i="2"/>
  <c r="AJ234" i="2"/>
  <c r="AH366" i="2"/>
  <c r="AJ366" i="2"/>
  <c r="AH200" i="2"/>
  <c r="AJ200" i="2"/>
  <c r="AH380" i="2"/>
  <c r="AJ380" i="2"/>
  <c r="AH42" i="2"/>
  <c r="AH129" i="2"/>
  <c r="AJ129" i="2"/>
  <c r="AH213" i="2"/>
  <c r="AJ213" i="2"/>
  <c r="AH393" i="2"/>
  <c r="AJ393" i="2"/>
  <c r="AH142" i="2"/>
  <c r="AJ142" i="2"/>
  <c r="AH202" i="2"/>
  <c r="AJ202" i="2"/>
  <c r="AH334" i="2"/>
  <c r="AJ334" i="2"/>
  <c r="AH11" i="2"/>
  <c r="AH431" i="2"/>
  <c r="AJ431" i="2"/>
  <c r="AH120" i="2"/>
  <c r="AH204" i="2"/>
  <c r="AJ204" i="2"/>
  <c r="AH384" i="2"/>
  <c r="AJ384" i="2"/>
  <c r="AH58" i="2"/>
  <c r="AH184" i="2"/>
  <c r="AJ184" i="2"/>
  <c r="AH328" i="2"/>
  <c r="AJ328" i="2"/>
  <c r="AH87" i="2"/>
  <c r="AH49" i="2"/>
  <c r="AH157" i="2"/>
  <c r="AJ157" i="2"/>
  <c r="AI417" i="2"/>
  <c r="AH212" i="2"/>
  <c r="AJ212" i="2"/>
  <c r="AH228" i="2"/>
  <c r="AJ228" i="2"/>
  <c r="AH220" i="2"/>
  <c r="AJ220" i="2"/>
  <c r="AH388" i="2"/>
  <c r="AJ388" i="2"/>
  <c r="AH415" i="2"/>
  <c r="AJ415" i="2"/>
  <c r="AH300" i="2"/>
  <c r="AJ300" i="2"/>
  <c r="AH232" i="2"/>
  <c r="AJ232" i="2"/>
  <c r="AH447" i="2"/>
  <c r="AJ447" i="2"/>
  <c r="AH329" i="2"/>
  <c r="AJ329" i="2"/>
  <c r="AH426" i="2"/>
  <c r="AJ426" i="2"/>
  <c r="AH442" i="2"/>
  <c r="AJ442" i="2"/>
  <c r="AH376" i="2"/>
  <c r="AJ376" i="2"/>
  <c r="AI463" i="2"/>
  <c r="AH435" i="2"/>
  <c r="AJ435" i="2"/>
  <c r="AH416" i="2"/>
  <c r="AJ416" i="2"/>
  <c r="AH345" i="2"/>
  <c r="AJ345" i="2"/>
  <c r="AH418" i="2"/>
  <c r="AJ418" i="2"/>
  <c r="AH455" i="2"/>
  <c r="AJ455" i="2"/>
  <c r="AH412" i="2"/>
  <c r="AJ412" i="2"/>
  <c r="AH427" i="2"/>
  <c r="AJ427" i="2"/>
  <c r="AH231" i="2"/>
  <c r="AJ231" i="2"/>
  <c r="AH250" i="2"/>
  <c r="AJ250" i="2"/>
  <c r="AH467" i="2"/>
  <c r="AJ467" i="2"/>
  <c r="AH360" i="2"/>
  <c r="AJ360" i="2"/>
  <c r="AH253" i="2"/>
  <c r="AJ253" i="2"/>
  <c r="AH235" i="2"/>
  <c r="AJ235" i="2"/>
  <c r="AH398" i="2"/>
  <c r="AJ398" i="2"/>
  <c r="AH437" i="2"/>
  <c r="AJ437" i="2"/>
  <c r="AH325" i="2"/>
  <c r="AJ325" i="2"/>
  <c r="AH281" i="2"/>
  <c r="AJ281" i="2"/>
  <c r="AH309" i="2"/>
  <c r="AJ309" i="2"/>
  <c r="AH441" i="2"/>
  <c r="AJ441" i="2"/>
  <c r="AH239" i="2"/>
  <c r="AJ239" i="2"/>
  <c r="AH352" i="2"/>
  <c r="AJ352" i="2"/>
  <c r="AH433" i="2"/>
  <c r="AJ433" i="2"/>
  <c r="E5" i="19"/>
  <c r="E83" i="19"/>
  <c r="D25" i="19"/>
  <c r="E111" i="19"/>
  <c r="E19" i="19"/>
  <c r="D17" i="19"/>
  <c r="E71" i="19"/>
  <c r="E11" i="19"/>
  <c r="D69" i="19"/>
  <c r="E6" i="19"/>
  <c r="D150" i="19"/>
  <c r="D145" i="19"/>
  <c r="D140" i="19"/>
  <c r="D134" i="19"/>
  <c r="D128" i="19"/>
  <c r="D120" i="19"/>
  <c r="D96" i="19"/>
  <c r="D9" i="19"/>
  <c r="D74" i="19"/>
  <c r="D88" i="19"/>
  <c r="D80" i="19"/>
  <c r="D72" i="19"/>
  <c r="D64" i="19"/>
  <c r="D56" i="19"/>
  <c r="D29" i="19"/>
  <c r="D40" i="19"/>
  <c r="D112" i="19"/>
  <c r="E143" i="19"/>
  <c r="E135" i="19"/>
  <c r="E127" i="19"/>
  <c r="E119" i="19"/>
  <c r="E15" i="19"/>
  <c r="E8" i="19"/>
  <c r="E32" i="19"/>
  <c r="E99" i="19"/>
  <c r="E79" i="19"/>
  <c r="E77" i="19"/>
  <c r="E84" i="19"/>
  <c r="E61" i="19"/>
  <c r="E28" i="19"/>
  <c r="E39" i="19"/>
  <c r="F150" i="19"/>
  <c r="F137" i="19"/>
  <c r="F129" i="19"/>
  <c r="F121" i="19"/>
  <c r="F116" i="19"/>
  <c r="AH498" i="2"/>
  <c r="AJ498" i="2"/>
  <c r="E98" i="19"/>
  <c r="D83" i="19"/>
  <c r="E24" i="19"/>
  <c r="E21" i="19"/>
  <c r="D19" i="19"/>
  <c r="E82" i="19"/>
  <c r="E54" i="19"/>
  <c r="D11" i="19"/>
  <c r="E67" i="19"/>
  <c r="D30" i="19"/>
  <c r="D149" i="19"/>
  <c r="D144" i="19"/>
  <c r="D138" i="19"/>
  <c r="D133" i="19"/>
  <c r="D126" i="19"/>
  <c r="D118" i="19"/>
  <c r="D95" i="19"/>
  <c r="D14" i="19"/>
  <c r="D94" i="19"/>
  <c r="D86" i="19"/>
  <c r="D78" i="19"/>
  <c r="D70" i="19"/>
  <c r="D62" i="19"/>
  <c r="D47" i="19"/>
  <c r="D27" i="19"/>
  <c r="D38" i="19"/>
  <c r="E149" i="19"/>
  <c r="E141" i="19"/>
  <c r="E133" i="19"/>
  <c r="E125" i="19"/>
  <c r="E117" i="19"/>
  <c r="E92" i="19"/>
  <c r="E101" i="19"/>
  <c r="E93" i="19"/>
  <c r="E85" i="19"/>
  <c r="E44" i="19"/>
  <c r="E76" i="19"/>
  <c r="E48" i="19"/>
  <c r="E53" i="19"/>
  <c r="E26" i="19"/>
  <c r="E42" i="19"/>
  <c r="F148" i="19"/>
  <c r="F143" i="19"/>
  <c r="F135" i="19"/>
  <c r="F127" i="19"/>
  <c r="F119" i="19"/>
  <c r="AI494" i="2"/>
  <c r="AH494" i="2"/>
  <c r="AJ494" i="2"/>
  <c r="AI337" i="2"/>
  <c r="AH337" i="2"/>
  <c r="AJ337" i="2"/>
  <c r="AI326" i="2"/>
  <c r="AH326" i="2"/>
  <c r="AJ326" i="2"/>
  <c r="AH266" i="2"/>
  <c r="AJ266" i="2"/>
  <c r="AI266" i="2"/>
  <c r="AI258" i="2"/>
  <c r="AH258" i="2"/>
  <c r="AJ258" i="2"/>
  <c r="AI240" i="2"/>
  <c r="AH240" i="2"/>
  <c r="AJ240" i="2"/>
  <c r="AI192" i="2"/>
  <c r="AH192" i="2"/>
  <c r="AJ192" i="2"/>
  <c r="AI156" i="2"/>
  <c r="AH156" i="2"/>
  <c r="AJ156" i="2"/>
  <c r="AI149" i="2"/>
  <c r="AH149" i="2"/>
  <c r="AJ149" i="2"/>
  <c r="AI145" i="2"/>
  <c r="AH145" i="2"/>
  <c r="AJ145" i="2"/>
  <c r="AI141" i="2"/>
  <c r="AH141" i="2"/>
  <c r="AJ141" i="2"/>
  <c r="AI137" i="2"/>
  <c r="AH137" i="2"/>
  <c r="AJ137" i="2"/>
  <c r="AI44" i="2"/>
  <c r="AH44" i="2"/>
  <c r="AI116" i="2"/>
  <c r="AH116" i="2"/>
  <c r="AI68" i="2"/>
  <c r="AH68" i="2"/>
  <c r="AI83" i="2"/>
  <c r="AH83" i="2"/>
  <c r="AI72" i="2"/>
  <c r="AH72" i="2"/>
  <c r="AI13" i="2"/>
  <c r="AH13" i="2"/>
  <c r="F115" i="19"/>
  <c r="F118" i="19"/>
  <c r="F122" i="19"/>
  <c r="F126" i="19"/>
  <c r="F130" i="19"/>
  <c r="F134" i="19"/>
  <c r="F138" i="19"/>
  <c r="F142" i="19"/>
  <c r="F145" i="19"/>
  <c r="F149" i="19"/>
  <c r="E103" i="19"/>
  <c r="E38" i="19"/>
  <c r="E113" i="19"/>
  <c r="E27" i="19"/>
  <c r="E50" i="19"/>
  <c r="E47" i="19"/>
  <c r="E58" i="19"/>
  <c r="E62" i="19"/>
  <c r="E66" i="19"/>
  <c r="E70" i="19"/>
  <c r="E87" i="19"/>
  <c r="E78" i="19"/>
  <c r="E109" i="19"/>
  <c r="E86" i="19"/>
  <c r="E90" i="19"/>
  <c r="E94" i="19"/>
  <c r="E34" i="19"/>
  <c r="E14" i="19"/>
  <c r="E12" i="19"/>
  <c r="E95" i="19"/>
  <c r="E16" i="19"/>
  <c r="E118" i="19"/>
  <c r="E122" i="19"/>
  <c r="E126" i="19"/>
  <c r="E130" i="19"/>
  <c r="E134" i="19"/>
  <c r="E138" i="19"/>
  <c r="E142" i="19"/>
  <c r="E146" i="19"/>
  <c r="E150" i="19"/>
  <c r="D35" i="19"/>
  <c r="D39" i="19"/>
  <c r="D107" i="19"/>
  <c r="D28" i="19"/>
  <c r="D51" i="19"/>
  <c r="D61" i="19"/>
  <c r="D59" i="19"/>
  <c r="D84" i="19"/>
  <c r="D105" i="19"/>
  <c r="D77" i="19"/>
  <c r="D49" i="19"/>
  <c r="D79" i="19"/>
  <c r="D110" i="19"/>
  <c r="D99" i="19"/>
  <c r="D81" i="19"/>
  <c r="D32" i="19"/>
  <c r="D37" i="19"/>
  <c r="D8" i="19"/>
  <c r="D45" i="19"/>
  <c r="D15" i="19"/>
  <c r="D115" i="19"/>
  <c r="D119" i="19"/>
  <c r="D123" i="19"/>
  <c r="D127" i="19"/>
  <c r="D131" i="19"/>
  <c r="D135" i="19"/>
  <c r="D139" i="19"/>
  <c r="D143" i="19"/>
  <c r="D147" i="19"/>
  <c r="D31" i="19"/>
  <c r="D6" i="19"/>
  <c r="D67" i="19"/>
  <c r="D75" i="19"/>
  <c r="D97" i="19"/>
  <c r="D71" i="19"/>
  <c r="D82" i="19"/>
  <c r="D18" i="19"/>
  <c r="D20" i="19"/>
  <c r="D111" i="19"/>
  <c r="D24" i="19"/>
  <c r="D13" i="19"/>
  <c r="D46" i="19"/>
  <c r="D5" i="19"/>
  <c r="F120" i="19"/>
  <c r="F124" i="19"/>
  <c r="F128" i="19"/>
  <c r="F132" i="19"/>
  <c r="F136" i="19"/>
  <c r="F140" i="19"/>
  <c r="F147" i="19"/>
  <c r="E112" i="19"/>
  <c r="E36" i="19"/>
  <c r="E40" i="19"/>
  <c r="E22" i="19"/>
  <c r="E29" i="19"/>
  <c r="E52" i="19"/>
  <c r="E56" i="19"/>
  <c r="E60" i="19"/>
  <c r="E64" i="19"/>
  <c r="E68" i="19"/>
  <c r="E72" i="19"/>
  <c r="E43" i="19"/>
  <c r="E80" i="19"/>
  <c r="E114" i="19"/>
  <c r="E88" i="19"/>
  <c r="E91" i="19"/>
  <c r="E74" i="19"/>
  <c r="E100" i="19"/>
  <c r="E9" i="19"/>
  <c r="E106" i="19"/>
  <c r="E96" i="19"/>
  <c r="E116" i="19"/>
  <c r="E120" i="19"/>
  <c r="E124" i="19"/>
  <c r="E128" i="19"/>
  <c r="E132" i="19"/>
  <c r="E136" i="19"/>
  <c r="E140" i="19"/>
  <c r="E144" i="19"/>
  <c r="E148" i="19"/>
  <c r="D33" i="19"/>
  <c r="D42" i="19"/>
  <c r="D41" i="19"/>
  <c r="D26" i="19"/>
  <c r="D104" i="19"/>
  <c r="D53" i="19"/>
  <c r="D57" i="19"/>
  <c r="D48" i="19"/>
  <c r="D65" i="19"/>
  <c r="D76" i="19"/>
  <c r="D73" i="19"/>
  <c r="D44" i="19"/>
  <c r="D108" i="19"/>
  <c r="D85" i="19"/>
  <c r="D89" i="19"/>
  <c r="D93" i="19"/>
  <c r="D63" i="19"/>
  <c r="D101" i="19"/>
  <c r="D10" i="19"/>
  <c r="D92" i="19"/>
  <c r="D102" i="19"/>
  <c r="D117" i="19"/>
  <c r="D121" i="19"/>
  <c r="D125" i="19"/>
  <c r="D129" i="19"/>
  <c r="E46" i="19"/>
  <c r="E25" i="19"/>
  <c r="D23" i="19"/>
  <c r="E20" i="19"/>
  <c r="E17" i="19"/>
  <c r="D55" i="19"/>
  <c r="E97" i="19"/>
  <c r="E69" i="19"/>
  <c r="D7" i="19"/>
  <c r="E31" i="19"/>
  <c r="D146" i="19"/>
  <c r="D141" i="19"/>
  <c r="D136" i="19"/>
  <c r="D130" i="19"/>
  <c r="D122" i="19"/>
  <c r="D16" i="19"/>
  <c r="D12" i="19"/>
  <c r="D34" i="19"/>
  <c r="D90" i="19"/>
  <c r="D109" i="19"/>
  <c r="D87" i="19"/>
  <c r="D66" i="19"/>
  <c r="D58" i="19"/>
  <c r="D50" i="19"/>
  <c r="D113" i="19"/>
  <c r="D103" i="19"/>
  <c r="E145" i="19"/>
  <c r="E137" i="19"/>
  <c r="E129" i="19"/>
  <c r="E121" i="19"/>
  <c r="E102" i="19"/>
  <c r="E10" i="19"/>
  <c r="E63" i="19"/>
  <c r="E89" i="19"/>
  <c r="E108" i="19"/>
  <c r="E73" i="19"/>
  <c r="E65" i="19"/>
  <c r="E57" i="19"/>
  <c r="E104" i="19"/>
  <c r="E41" i="19"/>
  <c r="E33" i="19"/>
  <c r="F144" i="19"/>
  <c r="F139" i="19"/>
  <c r="F131" i="19"/>
  <c r="F123" i="19"/>
  <c r="AH277" i="2"/>
  <c r="AJ277" i="2"/>
  <c r="AI472" i="2"/>
  <c r="AH472" i="2"/>
  <c r="AJ472" i="2"/>
  <c r="AI456" i="2"/>
  <c r="AH456" i="2"/>
  <c r="AJ456" i="2"/>
  <c r="AI382" i="2"/>
  <c r="AH382" i="2"/>
  <c r="AJ382" i="2"/>
  <c r="AI375" i="2"/>
  <c r="AH375" i="2"/>
  <c r="AJ375" i="2"/>
  <c r="AI355" i="2"/>
  <c r="AH355" i="2"/>
  <c r="AJ355" i="2"/>
  <c r="AI308" i="2"/>
  <c r="AH308" i="2"/>
  <c r="AJ308" i="2"/>
  <c r="AI288" i="2"/>
  <c r="AH288" i="2"/>
  <c r="AJ288" i="2"/>
  <c r="AI284" i="2"/>
  <c r="AH284" i="2"/>
  <c r="AJ284" i="2"/>
  <c r="AI280" i="2"/>
  <c r="AH280" i="2"/>
  <c r="AJ280" i="2"/>
  <c r="AI218" i="2"/>
  <c r="AH218" i="2"/>
  <c r="AJ218" i="2"/>
  <c r="AI210" i="2"/>
  <c r="AH210" i="2"/>
  <c r="AJ210" i="2"/>
  <c r="AI170" i="2"/>
  <c r="AH170" i="2"/>
  <c r="AJ170" i="2"/>
  <c r="AI110" i="2"/>
  <c r="AH110" i="2"/>
  <c r="AI98" i="2"/>
  <c r="AH98" i="2"/>
  <c r="AI39" i="2"/>
  <c r="AH39" i="2"/>
  <c r="AI97" i="2"/>
  <c r="AH97" i="2"/>
  <c r="AI89" i="2"/>
  <c r="AH89" i="2"/>
  <c r="AM101" i="2"/>
  <c r="AI8" i="2"/>
  <c r="AH8" i="2"/>
  <c r="AI113" i="2"/>
  <c r="AH113" i="2"/>
  <c r="AI475" i="2"/>
  <c r="AH475" i="2"/>
  <c r="AJ475" i="2"/>
  <c r="AI443" i="2"/>
  <c r="AH443" i="2"/>
  <c r="AJ443" i="2"/>
  <c r="AI396" i="2"/>
  <c r="AH396" i="2"/>
  <c r="AJ396" i="2"/>
  <c r="AI392" i="2"/>
  <c r="AH392" i="2"/>
  <c r="AJ392" i="2"/>
  <c r="AI385" i="2"/>
  <c r="AH385" i="2"/>
  <c r="AJ385" i="2"/>
  <c r="AI362" i="2"/>
  <c r="AH362" i="2"/>
  <c r="AJ362" i="2"/>
  <c r="AI358" i="2"/>
  <c r="AH358" i="2"/>
  <c r="AJ358" i="2"/>
  <c r="AI315" i="2"/>
  <c r="AH315" i="2"/>
  <c r="AJ315" i="2"/>
  <c r="AI311" i="2"/>
  <c r="AH311" i="2"/>
  <c r="AJ311" i="2"/>
  <c r="AH233" i="2"/>
  <c r="AJ233" i="2"/>
  <c r="AI233" i="2"/>
  <c r="AI225" i="2"/>
  <c r="AH225" i="2"/>
  <c r="AJ225" i="2"/>
  <c r="AI221" i="2"/>
  <c r="AH221" i="2"/>
  <c r="AJ221" i="2"/>
  <c r="AI189" i="2"/>
  <c r="AH189" i="2"/>
  <c r="AJ189" i="2"/>
  <c r="AI173" i="2"/>
  <c r="AH173" i="2"/>
  <c r="AJ173" i="2"/>
  <c r="AI115" i="2"/>
  <c r="AH115" i="2"/>
  <c r="AI102" i="2"/>
  <c r="AH102" i="2"/>
  <c r="AI90" i="2"/>
  <c r="AH90" i="2"/>
  <c r="AI429" i="2"/>
  <c r="AH429" i="2"/>
  <c r="AJ429" i="2"/>
  <c r="AI410" i="2"/>
  <c r="AH410" i="2"/>
  <c r="AJ410" i="2"/>
  <c r="AI372" i="2"/>
  <c r="AH372" i="2"/>
  <c r="AJ372" i="2"/>
  <c r="AH348" i="2"/>
  <c r="AJ348" i="2"/>
  <c r="AI348" i="2"/>
  <c r="AI273" i="2"/>
  <c r="AH273" i="2"/>
  <c r="AJ273" i="2"/>
  <c r="AI269" i="2"/>
  <c r="AH269" i="2"/>
  <c r="AJ269" i="2"/>
  <c r="AI167" i="2"/>
  <c r="AH167" i="2"/>
  <c r="AJ167" i="2"/>
  <c r="AH163" i="2"/>
  <c r="AJ163" i="2"/>
  <c r="AI163" i="2"/>
  <c r="AI128" i="2"/>
  <c r="AH128" i="2"/>
  <c r="AJ128" i="2"/>
  <c r="AI104" i="2"/>
  <c r="AH104" i="2"/>
  <c r="AI71" i="2"/>
  <c r="AH71" i="2"/>
  <c r="AI30" i="2"/>
  <c r="AH30" i="2"/>
  <c r="AH444" i="2"/>
  <c r="AJ444" i="2"/>
  <c r="AH457" i="2"/>
  <c r="AJ457" i="2"/>
  <c r="AI474" i="2"/>
  <c r="AI409" i="2"/>
  <c r="AI480" i="2"/>
  <c r="AI397" i="2"/>
  <c r="AI356" i="2"/>
  <c r="AH282" i="2"/>
  <c r="AJ282" i="2"/>
  <c r="AI282" i="2"/>
  <c r="AH471" i="2"/>
  <c r="AJ471" i="2"/>
  <c r="AH61" i="2"/>
  <c r="AH414" i="2"/>
  <c r="AJ414" i="2"/>
  <c r="AH476" i="2"/>
  <c r="AJ476" i="2"/>
  <c r="AH130" i="2"/>
  <c r="AJ130" i="2"/>
  <c r="AH33" i="2"/>
  <c r="AH179" i="2"/>
  <c r="AJ179" i="2"/>
  <c r="AH323" i="2"/>
  <c r="AJ323" i="2"/>
  <c r="AH268" i="2"/>
  <c r="AJ268" i="2"/>
  <c r="AH484" i="2"/>
  <c r="AJ484" i="2"/>
  <c r="AH265" i="2"/>
  <c r="AJ265" i="2"/>
  <c r="AH43" i="2"/>
  <c r="AI175" i="2"/>
  <c r="AI461" i="2"/>
  <c r="AI445" i="2"/>
  <c r="AI439" i="2"/>
  <c r="AI413" i="2"/>
  <c r="AI390" i="2"/>
  <c r="AI364" i="2"/>
  <c r="AI270" i="2"/>
  <c r="AH229" i="2"/>
  <c r="AJ229" i="2"/>
  <c r="AI229" i="2"/>
  <c r="AH374" i="2"/>
  <c r="AJ374" i="2"/>
  <c r="AH470" i="2"/>
  <c r="AJ470" i="2"/>
  <c r="AH183" i="2"/>
  <c r="AJ183" i="2"/>
  <c r="AH52" i="2"/>
  <c r="AH449" i="2"/>
  <c r="AJ449" i="2"/>
  <c r="AH100" i="2"/>
  <c r="AH344" i="2"/>
  <c r="AJ344" i="2"/>
  <c r="AH105" i="2"/>
  <c r="AH261" i="2"/>
  <c r="AJ261" i="2"/>
  <c r="AH333" i="2"/>
  <c r="AJ333" i="2"/>
  <c r="AH79" i="2"/>
  <c r="AH190" i="2"/>
  <c r="AJ190" i="2"/>
  <c r="AH394" i="2"/>
  <c r="AJ394" i="2"/>
  <c r="AH45" i="2"/>
  <c r="AH496" i="2"/>
  <c r="AJ496" i="2"/>
  <c r="AH271" i="2"/>
  <c r="AJ271" i="2"/>
  <c r="AH112" i="2"/>
  <c r="AI247" i="2"/>
  <c r="AH386" i="2"/>
  <c r="AJ386" i="2"/>
  <c r="AH482" i="2"/>
  <c r="AJ482" i="2"/>
  <c r="AH327" i="2"/>
  <c r="AJ327" i="2"/>
  <c r="AH125" i="2"/>
  <c r="AH257" i="2"/>
  <c r="AJ257" i="2"/>
  <c r="AH341" i="2"/>
  <c r="AJ341" i="2"/>
  <c r="AH17" i="2"/>
  <c r="AH368" i="2"/>
  <c r="AJ368" i="2"/>
  <c r="AH440" i="2"/>
  <c r="AJ440" i="2"/>
  <c r="AH453" i="2"/>
  <c r="AJ453" i="2"/>
  <c r="AH298" i="2"/>
  <c r="AJ298" i="2"/>
  <c r="AH215" i="2"/>
  <c r="AJ215" i="2"/>
  <c r="AH275" i="2"/>
  <c r="AJ275" i="2"/>
  <c r="AH371" i="2"/>
  <c r="AJ371" i="2"/>
  <c r="AH103" i="2"/>
  <c r="AH144" i="2"/>
  <c r="AJ144" i="2"/>
  <c r="AH432" i="2"/>
  <c r="AJ432" i="2"/>
  <c r="AH136" i="2"/>
  <c r="AJ136" i="2"/>
  <c r="AH292" i="2"/>
  <c r="AJ292" i="2"/>
  <c r="AH211" i="2"/>
  <c r="AJ211" i="2"/>
  <c r="AH169" i="2"/>
  <c r="AJ169" i="2"/>
  <c r="AH241" i="2"/>
  <c r="AJ241" i="2"/>
  <c r="AH187" i="2"/>
  <c r="AJ187" i="2"/>
  <c r="AI493" i="2"/>
  <c r="AI425" i="2"/>
  <c r="AI354" i="2"/>
  <c r="AI313" i="2"/>
  <c r="AI304" i="2"/>
  <c r="AH262" i="2"/>
  <c r="AJ262" i="2"/>
  <c r="AI262" i="2"/>
  <c r="AI254" i="2"/>
  <c r="G156" i="16"/>
  <c r="G204" i="16"/>
  <c r="AH490" i="2"/>
  <c r="AJ490" i="2"/>
  <c r="AI489" i="2"/>
  <c r="AH489" i="2"/>
  <c r="AJ489" i="2"/>
  <c r="AI451" i="2"/>
  <c r="AH421" i="2"/>
  <c r="AJ421" i="2"/>
  <c r="AI421" i="2"/>
  <c r="AI294" i="2"/>
  <c r="AH294" i="2"/>
  <c r="AJ294" i="2"/>
  <c r="AI245" i="2"/>
  <c r="AH245" i="2"/>
  <c r="AJ245" i="2"/>
  <c r="AI181" i="2"/>
  <c r="AH181" i="2"/>
  <c r="AJ181" i="2"/>
  <c r="AI488" i="2"/>
  <c r="AH488" i="2"/>
  <c r="AJ488" i="2"/>
  <c r="AH466" i="2"/>
  <c r="AJ466" i="2"/>
  <c r="AI466" i="2"/>
  <c r="AI497" i="2"/>
  <c r="AI469" i="2"/>
  <c r="AH469" i="2"/>
  <c r="AJ469" i="2"/>
  <c r="AI317" i="2"/>
  <c r="AH317" i="2"/>
  <c r="AJ317" i="2"/>
  <c r="AH274" i="2"/>
  <c r="AJ274" i="2"/>
  <c r="AI274" i="2"/>
  <c r="AI267" i="2"/>
  <c r="AH267" i="2"/>
  <c r="AJ267" i="2"/>
  <c r="AI164" i="2"/>
  <c r="AH164" i="2"/>
  <c r="AJ164" i="2"/>
  <c r="AI150" i="2"/>
  <c r="AH150" i="2"/>
  <c r="AJ150" i="2"/>
  <c r="AI109" i="2"/>
  <c r="AH109" i="2"/>
  <c r="AI80" i="2"/>
  <c r="AH80" i="2"/>
  <c r="AI486" i="2"/>
  <c r="AH486" i="2"/>
  <c r="AJ486" i="2"/>
  <c r="AI405" i="2"/>
  <c r="AH405" i="2"/>
  <c r="AJ405" i="2"/>
  <c r="AI227" i="2"/>
  <c r="AH227" i="2"/>
  <c r="AJ227" i="2"/>
  <c r="AI117" i="2"/>
  <c r="AH117" i="2"/>
  <c r="AH422" i="2"/>
  <c r="AJ422" i="2"/>
  <c r="AH339" i="2"/>
  <c r="AJ339" i="2"/>
  <c r="AH12" i="2"/>
  <c r="AH404" i="2"/>
  <c r="AJ404" i="2"/>
  <c r="AH60" i="2"/>
  <c r="AH359" i="2"/>
  <c r="AJ359" i="2"/>
  <c r="AH301" i="2"/>
  <c r="AJ301" i="2"/>
  <c r="G157" i="16"/>
  <c r="G177" i="16"/>
  <c r="G237" i="16"/>
  <c r="G189" i="16"/>
  <c r="G165" i="16"/>
  <c r="G141" i="16"/>
  <c r="G150" i="16"/>
  <c r="G224" i="16"/>
  <c r="G200" i="16"/>
  <c r="G192" i="16"/>
  <c r="G176" i="16"/>
  <c r="G152" i="16"/>
  <c r="G128" i="16"/>
  <c r="G212" i="16"/>
  <c r="G164" i="16"/>
  <c r="G201" i="16"/>
  <c r="G153" i="16"/>
  <c r="G270" i="16"/>
  <c r="G222" i="16"/>
  <c r="G126" i="16"/>
  <c r="G258" i="16"/>
  <c r="G210" i="16"/>
  <c r="G162" i="16"/>
  <c r="AI462" i="2"/>
  <c r="AH462" i="2"/>
  <c r="AJ462" i="2"/>
  <c r="AI454" i="2"/>
  <c r="AH454" i="2"/>
  <c r="AJ454" i="2"/>
  <c r="AI446" i="2"/>
  <c r="AH446" i="2"/>
  <c r="AJ446" i="2"/>
  <c r="AI389" i="2"/>
  <c r="AH389" i="2"/>
  <c r="AJ389" i="2"/>
  <c r="AI381" i="2"/>
  <c r="AH381" i="2"/>
  <c r="AJ381" i="2"/>
  <c r="AI373" i="2"/>
  <c r="AH373" i="2"/>
  <c r="AJ373" i="2"/>
  <c r="AI330" i="2"/>
  <c r="AH330" i="2"/>
  <c r="AJ330" i="2"/>
  <c r="AI322" i="2"/>
  <c r="AH322" i="2"/>
  <c r="AJ322" i="2"/>
  <c r="AI214" i="2"/>
  <c r="AH214" i="2"/>
  <c r="AJ214" i="2"/>
  <c r="AI177" i="2"/>
  <c r="AH177" i="2"/>
  <c r="AJ177" i="2"/>
  <c r="AI148" i="2"/>
  <c r="AH148" i="2"/>
  <c r="AJ148" i="2"/>
  <c r="AI50" i="2"/>
  <c r="AH50" i="2"/>
  <c r="AH305" i="2"/>
  <c r="AJ305" i="2"/>
  <c r="AH353" i="2"/>
  <c r="AJ353" i="2"/>
  <c r="AH450" i="2"/>
  <c r="AJ450" i="2"/>
  <c r="AH407" i="2"/>
  <c r="AJ407" i="2"/>
  <c r="AH460" i="2"/>
  <c r="AJ460" i="2"/>
  <c r="AH289" i="2"/>
  <c r="AJ289" i="2"/>
  <c r="AH349" i="2"/>
  <c r="AJ349" i="2"/>
  <c r="AI319" i="2"/>
  <c r="AI499" i="2"/>
  <c r="AI491" i="2"/>
  <c r="AI483" i="2"/>
  <c r="AH483" i="2"/>
  <c r="AJ483" i="2"/>
  <c r="AI464" i="2"/>
  <c r="AI448" i="2"/>
  <c r="AH448" i="2"/>
  <c r="AJ448" i="2"/>
  <c r="AI423" i="2"/>
  <c r="AI399" i="2"/>
  <c r="AH391" i="2"/>
  <c r="AJ391" i="2"/>
  <c r="AI391" i="2"/>
  <c r="AI383" i="2"/>
  <c r="AH383" i="2"/>
  <c r="AJ383" i="2"/>
  <c r="AI367" i="2"/>
  <c r="AH367" i="2"/>
  <c r="AJ367" i="2"/>
  <c r="AI351" i="2"/>
  <c r="AH351" i="2"/>
  <c r="AJ351" i="2"/>
  <c r="AI340" i="2"/>
  <c r="AI332" i="2"/>
  <c r="AI324" i="2"/>
  <c r="AH324" i="2"/>
  <c r="AJ324" i="2"/>
  <c r="AH307" i="2"/>
  <c r="AJ307" i="2"/>
  <c r="AI307" i="2"/>
  <c r="AI299" i="2"/>
  <c r="AH299" i="2"/>
  <c r="AJ299" i="2"/>
  <c r="AI291" i="2"/>
  <c r="AH291" i="2"/>
  <c r="AJ291" i="2"/>
  <c r="AI272" i="2"/>
  <c r="AI264" i="2"/>
  <c r="AI256" i="2"/>
  <c r="AI216" i="2"/>
  <c r="AI203" i="2"/>
  <c r="AH203" i="2"/>
  <c r="AJ203" i="2"/>
  <c r="AI176" i="2"/>
  <c r="AH176" i="2"/>
  <c r="AJ176" i="2"/>
  <c r="AI147" i="2"/>
  <c r="AH147" i="2"/>
  <c r="AJ147" i="2"/>
  <c r="AI85" i="2"/>
  <c r="AH85" i="2"/>
  <c r="G138" i="16"/>
  <c r="G186" i="16"/>
  <c r="G234" i="16"/>
  <c r="G282" i="16"/>
  <c r="AH411" i="2"/>
  <c r="AJ411" i="2"/>
  <c r="AH365" i="2"/>
  <c r="AJ365" i="2"/>
  <c r="AH260" i="2"/>
  <c r="AJ260" i="2"/>
  <c r="AH297" i="2"/>
  <c r="AJ297" i="2"/>
  <c r="AH419" i="2"/>
  <c r="AJ419" i="2"/>
  <c r="AH252" i="2"/>
  <c r="AJ252" i="2"/>
  <c r="AH336" i="2"/>
  <c r="AJ336" i="2"/>
  <c r="AI485" i="2"/>
  <c r="AH485" i="2"/>
  <c r="AJ485" i="2"/>
  <c r="AI477" i="2"/>
  <c r="AH477" i="2"/>
  <c r="AJ477" i="2"/>
  <c r="AI458" i="2"/>
  <c r="AH458" i="2"/>
  <c r="AJ458" i="2"/>
  <c r="AI377" i="2"/>
  <c r="AH377" i="2"/>
  <c r="AJ377" i="2"/>
  <c r="AI369" i="2"/>
  <c r="AH369" i="2"/>
  <c r="AJ369" i="2"/>
  <c r="AI361" i="2"/>
  <c r="AH361" i="2"/>
  <c r="AJ361" i="2"/>
  <c r="AI293" i="2"/>
  <c r="AH293" i="2"/>
  <c r="AJ293" i="2"/>
  <c r="AI285" i="2"/>
  <c r="AH285" i="2"/>
  <c r="AJ285" i="2"/>
  <c r="AI222" i="2"/>
  <c r="AH222" i="2"/>
  <c r="AJ222" i="2"/>
  <c r="AI206" i="2"/>
  <c r="AH206" i="2"/>
  <c r="AJ206" i="2"/>
  <c r="AI185" i="2"/>
  <c r="AH185" i="2"/>
  <c r="AJ185" i="2"/>
  <c r="AI140" i="2"/>
  <c r="AH140" i="2"/>
  <c r="AJ140" i="2"/>
  <c r="AH434" i="2"/>
  <c r="AJ434" i="2"/>
  <c r="AH246" i="2"/>
  <c r="AJ246" i="2"/>
  <c r="AH357" i="2"/>
  <c r="AJ357" i="2"/>
  <c r="AH238" i="2"/>
  <c r="AJ238" i="2"/>
  <c r="AH430" i="2"/>
  <c r="AJ430" i="2"/>
  <c r="AH403" i="2"/>
  <c r="AJ403" i="2"/>
  <c r="AI495" i="2"/>
  <c r="AH487" i="2"/>
  <c r="AJ487" i="2"/>
  <c r="AI487" i="2"/>
  <c r="AI479" i="2"/>
  <c r="AH479" i="2"/>
  <c r="AJ479" i="2"/>
  <c r="AI468" i="2"/>
  <c r="AI436" i="2"/>
  <c r="AH436" i="2"/>
  <c r="AJ436" i="2"/>
  <c r="AI428" i="2"/>
  <c r="AH428" i="2"/>
  <c r="AJ428" i="2"/>
  <c r="AI395" i="2"/>
  <c r="AI387" i="2"/>
  <c r="AH387" i="2"/>
  <c r="AJ387" i="2"/>
  <c r="AI379" i="2"/>
  <c r="AH379" i="2"/>
  <c r="AJ379" i="2"/>
  <c r="AI347" i="2"/>
  <c r="AH347" i="2"/>
  <c r="AJ347" i="2"/>
  <c r="AI320" i="2"/>
  <c r="AH320" i="2"/>
  <c r="AJ320" i="2"/>
  <c r="AI303" i="2"/>
  <c r="AH303" i="2"/>
  <c r="AJ303" i="2"/>
  <c r="AI295" i="2"/>
  <c r="AH295" i="2"/>
  <c r="AJ295" i="2"/>
  <c r="AI287" i="2"/>
  <c r="AH287" i="2"/>
  <c r="AJ287" i="2"/>
  <c r="AI276" i="2"/>
  <c r="AI244" i="2"/>
  <c r="AH244" i="2"/>
  <c r="AJ244" i="2"/>
  <c r="AI236" i="2"/>
  <c r="AH236" i="2"/>
  <c r="AJ236" i="2"/>
  <c r="AI224" i="2"/>
  <c r="AI208" i="2"/>
  <c r="AI196" i="2"/>
  <c r="AH196" i="2"/>
  <c r="AJ196" i="2"/>
  <c r="AI188" i="2"/>
  <c r="AH188" i="2"/>
  <c r="AJ188" i="2"/>
  <c r="AI158" i="2"/>
  <c r="AI155" i="2"/>
  <c r="AH155" i="2"/>
  <c r="AJ155" i="2"/>
  <c r="AH473" i="2"/>
  <c r="AJ473" i="2"/>
  <c r="AH465" i="2"/>
  <c r="AJ465" i="2"/>
  <c r="AH406" i="2"/>
  <c r="AJ406" i="2"/>
  <c r="AH408" i="2"/>
  <c r="AJ408" i="2"/>
  <c r="AM9" i="2"/>
  <c r="AM13" i="2"/>
  <c r="AM19" i="2"/>
  <c r="AM7" i="2"/>
  <c r="AM46" i="2"/>
  <c r="AM82" i="2"/>
  <c r="AM67" i="2"/>
  <c r="AM72" i="2"/>
  <c r="AM28" i="2"/>
  <c r="AM40" i="2"/>
  <c r="AJ92" i="2"/>
  <c r="J78" i="16"/>
  <c r="AJ64" i="2"/>
  <c r="J51" i="16"/>
  <c r="AJ67" i="2"/>
  <c r="J41" i="16"/>
  <c r="AJ93" i="2"/>
  <c r="J79" i="16"/>
  <c r="AJ43" i="2"/>
  <c r="J17" i="16"/>
  <c r="AJ50" i="2"/>
  <c r="J49" i="16"/>
  <c r="AJ109" i="2"/>
  <c r="J104" i="16"/>
  <c r="AJ104" i="2"/>
  <c r="J96" i="16"/>
  <c r="AJ39" i="2"/>
  <c r="J28" i="16"/>
  <c r="AJ116" i="2"/>
  <c r="J114" i="16"/>
  <c r="AJ41" i="2"/>
  <c r="J110" i="16"/>
  <c r="AJ55" i="2"/>
  <c r="J54" i="16"/>
  <c r="AJ81" i="2"/>
  <c r="J88" i="16"/>
  <c r="AJ69" i="2"/>
  <c r="J55" i="16"/>
  <c r="AJ32" i="2"/>
  <c r="J66" i="16"/>
  <c r="AJ103" i="2"/>
  <c r="J95" i="16"/>
  <c r="AJ98" i="2"/>
  <c r="J90" i="16"/>
  <c r="AJ44" i="2"/>
  <c r="J118" i="16"/>
  <c r="AJ49" i="2"/>
  <c r="J52" i="16"/>
  <c r="AJ24" i="2"/>
  <c r="J80" i="16"/>
  <c r="AJ76" i="2"/>
  <c r="J45" i="16"/>
  <c r="AJ47" i="2"/>
  <c r="J30" i="16"/>
  <c r="AJ46" i="2"/>
  <c r="J38" i="16"/>
  <c r="AJ59" i="2"/>
  <c r="J57" i="16"/>
  <c r="AJ122" i="2"/>
  <c r="J122" i="16"/>
  <c r="AJ119" i="2"/>
  <c r="J117" i="16"/>
  <c r="AJ60" i="2"/>
  <c r="J32" i="16"/>
  <c r="AJ105" i="2"/>
  <c r="J100" i="16"/>
  <c r="AJ90" i="2"/>
  <c r="J76" i="16"/>
  <c r="AJ113" i="2"/>
  <c r="J108" i="16"/>
  <c r="AJ110" i="2"/>
  <c r="J105" i="16"/>
  <c r="AJ13" i="2"/>
  <c r="J14" i="16"/>
  <c r="AJ84" i="2"/>
  <c r="J59" i="16"/>
  <c r="AJ38" i="2"/>
  <c r="J31" i="16"/>
  <c r="AJ28" i="2"/>
  <c r="J20" i="16"/>
  <c r="AJ25" i="2"/>
  <c r="J36" i="16"/>
  <c r="AJ91" i="2"/>
  <c r="J77" i="16"/>
  <c r="AJ33" i="2"/>
  <c r="J119" i="16"/>
  <c r="AJ94" i="2"/>
  <c r="J81" i="16"/>
  <c r="AJ53" i="2"/>
  <c r="J98" i="16"/>
  <c r="AJ106" i="2"/>
  <c r="J101" i="16"/>
  <c r="AJ10" i="2"/>
  <c r="J15" i="16"/>
  <c r="AJ101" i="2"/>
  <c r="J93" i="16"/>
  <c r="AJ12" i="2"/>
  <c r="J73" i="16"/>
  <c r="AJ100" i="2"/>
  <c r="J92" i="16"/>
  <c r="AJ102" i="2"/>
  <c r="J94" i="16"/>
  <c r="AJ8" i="2"/>
  <c r="J7" i="16"/>
  <c r="AJ72" i="2"/>
  <c r="J53" i="16"/>
  <c r="AJ58" i="2"/>
  <c r="J112" i="16"/>
  <c r="AJ42" i="2"/>
  <c r="J67" i="16"/>
  <c r="AJ75" i="2"/>
  <c r="J56" i="16"/>
  <c r="AJ23" i="2"/>
  <c r="J27" i="16"/>
  <c r="AJ124" i="2"/>
  <c r="J124" i="16"/>
  <c r="AJ62" i="2"/>
  <c r="J42" i="16"/>
  <c r="AJ66" i="2"/>
  <c r="J61" i="16"/>
  <c r="AJ14" i="2"/>
  <c r="J8" i="16"/>
  <c r="AJ73" i="2"/>
  <c r="J37" i="16"/>
  <c r="AJ125" i="2"/>
  <c r="J125" i="16"/>
  <c r="AJ85" i="2"/>
  <c r="J64" i="16"/>
  <c r="AJ112" i="2"/>
  <c r="J107" i="16"/>
  <c r="AJ74" i="2"/>
  <c r="J39" i="16"/>
  <c r="AJ29" i="2"/>
  <c r="J60" i="16"/>
  <c r="AJ7" i="2"/>
  <c r="J11" i="16"/>
  <c r="AJ35" i="2"/>
  <c r="J46" i="16"/>
  <c r="AJ34" i="2"/>
  <c r="J10" i="16"/>
  <c r="AJ52" i="2"/>
  <c r="J48" i="16"/>
  <c r="AJ30" i="2"/>
  <c r="J84" i="16"/>
  <c r="AJ115" i="2"/>
  <c r="J111" i="16"/>
  <c r="AJ89" i="2"/>
  <c r="J75" i="16"/>
  <c r="AJ83" i="2"/>
  <c r="J65" i="16"/>
  <c r="AJ37" i="2"/>
  <c r="J16" i="16"/>
  <c r="AJ27" i="2"/>
  <c r="J34" i="16"/>
  <c r="AJ15" i="2"/>
  <c r="J13" i="16"/>
  <c r="AJ114" i="2"/>
  <c r="J109" i="16"/>
  <c r="AJ70" i="2"/>
  <c r="J58" i="16"/>
  <c r="AJ86" i="2"/>
  <c r="J69" i="16"/>
  <c r="AJ22" i="2"/>
  <c r="J12" i="16"/>
  <c r="AJ40" i="2"/>
  <c r="J83" i="16"/>
  <c r="AJ9" i="2"/>
  <c r="J9" i="16"/>
  <c r="AJ61" i="2"/>
  <c r="J40" i="16"/>
  <c r="AJ120" i="2"/>
  <c r="J120" i="16"/>
  <c r="AJ57" i="2"/>
  <c r="J35" i="16"/>
  <c r="AJ118" i="2"/>
  <c r="J116" i="16"/>
  <c r="AJ16" i="2"/>
  <c r="J71" i="16"/>
  <c r="AJ18" i="2"/>
  <c r="J18" i="16"/>
  <c r="AJ31" i="2"/>
  <c r="J29" i="16"/>
  <c r="AJ19" i="2"/>
  <c r="J89" i="16"/>
  <c r="AJ51" i="2"/>
  <c r="J22" i="16"/>
  <c r="AJ108" i="2"/>
  <c r="J103" i="16"/>
  <c r="AJ79" i="2"/>
  <c r="J68" i="16"/>
  <c r="AJ121" i="2"/>
  <c r="J121" i="16"/>
  <c r="AJ117" i="2"/>
  <c r="J115" i="16"/>
  <c r="AJ80" i="2"/>
  <c r="J99" i="16"/>
  <c r="AJ17" i="2"/>
  <c r="J97" i="16"/>
  <c r="AJ45" i="2"/>
  <c r="J21" i="16"/>
  <c r="AJ71" i="2"/>
  <c r="J85" i="16"/>
  <c r="AJ97" i="2"/>
  <c r="J87" i="16"/>
  <c r="AJ68" i="2"/>
  <c r="J47" i="16"/>
  <c r="AJ123" i="2"/>
  <c r="J123" i="16"/>
  <c r="AJ107" i="2"/>
  <c r="J102" i="16"/>
  <c r="AJ99" i="2"/>
  <c r="J91" i="16"/>
  <c r="AJ88" i="2"/>
  <c r="J72" i="16"/>
  <c r="AJ82" i="2"/>
  <c r="J74" i="16"/>
  <c r="AJ21" i="2"/>
  <c r="J24" i="16"/>
  <c r="AJ48" i="2"/>
  <c r="J43" i="16"/>
  <c r="AJ36" i="2"/>
  <c r="J50" i="16"/>
  <c r="AJ77" i="2"/>
  <c r="J62" i="16"/>
  <c r="AJ78" i="2"/>
  <c r="J113" i="16"/>
  <c r="AJ26" i="2"/>
  <c r="J33" i="16"/>
  <c r="AJ87" i="2"/>
  <c r="J70" i="16"/>
  <c r="AJ11" i="2"/>
  <c r="J26" i="16"/>
  <c r="AJ20" i="2"/>
  <c r="J25" i="16"/>
  <c r="AJ56" i="2"/>
  <c r="J23" i="16"/>
  <c r="AJ95" i="2"/>
  <c r="J82" i="16"/>
  <c r="AJ111" i="2"/>
  <c r="J106" i="16"/>
  <c r="AJ54" i="2"/>
  <c r="J19" i="16"/>
  <c r="AJ96" i="2"/>
  <c r="J86" i="16"/>
  <c r="AJ63" i="2"/>
  <c r="J44" i="16"/>
  <c r="AJ65" i="2"/>
  <c r="J63" i="16"/>
  <c r="I477" i="16"/>
  <c r="I164" i="16"/>
  <c r="I215" i="16"/>
  <c r="J215" i="16"/>
  <c r="I412" i="16"/>
  <c r="I202" i="16"/>
  <c r="J202" i="16"/>
  <c r="I445" i="16"/>
  <c r="I372" i="16"/>
  <c r="I239" i="16"/>
  <c r="J239" i="16"/>
  <c r="I106" i="16"/>
  <c r="I46" i="16"/>
  <c r="I237" i="16"/>
  <c r="J237" i="16"/>
  <c r="I428" i="16"/>
  <c r="I105" i="16"/>
  <c r="I69" i="16"/>
  <c r="I68" i="16"/>
  <c r="I436" i="16"/>
  <c r="J436" i="16"/>
  <c r="I155" i="16"/>
  <c r="I295" i="16"/>
  <c r="I293" i="16"/>
  <c r="I419" i="16"/>
  <c r="I203" i="16"/>
  <c r="J203" i="16"/>
  <c r="I351" i="16"/>
  <c r="I49" i="16"/>
  <c r="I389" i="16"/>
  <c r="I32" i="16"/>
  <c r="I317" i="16"/>
  <c r="I241" i="16"/>
  <c r="I341" i="16"/>
  <c r="J341" i="16"/>
  <c r="I261" i="16"/>
  <c r="J261" i="16"/>
  <c r="I233" i="16"/>
  <c r="J233" i="16"/>
  <c r="I325" i="16"/>
  <c r="J325" i="16"/>
  <c r="I70" i="16"/>
  <c r="I380" i="16"/>
  <c r="I39" i="16"/>
  <c r="I23" i="16"/>
  <c r="I424" i="16"/>
  <c r="I286" i="16"/>
  <c r="J286" i="16"/>
  <c r="I178" i="16"/>
  <c r="J178" i="16"/>
  <c r="I86" i="16"/>
  <c r="I126" i="16"/>
  <c r="J126" i="16"/>
  <c r="I448" i="16"/>
  <c r="I496" i="16"/>
  <c r="I35" i="16"/>
  <c r="I21" i="16"/>
  <c r="I27" i="16"/>
  <c r="I438" i="16"/>
  <c r="J438" i="16"/>
  <c r="I488" i="16"/>
  <c r="I151" i="16"/>
  <c r="I60" i="16"/>
  <c r="I452" i="16"/>
  <c r="I490" i="16"/>
  <c r="J490" i="16"/>
  <c r="I414" i="16"/>
  <c r="I13" i="16"/>
  <c r="I176" i="16"/>
  <c r="J176" i="16"/>
  <c r="I435" i="16"/>
  <c r="J435" i="16"/>
  <c r="I297" i="16"/>
  <c r="I404" i="16"/>
  <c r="J404" i="16"/>
  <c r="I169" i="16"/>
  <c r="I257" i="16"/>
  <c r="I100" i="16"/>
  <c r="I76" i="16"/>
  <c r="I311" i="16"/>
  <c r="J311" i="16"/>
  <c r="I475" i="16"/>
  <c r="J475" i="16"/>
  <c r="I108" i="16"/>
  <c r="I210" i="16"/>
  <c r="I382" i="16"/>
  <c r="I114" i="16"/>
  <c r="I240" i="16"/>
  <c r="J240" i="16"/>
  <c r="I437" i="16"/>
  <c r="I376" i="16"/>
  <c r="J376" i="16"/>
  <c r="I328" i="16"/>
  <c r="I200" i="16"/>
  <c r="I397" i="16"/>
  <c r="J397" i="16"/>
  <c r="I180" i="16"/>
  <c r="I350" i="16"/>
  <c r="J350" i="16"/>
  <c r="I199" i="16"/>
  <c r="J199" i="16"/>
  <c r="I34" i="16"/>
  <c r="I492" i="16"/>
  <c r="J492" i="16"/>
  <c r="I36" i="16"/>
  <c r="I186" i="16"/>
  <c r="I88" i="16"/>
  <c r="I182" i="16"/>
  <c r="I357" i="16"/>
  <c r="J357" i="16"/>
  <c r="I433" i="16"/>
  <c r="I146" i="16"/>
  <c r="J146" i="16"/>
  <c r="I228" i="16"/>
  <c r="J228" i="16"/>
  <c r="I147" i="16"/>
  <c r="J147" i="16"/>
  <c r="I486" i="16"/>
  <c r="I96" i="16"/>
  <c r="I225" i="16"/>
  <c r="I355" i="16"/>
  <c r="J355" i="16"/>
  <c r="I255" i="16"/>
  <c r="J255" i="16"/>
  <c r="I429" i="16"/>
  <c r="J429" i="16"/>
  <c r="I375" i="16"/>
  <c r="I192" i="16"/>
  <c r="I67" i="16"/>
  <c r="I72" i="16"/>
  <c r="I406" i="16"/>
  <c r="I465" i="16"/>
  <c r="J465" i="16"/>
  <c r="I303" i="16"/>
  <c r="I479" i="16"/>
  <c r="J479" i="16"/>
  <c r="I361" i="16"/>
  <c r="I260" i="16"/>
  <c r="I367" i="16"/>
  <c r="J367" i="16"/>
  <c r="I349" i="16"/>
  <c r="I148" i="16"/>
  <c r="I446" i="16"/>
  <c r="J446" i="16"/>
  <c r="I73" i="16"/>
  <c r="I469" i="16"/>
  <c r="J469" i="16"/>
  <c r="I181" i="16"/>
  <c r="J181" i="16"/>
  <c r="I211" i="16"/>
  <c r="I125" i="16"/>
  <c r="I344" i="16"/>
  <c r="I163" i="16"/>
  <c r="I398" i="16"/>
  <c r="I442" i="16"/>
  <c r="J442" i="16"/>
  <c r="I184" i="16"/>
  <c r="J184" i="16"/>
  <c r="I366" i="16"/>
  <c r="I493" i="16"/>
  <c r="I335" i="16"/>
  <c r="I278" i="16"/>
  <c r="I131" i="16"/>
  <c r="J131" i="16"/>
  <c r="I198" i="16"/>
  <c r="J198" i="16"/>
  <c r="I194" i="16"/>
  <c r="J194" i="16"/>
  <c r="I33" i="16"/>
  <c r="I15" i="16"/>
  <c r="I457" i="16"/>
  <c r="I489" i="16"/>
  <c r="J489" i="16"/>
  <c r="I392" i="16"/>
  <c r="I494" i="16"/>
  <c r="J494" i="16"/>
  <c r="I102" i="16"/>
  <c r="I61" i="16"/>
  <c r="I122" i="16"/>
  <c r="I217" i="16"/>
  <c r="J217" i="16"/>
  <c r="I418" i="16"/>
  <c r="I82" i="16"/>
  <c r="I190" i="16"/>
  <c r="I368" i="16"/>
  <c r="J368" i="16"/>
  <c r="I471" i="16"/>
  <c r="J471" i="16"/>
  <c r="I47" i="16"/>
  <c r="I52" i="16"/>
  <c r="I354" i="16"/>
  <c r="I473" i="16"/>
  <c r="I188" i="16"/>
  <c r="J188" i="16"/>
  <c r="I365" i="16"/>
  <c r="I289" i="16"/>
  <c r="J289" i="16"/>
  <c r="I339" i="16"/>
  <c r="J339" i="16"/>
  <c r="I292" i="16"/>
  <c r="I327" i="16"/>
  <c r="J327" i="16"/>
  <c r="I92" i="16"/>
  <c r="I282" i="16"/>
  <c r="I167" i="16"/>
  <c r="J167" i="16"/>
  <c r="I94" i="16"/>
  <c r="I315" i="16"/>
  <c r="J315" i="16"/>
  <c r="I7" i="16"/>
  <c r="I218" i="16"/>
  <c r="I456" i="16"/>
  <c r="J456" i="16"/>
  <c r="I118" i="16"/>
  <c r="I258" i="16"/>
  <c r="I235" i="16"/>
  <c r="I426" i="16"/>
  <c r="I112" i="16"/>
  <c r="I234" i="16"/>
  <c r="I409" i="16"/>
  <c r="J409" i="16"/>
  <c r="I497" i="16"/>
  <c r="J497" i="16"/>
  <c r="I143" i="16"/>
  <c r="I30" i="16"/>
  <c r="I42" i="16"/>
  <c r="I152" i="16"/>
  <c r="I290" i="16"/>
  <c r="J290" i="16"/>
  <c r="I230" i="16"/>
  <c r="J230" i="16"/>
  <c r="I117" i="16"/>
  <c r="I296" i="16"/>
  <c r="J296" i="16"/>
  <c r="I342" i="16"/>
  <c r="J342" i="16"/>
  <c r="I71" i="16"/>
  <c r="I41" i="16"/>
  <c r="I209" i="16"/>
  <c r="I246" i="16"/>
  <c r="J246" i="16"/>
  <c r="I307" i="16"/>
  <c r="J307" i="16"/>
  <c r="I434" i="16"/>
  <c r="J434" i="16"/>
  <c r="I324" i="16"/>
  <c r="J324" i="16"/>
  <c r="I476" i="16"/>
  <c r="J476" i="16"/>
  <c r="I381" i="16"/>
  <c r="I309" i="16"/>
  <c r="I416" i="16"/>
  <c r="I129" i="16"/>
  <c r="J129" i="16"/>
  <c r="I274" i="16"/>
  <c r="J274" i="16"/>
  <c r="I177" i="16"/>
  <c r="J177" i="16"/>
  <c r="I422" i="16"/>
  <c r="J422" i="16"/>
  <c r="I99" i="16"/>
  <c r="I245" i="16"/>
  <c r="I136" i="16"/>
  <c r="J136" i="16"/>
  <c r="I482" i="16"/>
  <c r="I449" i="16"/>
  <c r="J449" i="16"/>
  <c r="I17" i="16"/>
  <c r="I253" i="16"/>
  <c r="I329" i="16"/>
  <c r="J329" i="16"/>
  <c r="I384" i="16"/>
  <c r="J384" i="16"/>
  <c r="I162" i="16"/>
  <c r="I413" i="16"/>
  <c r="J413" i="16"/>
  <c r="I25" i="16"/>
  <c r="I390" i="16"/>
  <c r="J390" i="16"/>
  <c r="I420" i="16"/>
  <c r="J420" i="16"/>
  <c r="I459" i="16"/>
  <c r="J459" i="16"/>
  <c r="I79" i="16"/>
  <c r="I11" i="16"/>
  <c r="I302" i="16"/>
  <c r="I121" i="16"/>
  <c r="I402" i="16"/>
  <c r="J402" i="16"/>
  <c r="I466" i="16"/>
  <c r="J466" i="16"/>
  <c r="I229" i="16"/>
  <c r="J229" i="16"/>
  <c r="I85" i="16"/>
  <c r="I90" i="16"/>
  <c r="I53" i="16"/>
  <c r="I498" i="16"/>
  <c r="I352" i="16"/>
  <c r="J352" i="16"/>
  <c r="I142" i="16"/>
  <c r="I74" i="16"/>
  <c r="I393" i="16"/>
  <c r="J393" i="16"/>
  <c r="I440" i="16"/>
  <c r="J440" i="16"/>
  <c r="I410" i="16"/>
  <c r="I396" i="16"/>
  <c r="J396" i="16"/>
  <c r="I65" i="16"/>
  <c r="I156" i="16"/>
  <c r="J156" i="16"/>
  <c r="I441" i="16"/>
  <c r="J441" i="16"/>
  <c r="I345" i="16"/>
  <c r="J345" i="16"/>
  <c r="I213" i="16"/>
  <c r="J213" i="16"/>
  <c r="I59" i="16"/>
  <c r="I287" i="16"/>
  <c r="I336" i="16"/>
  <c r="I166" i="16"/>
  <c r="I29" i="16"/>
  <c r="I97" i="16"/>
  <c r="I123" i="16"/>
  <c r="I174" i="16"/>
  <c r="J174" i="16"/>
  <c r="I460" i="16"/>
  <c r="I196" i="16"/>
  <c r="I487" i="16"/>
  <c r="J487" i="16"/>
  <c r="I407" i="16"/>
  <c r="I432" i="16"/>
  <c r="J432" i="16"/>
  <c r="I386" i="16"/>
  <c r="J386" i="16"/>
  <c r="I48" i="16"/>
  <c r="I265" i="16"/>
  <c r="J265" i="16"/>
  <c r="I269" i="16"/>
  <c r="J269" i="16"/>
  <c r="I111" i="16"/>
  <c r="I358" i="16"/>
  <c r="J358" i="16"/>
  <c r="I75" i="16"/>
  <c r="I280" i="16"/>
  <c r="J280" i="16"/>
  <c r="I472" i="16"/>
  <c r="J472" i="16"/>
  <c r="I137" i="16"/>
  <c r="J137" i="16"/>
  <c r="I360" i="16"/>
  <c r="J360" i="16"/>
  <c r="I447" i="16"/>
  <c r="J447" i="16"/>
  <c r="I204" i="16"/>
  <c r="I401" i="16"/>
  <c r="I313" i="16"/>
  <c r="I417" i="16"/>
  <c r="J417" i="16"/>
  <c r="I370" i="16"/>
  <c r="I474" i="16"/>
  <c r="J474" i="16"/>
  <c r="I16" i="16"/>
  <c r="I171" i="16"/>
  <c r="I20" i="16"/>
  <c r="I58" i="16"/>
  <c r="I306" i="16"/>
  <c r="I133" i="16"/>
  <c r="J133" i="16"/>
  <c r="I316" i="16"/>
  <c r="J316" i="16"/>
  <c r="I298" i="16"/>
  <c r="I483" i="16"/>
  <c r="I110" i="16"/>
  <c r="I157" i="16"/>
  <c r="J157" i="16"/>
  <c r="I9" i="16"/>
  <c r="I411" i="16"/>
  <c r="I454" i="16"/>
  <c r="J454" i="16"/>
  <c r="I347" i="16"/>
  <c r="I140" i="16"/>
  <c r="J140" i="16"/>
  <c r="I377" i="16"/>
  <c r="J377" i="16"/>
  <c r="I291" i="16"/>
  <c r="I450" i="16"/>
  <c r="I214" i="16"/>
  <c r="I462" i="16"/>
  <c r="I115" i="16"/>
  <c r="I104" i="16"/>
  <c r="I294" i="16"/>
  <c r="J294" i="16"/>
  <c r="I144" i="16"/>
  <c r="I183" i="16"/>
  <c r="I484" i="16"/>
  <c r="I266" i="16"/>
  <c r="I467" i="16"/>
  <c r="J467" i="16"/>
  <c r="I232" i="16"/>
  <c r="J232" i="16"/>
  <c r="I120" i="16"/>
  <c r="I113" i="16"/>
  <c r="I425" i="16"/>
  <c r="I226" i="16"/>
  <c r="I98" i="16"/>
  <c r="I116" i="16"/>
  <c r="I101" i="16"/>
  <c r="I18" i="16"/>
  <c r="I310" i="16"/>
  <c r="J310" i="16"/>
  <c r="I153" i="16"/>
  <c r="J153" i="16"/>
  <c r="I89" i="16"/>
  <c r="I405" i="16"/>
  <c r="I119" i="16"/>
  <c r="I158" i="16"/>
  <c r="I444" i="16"/>
  <c r="J444" i="16"/>
  <c r="I485" i="16"/>
  <c r="J485" i="16"/>
  <c r="I453" i="16"/>
  <c r="J453" i="16"/>
  <c r="I134" i="16"/>
  <c r="I254" i="16"/>
  <c r="I249" i="16"/>
  <c r="I461" i="16"/>
  <c r="I81" i="16"/>
  <c r="I270" i="16"/>
  <c r="J270" i="16"/>
  <c r="I481" i="16"/>
  <c r="J481" i="16"/>
  <c r="I187" i="16"/>
  <c r="J187" i="16"/>
  <c r="I128" i="16"/>
  <c r="J128" i="16"/>
  <c r="I170" i="16"/>
  <c r="I160" i="16"/>
  <c r="J160" i="16"/>
  <c r="I57" i="16"/>
  <c r="I403" i="16"/>
  <c r="J403" i="16"/>
  <c r="I391" i="16"/>
  <c r="J391" i="16"/>
  <c r="I353" i="16"/>
  <c r="J353" i="16"/>
  <c r="I95" i="16"/>
  <c r="I470" i="16"/>
  <c r="I268" i="16"/>
  <c r="I273" i="16"/>
  <c r="I173" i="16"/>
  <c r="I362" i="16"/>
  <c r="J362" i="16"/>
  <c r="I87" i="16"/>
  <c r="I284" i="16"/>
  <c r="I277" i="16"/>
  <c r="J277" i="16"/>
  <c r="I141" i="16"/>
  <c r="I326" i="16"/>
  <c r="I250" i="16"/>
  <c r="J250" i="16"/>
  <c r="I300" i="16"/>
  <c r="I431" i="16"/>
  <c r="I80" i="16"/>
  <c r="I45" i="16"/>
  <c r="I124" i="16"/>
  <c r="I91" i="16"/>
  <c r="I8" i="16"/>
  <c r="I24" i="16"/>
  <c r="I318" i="16"/>
  <c r="I197" i="16"/>
  <c r="I206" i="16"/>
  <c r="J206" i="16"/>
  <c r="I348" i="16"/>
  <c r="J348" i="16"/>
  <c r="I220" i="16"/>
  <c r="J220" i="16"/>
  <c r="I400" i="16"/>
  <c r="J400" i="16"/>
  <c r="I244" i="16"/>
  <c r="J244" i="16"/>
  <c r="I130" i="16"/>
  <c r="I221" i="16"/>
  <c r="I308" i="16"/>
  <c r="J308" i="16"/>
  <c r="I149" i="16"/>
  <c r="I455" i="16"/>
  <c r="J455" i="16"/>
  <c r="I172" i="16"/>
  <c r="J172" i="16"/>
  <c r="I394" i="16"/>
  <c r="I285" i="16"/>
  <c r="I40" i="16"/>
  <c r="I195" i="16"/>
  <c r="I408" i="16"/>
  <c r="I359" i="16"/>
  <c r="I333" i="16"/>
  <c r="J333" i="16"/>
  <c r="I443" i="16"/>
  <c r="I281" i="16"/>
  <c r="I38" i="16"/>
  <c r="I154" i="16"/>
  <c r="I369" i="16"/>
  <c r="I383" i="16"/>
  <c r="J383" i="16"/>
  <c r="I379" i="16"/>
  <c r="J379" i="16"/>
  <c r="I430" i="16"/>
  <c r="I185" i="16"/>
  <c r="J185" i="16"/>
  <c r="I458" i="16"/>
  <c r="J458" i="16"/>
  <c r="I299" i="16"/>
  <c r="I305" i="16"/>
  <c r="J305" i="16"/>
  <c r="I322" i="16"/>
  <c r="I227" i="16"/>
  <c r="J227" i="16"/>
  <c r="I150" i="16"/>
  <c r="J150" i="16"/>
  <c r="I371" i="16"/>
  <c r="I107" i="16"/>
  <c r="I374" i="16"/>
  <c r="I323" i="16"/>
  <c r="I231" i="16"/>
  <c r="I415" i="16"/>
  <c r="J415" i="16"/>
  <c r="I26" i="16"/>
  <c r="I314" i="16"/>
  <c r="J314" i="16"/>
  <c r="I248" i="16"/>
  <c r="J248" i="16"/>
  <c r="I132" i="16"/>
  <c r="I259" i="16"/>
  <c r="I363" i="16"/>
  <c r="J363" i="16"/>
  <c r="I19" i="16"/>
  <c r="I338" i="16"/>
  <c r="I201" i="16"/>
  <c r="I387" i="16"/>
  <c r="J387" i="16"/>
  <c r="I64" i="16"/>
  <c r="I330" i="16"/>
  <c r="J330" i="16"/>
  <c r="I56" i="16"/>
  <c r="I222" i="16"/>
  <c r="I373" i="16"/>
  <c r="I267" i="16"/>
  <c r="I212" i="16"/>
  <c r="J212" i="16"/>
  <c r="I243" i="16"/>
  <c r="J243" i="16"/>
  <c r="I138" i="16"/>
  <c r="J138" i="16"/>
  <c r="I301" i="16"/>
  <c r="I252" i="16"/>
  <c r="I43" i="16"/>
  <c r="I320" i="16"/>
  <c r="I236" i="16"/>
  <c r="J236" i="16"/>
  <c r="I238" i="16"/>
  <c r="J238" i="16"/>
  <c r="I421" i="16"/>
  <c r="J421" i="16"/>
  <c r="I262" i="16"/>
  <c r="J262" i="16"/>
  <c r="I275" i="16"/>
  <c r="I271" i="16"/>
  <c r="I179" i="16"/>
  <c r="J179" i="16"/>
  <c r="I84" i="16"/>
  <c r="I189" i="16"/>
  <c r="I385" i="16"/>
  <c r="J385" i="16"/>
  <c r="I28" i="16"/>
  <c r="I288" i="16"/>
  <c r="J288" i="16"/>
  <c r="I14" i="16"/>
  <c r="I145" i="16"/>
  <c r="J145" i="16"/>
  <c r="I337" i="16"/>
  <c r="I427" i="16"/>
  <c r="J427" i="16"/>
  <c r="I388" i="16"/>
  <c r="I334" i="16"/>
  <c r="J334" i="16"/>
  <c r="I242" i="16"/>
  <c r="J242" i="16"/>
  <c r="I31" i="16"/>
  <c r="I263" i="16"/>
  <c r="I168" i="16"/>
  <c r="J168" i="16"/>
  <c r="I109" i="16"/>
  <c r="I54" i="16"/>
  <c r="I346" i="16"/>
  <c r="J346" i="16"/>
  <c r="I205" i="16"/>
  <c r="J205" i="16"/>
  <c r="AM20" i="2"/>
  <c r="AM14" i="2"/>
  <c r="J473" i="16"/>
  <c r="J303" i="16"/>
  <c r="J285" i="16"/>
  <c r="J336" i="16"/>
  <c r="J291" i="16"/>
  <c r="J349" i="16"/>
  <c r="J148" i="16"/>
  <c r="J275" i="16"/>
  <c r="J271" i="16"/>
  <c r="J414" i="16"/>
  <c r="J392" i="16"/>
  <c r="J218" i="16"/>
  <c r="J263" i="16"/>
  <c r="J399" i="16"/>
  <c r="J359" i="16"/>
  <c r="J211" i="16"/>
  <c r="J144" i="16"/>
  <c r="J496" i="16"/>
  <c r="J344" i="16"/>
  <c r="J183" i="16"/>
  <c r="J484" i="16"/>
  <c r="J216" i="16"/>
  <c r="J135" i="16"/>
  <c r="J478" i="16"/>
  <c r="J279" i="16"/>
  <c r="J287" i="16"/>
  <c r="J477" i="16"/>
  <c r="J214" i="16"/>
  <c r="J381" i="16"/>
  <c r="J301" i="16"/>
  <c r="J257" i="16"/>
  <c r="J273" i="16"/>
  <c r="J173" i="16"/>
  <c r="J443" i="16"/>
  <c r="J437" i="16"/>
  <c r="J388" i="16"/>
  <c r="J204" i="16"/>
  <c r="J200" i="16"/>
  <c r="J313" i="16"/>
  <c r="J180" i="16"/>
  <c r="J166" i="16"/>
  <c r="J209" i="16"/>
  <c r="J272" i="16"/>
  <c r="J408" i="16"/>
  <c r="J252" i="16"/>
  <c r="J365" i="16"/>
  <c r="J406" i="16"/>
  <c r="J155" i="16"/>
  <c r="J295" i="16"/>
  <c r="J320" i="16"/>
  <c r="J430" i="16"/>
  <c r="J222" i="16"/>
  <c r="J293" i="16"/>
  <c r="J369" i="16"/>
  <c r="J419" i="16"/>
  <c r="J411" i="16"/>
  <c r="J299" i="16"/>
  <c r="J351" i="16"/>
  <c r="J460" i="16"/>
  <c r="J322" i="16"/>
  <c r="J373" i="16"/>
  <c r="J389" i="16"/>
  <c r="J486" i="16"/>
  <c r="J267" i="16"/>
  <c r="J317" i="16"/>
  <c r="J488" i="16"/>
  <c r="J292" i="16"/>
  <c r="J298" i="16"/>
  <c r="J470" i="16"/>
  <c r="J268" i="16"/>
  <c r="J130" i="16"/>
  <c r="J282" i="16"/>
  <c r="J410" i="16"/>
  <c r="J189" i="16"/>
  <c r="J225" i="16"/>
  <c r="J224" i="16"/>
  <c r="J264" i="16"/>
  <c r="J347" i="16"/>
  <c r="J361" i="16"/>
  <c r="J260" i="16"/>
  <c r="J448" i="16"/>
  <c r="J450" i="16"/>
  <c r="J462" i="16"/>
  <c r="J405" i="16"/>
  <c r="J164" i="16"/>
  <c r="J169" i="16"/>
  <c r="J190" i="16"/>
  <c r="J372" i="16"/>
  <c r="J221" i="16"/>
  <c r="J170" i="16"/>
  <c r="J284" i="16"/>
  <c r="J375" i="16"/>
  <c r="J337" i="16"/>
  <c r="J281" i="16"/>
  <c r="J328" i="16"/>
  <c r="J401" i="16"/>
  <c r="J370" i="16"/>
  <c r="J254" i="16"/>
  <c r="J171" i="16"/>
  <c r="J196" i="16"/>
  <c r="J428" i="16"/>
  <c r="J297" i="16"/>
  <c r="J483" i="16"/>
  <c r="J407" i="16"/>
  <c r="J245" i="16"/>
  <c r="J241" i="16"/>
  <c r="J371" i="16"/>
  <c r="J482" i="16"/>
  <c r="J394" i="16"/>
  <c r="J374" i="16"/>
  <c r="J323" i="16"/>
  <c r="J457" i="16"/>
  <c r="J163" i="16"/>
  <c r="J498" i="16"/>
  <c r="J433" i="16"/>
  <c r="J309" i="16"/>
  <c r="J253" i="16"/>
  <c r="J231" i="16"/>
  <c r="J418" i="16"/>
  <c r="J439" i="16"/>
  <c r="J480" i="16"/>
  <c r="J331" i="16"/>
  <c r="J451" i="16"/>
  <c r="J266" i="16"/>
  <c r="J398" i="16"/>
  <c r="J412" i="16"/>
  <c r="J416" i="16"/>
  <c r="J366" i="16"/>
  <c r="J425" i="16"/>
  <c r="J445" i="16"/>
  <c r="J461" i="16"/>
  <c r="J493" i="16"/>
  <c r="J158" i="16"/>
  <c r="J335" i="16"/>
  <c r="J226" i="16"/>
  <c r="J195" i="16"/>
  <c r="J278" i="16"/>
  <c r="J318" i="16"/>
  <c r="J197" i="16"/>
  <c r="J154" i="16"/>
  <c r="J276" i="16"/>
  <c r="J304" i="16"/>
  <c r="J495" i="16"/>
  <c r="J165" i="16"/>
  <c r="J491" i="16"/>
  <c r="J161" i="16"/>
  <c r="J175" i="16"/>
  <c r="J319" i="16"/>
  <c r="J364" i="16"/>
  <c r="J343" i="16"/>
  <c r="J208" i="16"/>
  <c r="J193" i="16"/>
  <c r="J395" i="16"/>
  <c r="J210" i="16"/>
  <c r="J382" i="16"/>
  <c r="J141" i="16"/>
  <c r="J149" i="16"/>
  <c r="J192" i="16"/>
  <c r="J258" i="16"/>
  <c r="J326" i="16"/>
  <c r="J235" i="16"/>
  <c r="J426" i="16"/>
  <c r="J300" i="16"/>
  <c r="J431" i="16"/>
  <c r="J142" i="16"/>
  <c r="J234" i="16"/>
  <c r="J143" i="16"/>
  <c r="J354" i="16"/>
  <c r="J152" i="16"/>
  <c r="J134" i="16"/>
  <c r="J302" i="16"/>
  <c r="J338" i="16"/>
  <c r="J201" i="16"/>
  <c r="J468" i="16"/>
  <c r="J356" i="16"/>
  <c r="J378" i="16"/>
  <c r="J256" i="16"/>
  <c r="J251" i="16"/>
  <c r="J463" i="16"/>
  <c r="J191" i="16"/>
  <c r="J219" i="16"/>
  <c r="J340" i="16"/>
  <c r="J464" i="16"/>
  <c r="J223" i="16"/>
  <c r="J380" i="16"/>
  <c r="J162" i="16"/>
  <c r="J151" i="16"/>
  <c r="J132" i="16"/>
  <c r="J424" i="16"/>
  <c r="J259" i="16"/>
  <c r="J452" i="16"/>
  <c r="J186" i="16"/>
  <c r="J306" i="16"/>
  <c r="J249" i="16"/>
  <c r="J182" i="16"/>
  <c r="J139" i="16"/>
  <c r="J159" i="16"/>
  <c r="J247" i="16"/>
  <c r="J332" i="16"/>
  <c r="J321" i="16"/>
  <c r="J312" i="16"/>
  <c r="J499" i="16"/>
  <c r="J423" i="16"/>
  <c r="J127" i="16"/>
  <c r="J283" i="16"/>
  <c r="J207" i="16"/>
  <c r="AM85" i="2"/>
  <c r="AM43" i="2"/>
  <c r="AM74" i="2"/>
  <c r="AM29" i="2"/>
  <c r="AM25" i="2"/>
  <c r="AM86" i="2"/>
  <c r="AM65" i="2"/>
  <c r="AM64" i="2"/>
  <c r="AM52" i="2"/>
  <c r="AM8" i="2"/>
  <c r="AM18" i="2"/>
  <c r="AM79" i="2"/>
  <c r="AM94" i="2"/>
  <c r="AM57" i="2"/>
  <c r="AM59" i="2"/>
  <c r="AM34" i="2"/>
  <c r="AM22" i="2"/>
  <c r="AM12" i="2"/>
  <c r="AM83" i="2"/>
  <c r="AM26" i="2"/>
  <c r="AM50" i="2"/>
  <c r="AM60" i="2"/>
  <c r="AM45" i="2"/>
  <c r="AM90" i="2"/>
  <c r="AM89" i="2"/>
  <c r="AM42" i="2"/>
  <c r="AM75" i="2"/>
  <c r="AM76" i="2"/>
  <c r="AM23" i="2"/>
  <c r="AM66" i="2"/>
  <c r="AM88" i="2"/>
  <c r="AM35" i="2"/>
  <c r="AM77" i="2"/>
  <c r="AM51" i="2"/>
  <c r="R54" i="15" l="1"/>
  <c r="R35" i="15"/>
  <c r="R499" i="15"/>
  <c r="R463" i="15"/>
  <c r="R451" i="15"/>
  <c r="R53" i="15"/>
  <c r="R77" i="15"/>
  <c r="R22" i="15"/>
  <c r="R41" i="15"/>
  <c r="R48" i="15"/>
  <c r="R43" i="15"/>
  <c r="R61" i="15"/>
  <c r="R31" i="15"/>
  <c r="R18" i="15"/>
  <c r="R8" i="15"/>
  <c r="L290" i="16"/>
  <c r="L158" i="16"/>
  <c r="L374" i="16"/>
  <c r="L170" i="16"/>
  <c r="L112" i="16"/>
  <c r="L446" i="16"/>
  <c r="L242" i="16"/>
  <c r="L386" i="16"/>
  <c r="L182" i="16"/>
  <c r="L79" i="16"/>
  <c r="O79" i="16" s="1"/>
  <c r="L71" i="16"/>
  <c r="L458" i="16"/>
  <c r="L254" i="16"/>
  <c r="L398" i="16"/>
  <c r="L326" i="16"/>
  <c r="L194" i="16"/>
  <c r="L314" i="16"/>
  <c r="L470" i="16"/>
  <c r="L266" i="16"/>
  <c r="L134" i="16"/>
  <c r="L410" i="16"/>
  <c r="L338" i="16"/>
  <c r="L206" i="16"/>
  <c r="L84" i="16"/>
  <c r="L60" i="16"/>
  <c r="L482" i="16"/>
  <c r="L278" i="16"/>
  <c r="L146" i="16"/>
  <c r="L422" i="16"/>
  <c r="L350" i="16"/>
  <c r="L218" i="16"/>
  <c r="L487" i="16"/>
  <c r="L481" i="16"/>
  <c r="L361" i="16"/>
  <c r="L241" i="16"/>
  <c r="L133" i="16"/>
  <c r="L493" i="16"/>
  <c r="L373" i="16"/>
  <c r="L253" i="16"/>
  <c r="L145" i="16"/>
  <c r="H115" i="7"/>
  <c r="M111" i="16" s="1"/>
  <c r="L397" i="16"/>
  <c r="L277" i="16"/>
  <c r="H170" i="7"/>
  <c r="M169" i="16" s="1"/>
  <c r="O169" i="16" s="1"/>
  <c r="R169" i="16" s="1"/>
  <c r="L409" i="16"/>
  <c r="L289" i="16"/>
  <c r="H194" i="7"/>
  <c r="M193" i="16" s="1"/>
  <c r="L421" i="16"/>
  <c r="L301" i="16"/>
  <c r="L181" i="16"/>
  <c r="L433" i="16"/>
  <c r="H105" i="7"/>
  <c r="M99" i="16" s="1"/>
  <c r="L445" i="16"/>
  <c r="L313" i="16"/>
  <c r="L205" i="16"/>
  <c r="L325" i="16"/>
  <c r="L217" i="16"/>
  <c r="L457" i="16"/>
  <c r="L337" i="16"/>
  <c r="P337" i="16" s="1"/>
  <c r="L229" i="16"/>
  <c r="H123" i="7"/>
  <c r="M121" i="16" s="1"/>
  <c r="L469" i="16"/>
  <c r="L349" i="16"/>
  <c r="H238" i="7"/>
  <c r="M237" i="16" s="1"/>
  <c r="L261" i="16"/>
  <c r="L117" i="16"/>
  <c r="H382" i="7"/>
  <c r="M381" i="16" s="1"/>
  <c r="H166" i="7"/>
  <c r="M165" i="16" s="1"/>
  <c r="P165" i="16" s="1"/>
  <c r="L153" i="16"/>
  <c r="O153" i="16" s="1"/>
  <c r="L453" i="16"/>
  <c r="L309" i="16"/>
  <c r="H496" i="7"/>
  <c r="M495" i="16" s="1"/>
  <c r="H376" i="7"/>
  <c r="M375" i="16" s="1"/>
  <c r="L483" i="16"/>
  <c r="L471" i="16"/>
  <c r="L459" i="16"/>
  <c r="L447" i="16"/>
  <c r="L435" i="16"/>
  <c r="L423" i="16"/>
  <c r="L411" i="16"/>
  <c r="L399" i="16"/>
  <c r="L387" i="16"/>
  <c r="L363" i="16"/>
  <c r="L351" i="16"/>
  <c r="L339" i="16"/>
  <c r="L327" i="16"/>
  <c r="L315" i="16"/>
  <c r="L303" i="16"/>
  <c r="L291" i="16"/>
  <c r="L279" i="16"/>
  <c r="L267" i="16"/>
  <c r="L255" i="16"/>
  <c r="L243" i="16"/>
  <c r="L231" i="16"/>
  <c r="L219" i="16"/>
  <c r="L207" i="16"/>
  <c r="L195" i="16"/>
  <c r="L183" i="16"/>
  <c r="L171" i="16"/>
  <c r="L159" i="16"/>
  <c r="L147" i="16"/>
  <c r="L135" i="16"/>
  <c r="L123" i="16"/>
  <c r="L113" i="16"/>
  <c r="L101" i="16"/>
  <c r="O475" i="16"/>
  <c r="Q475" i="16" s="1"/>
  <c r="O427" i="16"/>
  <c r="R427" i="16" s="1"/>
  <c r="H51" i="7"/>
  <c r="M114" i="16" s="1"/>
  <c r="H45" i="7"/>
  <c r="M18" i="16" s="1"/>
  <c r="H27" i="7"/>
  <c r="M28" i="16" s="1"/>
  <c r="H59" i="7"/>
  <c r="M51" i="16" s="1"/>
  <c r="H50" i="7"/>
  <c r="M103" i="16" s="1"/>
  <c r="H56" i="7"/>
  <c r="M26" i="16" s="1"/>
  <c r="H46" i="7"/>
  <c r="M36" i="16" s="1"/>
  <c r="H60" i="7"/>
  <c r="M87" i="16" s="1"/>
  <c r="H47" i="7"/>
  <c r="M82" i="16" s="1"/>
  <c r="H75" i="7"/>
  <c r="M50" i="16" s="1"/>
  <c r="H69" i="7"/>
  <c r="M46" i="16" s="1"/>
  <c r="H34" i="7"/>
  <c r="M59" i="16" s="1"/>
  <c r="H16" i="7"/>
  <c r="M11" i="16" s="1"/>
  <c r="H49" i="7"/>
  <c r="M76" i="16" s="1"/>
  <c r="H10" i="7"/>
  <c r="M17" i="16" s="1"/>
  <c r="H54" i="7"/>
  <c r="M48" i="16" s="1"/>
  <c r="H41" i="7"/>
  <c r="M39" i="16" s="1"/>
  <c r="H23" i="7"/>
  <c r="M122" i="16" s="1"/>
  <c r="H15" i="7"/>
  <c r="M12" i="16" s="1"/>
  <c r="H13" i="7"/>
  <c r="M25" i="16" s="1"/>
  <c r="H24" i="7"/>
  <c r="M15" i="16" s="1"/>
  <c r="H77" i="7"/>
  <c r="M56" i="16" s="1"/>
  <c r="H37" i="7"/>
  <c r="M19" i="16" s="1"/>
  <c r="H33" i="7"/>
  <c r="M13" i="16" s="1"/>
  <c r="H53" i="7"/>
  <c r="M30" i="16" s="1"/>
  <c r="H61" i="7"/>
  <c r="M35" i="16" s="1"/>
  <c r="H39" i="7"/>
  <c r="M21" i="16" s="1"/>
  <c r="H58" i="7"/>
  <c r="M110" i="16" s="1"/>
  <c r="O110" i="16" s="1"/>
  <c r="H38" i="7"/>
  <c r="M20" i="16" s="1"/>
  <c r="H11" i="7"/>
  <c r="M8" i="16" s="1"/>
  <c r="H44" i="7"/>
  <c r="M44" i="16" s="1"/>
  <c r="H76" i="7"/>
  <c r="M49" i="16" s="1"/>
  <c r="H9" i="7"/>
  <c r="M10" i="16" s="1"/>
  <c r="H62" i="7"/>
  <c r="M24" i="16" s="1"/>
  <c r="H72" i="7"/>
  <c r="M57" i="16" s="1"/>
  <c r="H63" i="7"/>
  <c r="M55" i="16" s="1"/>
  <c r="H65" i="7"/>
  <c r="M27" i="16" s="1"/>
  <c r="H74" i="7"/>
  <c r="M41" i="16" s="1"/>
  <c r="H29" i="7"/>
  <c r="M16" i="16" s="1"/>
  <c r="H35" i="7"/>
  <c r="M45" i="16" s="1"/>
  <c r="H21" i="7"/>
  <c r="M32" i="16" s="1"/>
  <c r="H68" i="7"/>
  <c r="M43" i="16" s="1"/>
  <c r="H71" i="7"/>
  <c r="M58" i="16" s="1"/>
  <c r="H43" i="7"/>
  <c r="M42" i="16" s="1"/>
  <c r="H40" i="7"/>
  <c r="M90" i="16" s="1"/>
  <c r="P90" i="16" s="1"/>
  <c r="H67" i="7"/>
  <c r="M40" i="16" s="1"/>
  <c r="H26" i="7"/>
  <c r="M31" i="16" s="1"/>
  <c r="H20" i="7"/>
  <c r="M22" i="16" s="1"/>
  <c r="H48" i="7"/>
  <c r="M75" i="16" s="1"/>
  <c r="H19" i="7"/>
  <c r="M14" i="16" s="1"/>
  <c r="H18" i="7"/>
  <c r="M9" i="16" s="1"/>
  <c r="H42" i="7"/>
  <c r="M74" i="16" s="1"/>
  <c r="H66" i="7"/>
  <c r="M85" i="16" s="1"/>
  <c r="H28" i="7"/>
  <c r="M47" i="16" s="1"/>
  <c r="H17" i="7"/>
  <c r="M81" i="16" s="1"/>
  <c r="H31" i="7"/>
  <c r="M80" i="16" s="1"/>
  <c r="H52" i="7"/>
  <c r="M116" i="16" s="1"/>
  <c r="H32" i="7"/>
  <c r="M38" i="16" s="1"/>
  <c r="H55" i="7"/>
  <c r="M69" i="16" s="1"/>
  <c r="H22" i="7"/>
  <c r="M29" i="16" s="1"/>
  <c r="H30" i="7"/>
  <c r="M77" i="16" s="1"/>
  <c r="H70" i="7"/>
  <c r="M33" i="16" s="1"/>
  <c r="H64" i="7"/>
  <c r="M53" i="16" s="1"/>
  <c r="H73" i="7"/>
  <c r="M52" i="16" s="1"/>
  <c r="H14" i="7"/>
  <c r="M89" i="16" s="1"/>
  <c r="P89" i="16" s="1"/>
  <c r="H57" i="7"/>
  <c r="M54" i="16" s="1"/>
  <c r="H36" i="7"/>
  <c r="M37" i="16" s="1"/>
  <c r="H12" i="7"/>
  <c r="M7" i="16" s="1"/>
  <c r="H8" i="7"/>
  <c r="M23" i="16" s="1"/>
  <c r="H25" i="7"/>
  <c r="M34" i="16" s="1"/>
  <c r="F181" i="16"/>
  <c r="P181" i="16" s="1"/>
  <c r="F145" i="16"/>
  <c r="P145" i="16" s="1"/>
  <c r="F337" i="16"/>
  <c r="F157" i="16"/>
  <c r="O152" i="16"/>
  <c r="Q152" i="16" s="1"/>
  <c r="F286" i="16"/>
  <c r="O286" i="16" s="1"/>
  <c r="R286" i="16" s="1"/>
  <c r="F166" i="16"/>
  <c r="P166" i="16" s="1"/>
  <c r="F214" i="16"/>
  <c r="P214" i="16" s="1"/>
  <c r="F238" i="16"/>
  <c r="O238" i="16" s="1"/>
  <c r="F226" i="16"/>
  <c r="O226" i="16" s="1"/>
  <c r="Q226" i="16" s="1"/>
  <c r="F262" i="16"/>
  <c r="O262" i="16" s="1"/>
  <c r="Q262" i="16" s="1"/>
  <c r="F142" i="16"/>
  <c r="P142" i="16" s="1"/>
  <c r="F274" i="16"/>
  <c r="O274" i="16" s="1"/>
  <c r="R274" i="16" s="1"/>
  <c r="F370" i="16"/>
  <c r="P370" i="16" s="1"/>
  <c r="F202" i="16"/>
  <c r="P202" i="16" s="1"/>
  <c r="F382" i="16"/>
  <c r="P382" i="16" s="1"/>
  <c r="F154" i="16"/>
  <c r="O154" i="16" s="1"/>
  <c r="F190" i="16"/>
  <c r="O190" i="16" s="1"/>
  <c r="F250" i="16"/>
  <c r="P250" i="16" s="1"/>
  <c r="F178" i="16"/>
  <c r="O178" i="16" s="1"/>
  <c r="R178" i="16" s="1"/>
  <c r="F130" i="16"/>
  <c r="P130" i="16" s="1"/>
  <c r="P427" i="16"/>
  <c r="G103" i="19"/>
  <c r="G104" i="19"/>
  <c r="G105" i="19"/>
  <c r="G102" i="19"/>
  <c r="G99" i="19"/>
  <c r="G97" i="19"/>
  <c r="O126" i="16"/>
  <c r="Q126" i="16" s="1"/>
  <c r="O138" i="16"/>
  <c r="Q138" i="16" s="1"/>
  <c r="G109" i="19"/>
  <c r="G108" i="19"/>
  <c r="O150" i="16"/>
  <c r="Q150" i="16" s="1"/>
  <c r="O225" i="16"/>
  <c r="R225" i="16" s="1"/>
  <c r="P189" i="16"/>
  <c r="N126" i="15"/>
  <c r="G123" i="16" s="1"/>
  <c r="G110" i="19"/>
  <c r="P282" i="16"/>
  <c r="G74" i="19"/>
  <c r="O213" i="16"/>
  <c r="Q213" i="16" s="1"/>
  <c r="F209" i="16"/>
  <c r="O209" i="16" s="1"/>
  <c r="F197" i="16"/>
  <c r="O197" i="16" s="1"/>
  <c r="G69" i="19"/>
  <c r="O200" i="16"/>
  <c r="Q200" i="16" s="1"/>
  <c r="G76" i="19"/>
  <c r="P138" i="16"/>
  <c r="G71" i="19"/>
  <c r="G96" i="19"/>
  <c r="G46" i="19"/>
  <c r="P213" i="16"/>
  <c r="F290" i="16"/>
  <c r="P290" i="16" s="1"/>
  <c r="O177" i="16"/>
  <c r="Q177" i="16" s="1"/>
  <c r="O237" i="16"/>
  <c r="Q237" i="16" s="1"/>
  <c r="F173" i="16"/>
  <c r="O173" i="16" s="1"/>
  <c r="G67" i="19"/>
  <c r="P126" i="16"/>
  <c r="F185" i="16"/>
  <c r="O294" i="16"/>
  <c r="R294" i="16" s="1"/>
  <c r="N119" i="15"/>
  <c r="G92" i="16" s="1"/>
  <c r="P92" i="16" s="1"/>
  <c r="G32" i="19"/>
  <c r="O210" i="16"/>
  <c r="Q210" i="16" s="1"/>
  <c r="F161" i="16"/>
  <c r="O161" i="16" s="1"/>
  <c r="R161" i="16" s="1"/>
  <c r="G81" i="19"/>
  <c r="O258" i="16"/>
  <c r="Q258" i="16" s="1"/>
  <c r="F96" i="16"/>
  <c r="O96" i="16" s="1"/>
  <c r="O144" i="16"/>
  <c r="Q144" i="16" s="1"/>
  <c r="F257" i="16"/>
  <c r="O257" i="16" s="1"/>
  <c r="G77" i="19"/>
  <c r="F233" i="16"/>
  <c r="O64" i="16"/>
  <c r="R64" i="16" s="1"/>
  <c r="F221" i="16"/>
  <c r="O221" i="16" s="1"/>
  <c r="R221" i="16" s="1"/>
  <c r="O156" i="16"/>
  <c r="Q156" i="16" s="1"/>
  <c r="O141" i="16"/>
  <c r="Q141" i="16" s="1"/>
  <c r="G92" i="19"/>
  <c r="P150" i="16"/>
  <c r="F208" i="16"/>
  <c r="O180" i="16"/>
  <c r="Q180" i="16" s="1"/>
  <c r="O168" i="16"/>
  <c r="R168" i="16" s="1"/>
  <c r="O198" i="16"/>
  <c r="Q198" i="16" s="1"/>
  <c r="O189" i="16"/>
  <c r="R189" i="16" s="1"/>
  <c r="P294" i="16"/>
  <c r="G14" i="19"/>
  <c r="F124" i="16"/>
  <c r="F495" i="16"/>
  <c r="O157" i="16"/>
  <c r="R157" i="16" s="1"/>
  <c r="F220" i="16"/>
  <c r="P186" i="16"/>
  <c r="G112" i="19"/>
  <c r="P234" i="16"/>
  <c r="F184" i="16"/>
  <c r="O222" i="16"/>
  <c r="Q222" i="16" s="1"/>
  <c r="F148" i="16"/>
  <c r="P148" i="16" s="1"/>
  <c r="F196" i="16"/>
  <c r="P196" i="16" s="1"/>
  <c r="G84" i="19"/>
  <c r="O246" i="16"/>
  <c r="Q246" i="16" s="1"/>
  <c r="P204" i="16"/>
  <c r="F232" i="16"/>
  <c r="O232" i="16" s="1"/>
  <c r="N192" i="15"/>
  <c r="G191" i="16" s="1"/>
  <c r="F191" i="16"/>
  <c r="P198" i="16"/>
  <c r="P210" i="16"/>
  <c r="P180" i="16"/>
  <c r="G48" i="19"/>
  <c r="G82" i="19"/>
  <c r="O186" i="16"/>
  <c r="R186" i="16" s="1"/>
  <c r="F230" i="16"/>
  <c r="O230" i="16" s="1"/>
  <c r="F218" i="16"/>
  <c r="G27" i="19"/>
  <c r="P246" i="16"/>
  <c r="G49" i="19"/>
  <c r="P237" i="16"/>
  <c r="G28" i="19"/>
  <c r="P168" i="16"/>
  <c r="G83" i="19"/>
  <c r="G13" i="19"/>
  <c r="F182" i="16"/>
  <c r="F266" i="16"/>
  <c r="P266" i="16" s="1"/>
  <c r="F146" i="16"/>
  <c r="F360" i="16"/>
  <c r="O360" i="16" s="1"/>
  <c r="F229" i="16"/>
  <c r="P156" i="16"/>
  <c r="F254" i="16"/>
  <c r="O254" i="16" s="1"/>
  <c r="G87" i="19"/>
  <c r="G47" i="19"/>
  <c r="P144" i="16"/>
  <c r="G26" i="19"/>
  <c r="F80" i="16"/>
  <c r="P157" i="16"/>
  <c r="F134" i="16"/>
  <c r="F242" i="16"/>
  <c r="F193" i="16"/>
  <c r="F170" i="16"/>
  <c r="F217" i="16"/>
  <c r="O234" i="16"/>
  <c r="G16" i="19"/>
  <c r="F206" i="16"/>
  <c r="F158" i="16"/>
  <c r="P158" i="16" s="1"/>
  <c r="O204" i="16"/>
  <c r="N426" i="15"/>
  <c r="G425" i="16" s="1"/>
  <c r="F425" i="16"/>
  <c r="N461" i="15"/>
  <c r="G460" i="16" s="1"/>
  <c r="F460" i="16"/>
  <c r="N380" i="15"/>
  <c r="G379" i="16" s="1"/>
  <c r="F379" i="16"/>
  <c r="R29" i="15"/>
  <c r="R17" i="15"/>
  <c r="P222" i="16"/>
  <c r="R42" i="15"/>
  <c r="R28" i="15"/>
  <c r="R16" i="15"/>
  <c r="R39" i="15"/>
  <c r="R27" i="15"/>
  <c r="R50" i="15"/>
  <c r="R26" i="15"/>
  <c r="R14" i="15"/>
  <c r="R49" i="15"/>
  <c r="R25" i="15"/>
  <c r="R37" i="15"/>
  <c r="R12" i="15"/>
  <c r="R10" i="15"/>
  <c r="R9" i="15"/>
  <c r="P225" i="16"/>
  <c r="R20" i="15"/>
  <c r="R11" i="15"/>
  <c r="R32" i="15"/>
  <c r="P141" i="16"/>
  <c r="N401" i="15"/>
  <c r="G400" i="16" s="1"/>
  <c r="F400" i="16"/>
  <c r="N284" i="15"/>
  <c r="G283" i="16" s="1"/>
  <c r="F283" i="16"/>
  <c r="N130" i="15"/>
  <c r="G127" i="16" s="1"/>
  <c r="F127" i="16"/>
  <c r="N108" i="15"/>
  <c r="G76" i="16" s="1"/>
  <c r="F76" i="16"/>
  <c r="N397" i="15"/>
  <c r="G396" i="16" s="1"/>
  <c r="F396" i="16"/>
  <c r="N396" i="15"/>
  <c r="G395" i="16" s="1"/>
  <c r="F395" i="16"/>
  <c r="N196" i="15"/>
  <c r="G195" i="16" s="1"/>
  <c r="F195" i="16"/>
  <c r="N486" i="15"/>
  <c r="G485" i="16" s="1"/>
  <c r="F485" i="16"/>
  <c r="N448" i="15"/>
  <c r="G447" i="16" s="1"/>
  <c r="F447" i="16"/>
  <c r="N378" i="15"/>
  <c r="G377" i="16" s="1"/>
  <c r="F377" i="16"/>
  <c r="N308" i="15"/>
  <c r="G307" i="16" s="1"/>
  <c r="F307" i="16"/>
  <c r="N377" i="15"/>
  <c r="G376" i="16" s="1"/>
  <c r="F376" i="16"/>
  <c r="N416" i="15"/>
  <c r="G415" i="16" s="1"/>
  <c r="F415" i="16"/>
  <c r="N350" i="15"/>
  <c r="G349" i="16" s="1"/>
  <c r="F349" i="16"/>
  <c r="N360" i="15"/>
  <c r="G359" i="16" s="1"/>
  <c r="F359" i="16"/>
  <c r="N458" i="15"/>
  <c r="G457" i="16" s="1"/>
  <c r="F457" i="16"/>
  <c r="N138" i="15"/>
  <c r="G135" i="16" s="1"/>
  <c r="F135" i="16"/>
  <c r="N490" i="15"/>
  <c r="G489" i="16" s="1"/>
  <c r="F489" i="16"/>
  <c r="N160" i="15"/>
  <c r="G159" i="16" s="1"/>
  <c r="F159" i="16"/>
  <c r="N489" i="15"/>
  <c r="G488" i="16" s="1"/>
  <c r="F488" i="16"/>
  <c r="P262" i="16"/>
  <c r="N344" i="15"/>
  <c r="G343" i="16" s="1"/>
  <c r="F343" i="16"/>
  <c r="N332" i="15"/>
  <c r="G331" i="16" s="1"/>
  <c r="F331" i="16"/>
  <c r="N451" i="15"/>
  <c r="G450" i="16" s="1"/>
  <c r="F450" i="16"/>
  <c r="N343" i="15"/>
  <c r="G342" i="16" s="1"/>
  <c r="F342" i="16"/>
  <c r="N320" i="15"/>
  <c r="G319" i="16" s="1"/>
  <c r="F319" i="16"/>
  <c r="N384" i="15"/>
  <c r="G383" i="16" s="1"/>
  <c r="F383" i="16"/>
  <c r="N319" i="15"/>
  <c r="G318" i="16" s="1"/>
  <c r="F318" i="16"/>
  <c r="N460" i="15"/>
  <c r="G459" i="16" s="1"/>
  <c r="F459" i="16"/>
  <c r="N296" i="15"/>
  <c r="G295" i="16" s="1"/>
  <c r="F295" i="16"/>
  <c r="N144" i="15"/>
  <c r="G143" i="16" s="1"/>
  <c r="F143" i="16"/>
  <c r="N105" i="15"/>
  <c r="G72" i="16" s="1"/>
  <c r="F72" i="16"/>
  <c r="N415" i="15"/>
  <c r="G414" i="16" s="1"/>
  <c r="F414" i="16"/>
  <c r="N425" i="15"/>
  <c r="G424" i="16" s="1"/>
  <c r="F424" i="16"/>
  <c r="F113" i="16"/>
  <c r="N123" i="15"/>
  <c r="G113" i="16" s="1"/>
  <c r="N447" i="15"/>
  <c r="G446" i="16" s="1"/>
  <c r="F446" i="16"/>
  <c r="N282" i="15"/>
  <c r="G281" i="16" s="1"/>
  <c r="F281" i="16"/>
  <c r="N370" i="15"/>
  <c r="G369" i="16" s="1"/>
  <c r="F369" i="16"/>
  <c r="N326" i="15"/>
  <c r="G325" i="16" s="1"/>
  <c r="F325" i="16"/>
  <c r="N335" i="15"/>
  <c r="G334" i="16" s="1"/>
  <c r="F334" i="16"/>
  <c r="N302" i="15"/>
  <c r="G301" i="16" s="1"/>
  <c r="F301" i="16"/>
  <c r="N311" i="15"/>
  <c r="G310" i="16" s="1"/>
  <c r="F310" i="16"/>
  <c r="N113" i="15"/>
  <c r="G81" i="16" s="1"/>
  <c r="F81" i="16"/>
  <c r="P368" i="16"/>
  <c r="P236" i="16"/>
  <c r="O224" i="16"/>
  <c r="Q224" i="16" s="1"/>
  <c r="O212" i="16"/>
  <c r="Q212" i="16" s="1"/>
  <c r="P176" i="16"/>
  <c r="P164" i="16"/>
  <c r="O140" i="16"/>
  <c r="Q140" i="16" s="1"/>
  <c r="P128" i="16"/>
  <c r="P178" i="16"/>
  <c r="O130" i="16"/>
  <c r="Q130" i="16" s="1"/>
  <c r="P177" i="16"/>
  <c r="P286" i="16"/>
  <c r="P174" i="16"/>
  <c r="F288" i="16"/>
  <c r="P212" i="16"/>
  <c r="O176" i="16"/>
  <c r="O192" i="16"/>
  <c r="P192" i="16"/>
  <c r="N459" i="15"/>
  <c r="G458" i="16" s="1"/>
  <c r="F458" i="16"/>
  <c r="N347" i="15"/>
  <c r="G346" i="16" s="1"/>
  <c r="F346" i="16"/>
  <c r="N337" i="15"/>
  <c r="G336" i="16" s="1"/>
  <c r="F336" i="16"/>
  <c r="N301" i="15"/>
  <c r="G300" i="16" s="1"/>
  <c r="F300" i="16"/>
  <c r="N467" i="15"/>
  <c r="G466" i="16" s="1"/>
  <c r="F466" i="16"/>
  <c r="N299" i="15"/>
  <c r="G298" i="16" s="1"/>
  <c r="F298" i="16"/>
  <c r="G111" i="19"/>
  <c r="G113" i="19"/>
  <c r="G114" i="19"/>
  <c r="N487" i="15"/>
  <c r="G486" i="16" s="1"/>
  <c r="F486" i="16"/>
  <c r="N465" i="15"/>
  <c r="G464" i="16" s="1"/>
  <c r="F464" i="16"/>
  <c r="N364" i="15"/>
  <c r="G363" i="16" s="1"/>
  <c r="F363" i="16"/>
  <c r="N353" i="15"/>
  <c r="G352" i="16" s="1"/>
  <c r="F352" i="16"/>
  <c r="N307" i="15"/>
  <c r="G306" i="16" s="1"/>
  <c r="F306" i="16"/>
  <c r="N241" i="15"/>
  <c r="G240" i="16" s="1"/>
  <c r="F240" i="16"/>
  <c r="N229" i="15"/>
  <c r="G228" i="16" s="1"/>
  <c r="F228" i="16"/>
  <c r="N217" i="15"/>
  <c r="G216" i="16" s="1"/>
  <c r="F216" i="16"/>
  <c r="N132" i="15"/>
  <c r="G129" i="16" s="1"/>
  <c r="F129" i="16"/>
  <c r="N110" i="15"/>
  <c r="G78" i="16" s="1"/>
  <c r="F78" i="16"/>
  <c r="G63" i="19"/>
  <c r="G61" i="19"/>
  <c r="G55" i="19"/>
  <c r="G54" i="19"/>
  <c r="N498" i="15"/>
  <c r="G497" i="16" s="1"/>
  <c r="F497" i="16"/>
  <c r="N477" i="15"/>
  <c r="G476" i="16" s="1"/>
  <c r="F476" i="16"/>
  <c r="N376" i="15"/>
  <c r="G375" i="16" s="1"/>
  <c r="F375" i="16"/>
  <c r="N317" i="15"/>
  <c r="G316" i="16" s="1"/>
  <c r="F316" i="16"/>
  <c r="N277" i="15"/>
  <c r="G276" i="16" s="1"/>
  <c r="F276" i="16"/>
  <c r="N206" i="15"/>
  <c r="G205" i="16" s="1"/>
  <c r="F205" i="16"/>
  <c r="N195" i="15"/>
  <c r="G194" i="16" s="1"/>
  <c r="F194" i="16"/>
  <c r="N184" i="15"/>
  <c r="G183" i="16" s="1"/>
  <c r="F183" i="16"/>
  <c r="N173" i="15"/>
  <c r="G172" i="16" s="1"/>
  <c r="F172" i="16"/>
  <c r="N161" i="15"/>
  <c r="G160" i="16" s="1"/>
  <c r="F160" i="16"/>
  <c r="N150" i="15"/>
  <c r="G149" i="16" s="1"/>
  <c r="F149" i="16"/>
  <c r="N124" i="15"/>
  <c r="G118" i="16" s="1"/>
  <c r="F118" i="16"/>
  <c r="G29" i="19"/>
  <c r="N414" i="15"/>
  <c r="G413" i="16" s="1"/>
  <c r="F413" i="16"/>
  <c r="N325" i="15"/>
  <c r="G324" i="16" s="1"/>
  <c r="F324" i="16"/>
  <c r="N240" i="15"/>
  <c r="G239" i="16" s="1"/>
  <c r="F239" i="16"/>
  <c r="N148" i="15"/>
  <c r="G147" i="16" s="1"/>
  <c r="F147" i="16"/>
  <c r="O368" i="16"/>
  <c r="P200" i="16"/>
  <c r="F287" i="16"/>
  <c r="N382" i="15"/>
  <c r="G381" i="16" s="1"/>
  <c r="F381" i="16"/>
  <c r="N314" i="15"/>
  <c r="G313" i="16" s="1"/>
  <c r="F313" i="16"/>
  <c r="N305" i="15"/>
  <c r="G304" i="16" s="1"/>
  <c r="F304" i="16"/>
  <c r="N274" i="15"/>
  <c r="G273" i="16" s="1"/>
  <c r="F273" i="16"/>
  <c r="F61" i="16"/>
  <c r="N101" i="15"/>
  <c r="G61" i="16" s="1"/>
  <c r="N279" i="15"/>
  <c r="G278" i="16" s="1"/>
  <c r="F278" i="16"/>
  <c r="O174" i="16"/>
  <c r="Q174" i="16" s="1"/>
  <c r="P258" i="16"/>
  <c r="N323" i="15"/>
  <c r="G322" i="16" s="1"/>
  <c r="F322" i="16"/>
  <c r="N313" i="15"/>
  <c r="G312" i="16" s="1"/>
  <c r="F312" i="16"/>
  <c r="P140" i="16"/>
  <c r="O270" i="16"/>
  <c r="P270" i="16"/>
  <c r="N478" i="15"/>
  <c r="G477" i="16" s="1"/>
  <c r="F477" i="16"/>
  <c r="G37" i="19"/>
  <c r="O264" i="16"/>
  <c r="P264" i="16"/>
  <c r="N390" i="15"/>
  <c r="G389" i="16" s="1"/>
  <c r="F389" i="16"/>
  <c r="N341" i="15"/>
  <c r="G340" i="16" s="1"/>
  <c r="F340" i="16"/>
  <c r="N272" i="15"/>
  <c r="G271" i="16" s="1"/>
  <c r="F271" i="16"/>
  <c r="F207" i="16"/>
  <c r="O162" i="16"/>
  <c r="P162" i="16"/>
  <c r="O128" i="16"/>
  <c r="N399" i="15"/>
  <c r="G398" i="16" s="1"/>
  <c r="F398" i="16"/>
  <c r="N389" i="15"/>
  <c r="G388" i="16" s="1"/>
  <c r="F388" i="16"/>
  <c r="N331" i="15"/>
  <c r="G330" i="16" s="1"/>
  <c r="F330" i="16"/>
  <c r="N248" i="15"/>
  <c r="G247" i="16" s="1"/>
  <c r="F247" i="16"/>
  <c r="F231" i="16"/>
  <c r="O282" i="16"/>
  <c r="P152" i="16"/>
  <c r="O201" i="16"/>
  <c r="P201" i="16"/>
  <c r="P224" i="16"/>
  <c r="N349" i="15"/>
  <c r="G348" i="16" s="1"/>
  <c r="F348" i="16"/>
  <c r="N270" i="15"/>
  <c r="G269" i="16" s="1"/>
  <c r="F269" i="16"/>
  <c r="O236" i="16"/>
  <c r="Q236" i="16" s="1"/>
  <c r="N329" i="15"/>
  <c r="G328" i="16" s="1"/>
  <c r="F328" i="16"/>
  <c r="N281" i="15"/>
  <c r="G280" i="16" s="1"/>
  <c r="F280" i="16"/>
  <c r="N134" i="15"/>
  <c r="G131" i="16" s="1"/>
  <c r="F131" i="16"/>
  <c r="O142" i="16"/>
  <c r="O164" i="16"/>
  <c r="F480" i="16"/>
  <c r="N481" i="15"/>
  <c r="G480" i="16" s="1"/>
  <c r="N450" i="15"/>
  <c r="G449" i="16" s="1"/>
  <c r="F449" i="16"/>
  <c r="N418" i="15"/>
  <c r="G417" i="16" s="1"/>
  <c r="F417" i="16"/>
  <c r="N374" i="15"/>
  <c r="G373" i="16" s="1"/>
  <c r="F373" i="16"/>
  <c r="N354" i="15"/>
  <c r="G353" i="16" s="1"/>
  <c r="F353" i="16"/>
  <c r="N346" i="15"/>
  <c r="G345" i="16" s="1"/>
  <c r="F345" i="16"/>
  <c r="N330" i="15"/>
  <c r="G329" i="16" s="1"/>
  <c r="F329" i="16"/>
  <c r="N322" i="15"/>
  <c r="G321" i="16" s="1"/>
  <c r="F321" i="16"/>
  <c r="N306" i="15"/>
  <c r="G305" i="16" s="1"/>
  <c r="F305" i="16"/>
  <c r="N298" i="15"/>
  <c r="G297" i="16" s="1"/>
  <c r="F297" i="16"/>
  <c r="N280" i="15"/>
  <c r="G279" i="16" s="1"/>
  <c r="F279" i="16"/>
  <c r="N261" i="15"/>
  <c r="G260" i="16" s="1"/>
  <c r="F260" i="16"/>
  <c r="N250" i="15"/>
  <c r="G249" i="16" s="1"/>
  <c r="F249" i="16"/>
  <c r="F69" i="16"/>
  <c r="N104" i="15"/>
  <c r="G69" i="16" s="1"/>
  <c r="N497" i="15"/>
  <c r="G496" i="16" s="1"/>
  <c r="F496" i="16"/>
  <c r="N439" i="15"/>
  <c r="G438" i="16" s="1"/>
  <c r="F438" i="16"/>
  <c r="N417" i="15"/>
  <c r="G416" i="16" s="1"/>
  <c r="F416" i="16"/>
  <c r="N345" i="15"/>
  <c r="G344" i="16" s="1"/>
  <c r="F344" i="16"/>
  <c r="N321" i="15"/>
  <c r="G320" i="16" s="1"/>
  <c r="F320" i="16"/>
  <c r="N297" i="15"/>
  <c r="G296" i="16" s="1"/>
  <c r="F296" i="16"/>
  <c r="N260" i="15"/>
  <c r="G259" i="16" s="1"/>
  <c r="F259" i="16"/>
  <c r="N249" i="15"/>
  <c r="G248" i="16" s="1"/>
  <c r="F248" i="16"/>
  <c r="N140" i="15"/>
  <c r="G139" i="16" s="1"/>
  <c r="F139" i="16"/>
  <c r="N103" i="15"/>
  <c r="G65" i="16" s="1"/>
  <c r="F65" i="16"/>
  <c r="N106" i="15"/>
  <c r="G73" i="16" s="1"/>
  <c r="F73" i="16"/>
  <c r="F88" i="16"/>
  <c r="N115" i="15"/>
  <c r="G88" i="16" s="1"/>
  <c r="Q115" i="15"/>
  <c r="N438" i="15"/>
  <c r="G437" i="16" s="1"/>
  <c r="F437" i="16"/>
  <c r="F406" i="16"/>
  <c r="N407" i="15"/>
  <c r="G406" i="16" s="1"/>
  <c r="N372" i="15"/>
  <c r="G371" i="16" s="1"/>
  <c r="F371" i="16"/>
  <c r="N278" i="15"/>
  <c r="G277" i="16" s="1"/>
  <c r="F277" i="16"/>
  <c r="N228" i="15"/>
  <c r="G227" i="16" s="1"/>
  <c r="F227" i="16"/>
  <c r="N216" i="15"/>
  <c r="G215" i="16" s="1"/>
  <c r="F215" i="16"/>
  <c r="N172" i="15"/>
  <c r="G171" i="16" s="1"/>
  <c r="F171" i="16"/>
  <c r="F77" i="16"/>
  <c r="N109" i="15"/>
  <c r="G77" i="16" s="1"/>
  <c r="N120" i="15"/>
  <c r="G94" i="16" s="1"/>
  <c r="F94" i="16"/>
  <c r="N437" i="15"/>
  <c r="G436" i="16" s="1"/>
  <c r="F436" i="16"/>
  <c r="N388" i="15"/>
  <c r="G387" i="16" s="1"/>
  <c r="F387" i="16"/>
  <c r="N362" i="15"/>
  <c r="G361" i="16" s="1"/>
  <c r="F361" i="16"/>
  <c r="N352" i="15"/>
  <c r="G351" i="16" s="1"/>
  <c r="F351" i="16"/>
  <c r="N336" i="15"/>
  <c r="G335" i="16" s="1"/>
  <c r="F335" i="16"/>
  <c r="N328" i="15"/>
  <c r="G327" i="16" s="1"/>
  <c r="F327" i="16"/>
  <c r="N312" i="15"/>
  <c r="G311" i="16" s="1"/>
  <c r="F311" i="16"/>
  <c r="N304" i="15"/>
  <c r="G303" i="16" s="1"/>
  <c r="F303" i="16"/>
  <c r="N286" i="15"/>
  <c r="G285" i="16" s="1"/>
  <c r="F285" i="16"/>
  <c r="N269" i="15"/>
  <c r="G268" i="16" s="1"/>
  <c r="F268" i="16"/>
  <c r="N204" i="15"/>
  <c r="G203" i="16" s="1"/>
  <c r="F203" i="16"/>
  <c r="F67" i="16"/>
  <c r="P49" i="15"/>
  <c r="F53" i="16"/>
  <c r="Q67" i="15"/>
  <c r="F493" i="16"/>
  <c r="N494" i="15"/>
  <c r="G493" i="16" s="1"/>
  <c r="N485" i="15"/>
  <c r="G484" i="16" s="1"/>
  <c r="F484" i="16"/>
  <c r="N457" i="15"/>
  <c r="G456" i="16" s="1"/>
  <c r="F456" i="16"/>
  <c r="N351" i="15"/>
  <c r="G350" i="16" s="1"/>
  <c r="F350" i="16"/>
  <c r="N327" i="15"/>
  <c r="G326" i="16" s="1"/>
  <c r="F326" i="16"/>
  <c r="N303" i="15"/>
  <c r="G302" i="16" s="1"/>
  <c r="F302" i="16"/>
  <c r="N285" i="15"/>
  <c r="G284" i="16" s="1"/>
  <c r="F284" i="16"/>
  <c r="N268" i="15"/>
  <c r="G267" i="16" s="1"/>
  <c r="F267" i="16"/>
  <c r="F492" i="16"/>
  <c r="N493" i="15"/>
  <c r="G492" i="16" s="1"/>
  <c r="N474" i="15"/>
  <c r="G473" i="16" s="1"/>
  <c r="F473" i="16"/>
  <c r="F463" i="16"/>
  <c r="N464" i="15"/>
  <c r="G463" i="16" s="1"/>
  <c r="F434" i="16"/>
  <c r="N435" i="15"/>
  <c r="G434" i="16" s="1"/>
  <c r="N386" i="15"/>
  <c r="G385" i="16" s="1"/>
  <c r="F385" i="16"/>
  <c r="N294" i="15"/>
  <c r="G293" i="16" s="1"/>
  <c r="F293" i="16"/>
  <c r="N276" i="15"/>
  <c r="G275" i="16" s="1"/>
  <c r="F275" i="16"/>
  <c r="N257" i="15"/>
  <c r="G256" i="16" s="1"/>
  <c r="F256" i="16"/>
  <c r="N246" i="15"/>
  <c r="G245" i="16" s="1"/>
  <c r="F245" i="16"/>
  <c r="N236" i="15"/>
  <c r="G235" i="16" s="1"/>
  <c r="F235" i="16"/>
  <c r="F25" i="16"/>
  <c r="Q86" i="15"/>
  <c r="F59" i="16"/>
  <c r="N100" i="15"/>
  <c r="G59" i="16" s="1"/>
  <c r="N473" i="15"/>
  <c r="G472" i="16" s="1"/>
  <c r="F472" i="16"/>
  <c r="N395" i="15"/>
  <c r="G394" i="16" s="1"/>
  <c r="F394" i="16"/>
  <c r="N342" i="15"/>
  <c r="G341" i="16" s="1"/>
  <c r="F341" i="16"/>
  <c r="N334" i="15"/>
  <c r="G333" i="16" s="1"/>
  <c r="F333" i="16"/>
  <c r="N318" i="15"/>
  <c r="G317" i="16" s="1"/>
  <c r="F317" i="16"/>
  <c r="N310" i="15"/>
  <c r="G309" i="16" s="1"/>
  <c r="F309" i="16"/>
  <c r="N293" i="15"/>
  <c r="G292" i="16" s="1"/>
  <c r="F292" i="16"/>
  <c r="N266" i="15"/>
  <c r="G265" i="16" s="1"/>
  <c r="F265" i="16"/>
  <c r="N256" i="15"/>
  <c r="G255" i="16" s="1"/>
  <c r="F255" i="16"/>
  <c r="N245" i="15"/>
  <c r="G244" i="16" s="1"/>
  <c r="F244" i="16"/>
  <c r="N224" i="15"/>
  <c r="G223" i="16" s="1"/>
  <c r="F223" i="16"/>
  <c r="N212" i="15"/>
  <c r="G211" i="16" s="1"/>
  <c r="F211" i="16"/>
  <c r="N180" i="15"/>
  <c r="G179" i="16" s="1"/>
  <c r="F179" i="16"/>
  <c r="N168" i="15"/>
  <c r="G167" i="16" s="1"/>
  <c r="F167" i="16"/>
  <c r="F481" i="16"/>
  <c r="N482" i="15"/>
  <c r="G481" i="16" s="1"/>
  <c r="N472" i="15"/>
  <c r="G471" i="16" s="1"/>
  <c r="F471" i="16"/>
  <c r="N445" i="15"/>
  <c r="G444" i="16" s="1"/>
  <c r="F444" i="16"/>
  <c r="N423" i="15"/>
  <c r="G422" i="16" s="1"/>
  <c r="F422" i="16"/>
  <c r="N402" i="15"/>
  <c r="G401" i="16" s="1"/>
  <c r="F401" i="16"/>
  <c r="N394" i="15"/>
  <c r="G393" i="16" s="1"/>
  <c r="F393" i="16"/>
  <c r="N359" i="15"/>
  <c r="G358" i="16" s="1"/>
  <c r="F358" i="16"/>
  <c r="N333" i="15"/>
  <c r="G332" i="16" s="1"/>
  <c r="F332" i="16"/>
  <c r="N309" i="15"/>
  <c r="G308" i="16" s="1"/>
  <c r="F308" i="16"/>
  <c r="N292" i="15"/>
  <c r="G291" i="16" s="1"/>
  <c r="F291" i="16"/>
  <c r="N244" i="15"/>
  <c r="G243" i="16" s="1"/>
  <c r="F243" i="16"/>
  <c r="N200" i="15"/>
  <c r="G199" i="16" s="1"/>
  <c r="F199" i="16"/>
  <c r="N156" i="15"/>
  <c r="G155" i="16" s="1"/>
  <c r="F155" i="16"/>
  <c r="N128" i="15"/>
  <c r="G125" i="16" s="1"/>
  <c r="F125" i="16"/>
  <c r="F91" i="16"/>
  <c r="N118" i="15"/>
  <c r="G91" i="16" s="1"/>
  <c r="Q118" i="15"/>
  <c r="N432" i="15"/>
  <c r="G431" i="16" s="1"/>
  <c r="F431" i="16"/>
  <c r="N358" i="15"/>
  <c r="G357" i="16" s="1"/>
  <c r="F357" i="16"/>
  <c r="N254" i="15"/>
  <c r="G253" i="16" s="1"/>
  <c r="F253" i="16"/>
  <c r="N470" i="15"/>
  <c r="G469" i="16" s="1"/>
  <c r="F469" i="16"/>
  <c r="N452" i="15"/>
  <c r="G451" i="16" s="1"/>
  <c r="F451" i="16"/>
  <c r="N431" i="15"/>
  <c r="G430" i="16" s="1"/>
  <c r="F430" i="16"/>
  <c r="F420" i="16"/>
  <c r="N421" i="15"/>
  <c r="G420" i="16" s="1"/>
  <c r="N412" i="15"/>
  <c r="G411" i="16" s="1"/>
  <c r="F411" i="16"/>
  <c r="N392" i="15"/>
  <c r="G391" i="16" s="1"/>
  <c r="F391" i="16"/>
  <c r="N348" i="15"/>
  <c r="G347" i="16" s="1"/>
  <c r="F347" i="16"/>
  <c r="N340" i="15"/>
  <c r="G339" i="16" s="1"/>
  <c r="F339" i="16"/>
  <c r="N324" i="15"/>
  <c r="G323" i="16" s="1"/>
  <c r="F323" i="16"/>
  <c r="N316" i="15"/>
  <c r="G315" i="16" s="1"/>
  <c r="F315" i="16"/>
  <c r="N300" i="15"/>
  <c r="G299" i="16" s="1"/>
  <c r="F299" i="16"/>
  <c r="N290" i="15"/>
  <c r="G289" i="16" s="1"/>
  <c r="F289" i="16"/>
  <c r="N273" i="15"/>
  <c r="G272" i="16" s="1"/>
  <c r="F272" i="16"/>
  <c r="N264" i="15"/>
  <c r="G263" i="16" s="1"/>
  <c r="F263" i="16"/>
  <c r="N253" i="15"/>
  <c r="G252" i="16" s="1"/>
  <c r="F252" i="16"/>
  <c r="N242" i="15"/>
  <c r="G241" i="16" s="1"/>
  <c r="F241" i="16"/>
  <c r="N188" i="15"/>
  <c r="G187" i="16" s="1"/>
  <c r="F187" i="16"/>
  <c r="P25" i="15"/>
  <c r="P24" i="15"/>
  <c r="P26" i="15"/>
  <c r="P90" i="15"/>
  <c r="P28" i="15"/>
  <c r="P35" i="15"/>
  <c r="P66" i="15"/>
  <c r="P27" i="15"/>
  <c r="P50" i="15"/>
  <c r="F105" i="16"/>
  <c r="N107" i="15"/>
  <c r="G74" i="16" s="1"/>
  <c r="F74" i="16"/>
  <c r="N442" i="15"/>
  <c r="G441" i="16" s="1"/>
  <c r="F441" i="16"/>
  <c r="N430" i="15"/>
  <c r="G429" i="16" s="1"/>
  <c r="F429" i="16"/>
  <c r="N420" i="15"/>
  <c r="G419" i="16" s="1"/>
  <c r="F419" i="16"/>
  <c r="N366" i="15"/>
  <c r="G365" i="16" s="1"/>
  <c r="F365" i="16"/>
  <c r="N356" i="15"/>
  <c r="G355" i="16" s="1"/>
  <c r="F355" i="16"/>
  <c r="N339" i="15"/>
  <c r="G338" i="16" s="1"/>
  <c r="F338" i="16"/>
  <c r="N315" i="15"/>
  <c r="G314" i="16" s="1"/>
  <c r="F314" i="16"/>
  <c r="N252" i="15"/>
  <c r="G251" i="16" s="1"/>
  <c r="F251" i="16"/>
  <c r="N220" i="15"/>
  <c r="G219" i="16" s="1"/>
  <c r="F219" i="16"/>
  <c r="N176" i="15"/>
  <c r="G175" i="16" s="1"/>
  <c r="F175" i="16"/>
  <c r="N164" i="15"/>
  <c r="G163" i="16" s="1"/>
  <c r="F163" i="16"/>
  <c r="N125" i="15"/>
  <c r="G122" i="16" s="1"/>
  <c r="F122" i="16"/>
  <c r="N114" i="15"/>
  <c r="G85" i="16" s="1"/>
  <c r="F85" i="16"/>
  <c r="N444" i="15"/>
  <c r="G443" i="16" s="1"/>
  <c r="F443" i="16"/>
  <c r="N368" i="15"/>
  <c r="G367" i="16" s="1"/>
  <c r="F367" i="16"/>
  <c r="N136" i="15"/>
  <c r="G133" i="16" s="1"/>
  <c r="F133" i="16"/>
  <c r="N429" i="15"/>
  <c r="G428" i="16" s="1"/>
  <c r="F428" i="16"/>
  <c r="N419" i="15"/>
  <c r="G418" i="16" s="1"/>
  <c r="F418" i="16"/>
  <c r="N410" i="15"/>
  <c r="G409" i="16" s="1"/>
  <c r="F409" i="16"/>
  <c r="N365" i="15"/>
  <c r="G364" i="16" s="1"/>
  <c r="F364" i="16"/>
  <c r="N262" i="15"/>
  <c r="G261" i="16" s="1"/>
  <c r="F261" i="16"/>
  <c r="N152" i="15"/>
  <c r="G151" i="16" s="1"/>
  <c r="F151" i="16"/>
  <c r="P64" i="15"/>
  <c r="F99" i="16"/>
  <c r="Q55" i="15"/>
  <c r="Q124" i="15"/>
  <c r="Q20" i="15"/>
  <c r="Q33" i="15"/>
  <c r="Q88" i="15"/>
  <c r="Q87" i="15"/>
  <c r="Q91" i="15"/>
  <c r="F35" i="16"/>
  <c r="P64" i="16"/>
  <c r="Q63" i="15"/>
  <c r="N404" i="15"/>
  <c r="G403" i="16" s="1"/>
  <c r="F403" i="16"/>
  <c r="G9" i="19"/>
  <c r="G8" i="19"/>
  <c r="G10" i="19"/>
  <c r="G12" i="19"/>
  <c r="F483" i="16"/>
  <c r="N484" i="15"/>
  <c r="G483" i="16" s="1"/>
  <c r="F470" i="16"/>
  <c r="N471" i="15"/>
  <c r="G470" i="16" s="1"/>
  <c r="N411" i="15"/>
  <c r="G410" i="16" s="1"/>
  <c r="F410" i="16"/>
  <c r="N367" i="15"/>
  <c r="G366" i="16" s="1"/>
  <c r="F366" i="16"/>
  <c r="O132" i="16"/>
  <c r="P132" i="16"/>
  <c r="N424" i="15"/>
  <c r="G423" i="16" s="1"/>
  <c r="F423" i="16"/>
  <c r="P475" i="16"/>
  <c r="F494" i="16"/>
  <c r="N495" i="15"/>
  <c r="G494" i="16" s="1"/>
  <c r="N483" i="15"/>
  <c r="G482" i="16" s="1"/>
  <c r="F482" i="16"/>
  <c r="N381" i="15"/>
  <c r="G380" i="16" s="1"/>
  <c r="F380" i="16"/>
  <c r="F402" i="16"/>
  <c r="N403" i="15"/>
  <c r="G402" i="16" s="1"/>
  <c r="F462" i="16"/>
  <c r="N463" i="15"/>
  <c r="G462" i="16" s="1"/>
  <c r="N443" i="15"/>
  <c r="G442" i="16" s="1"/>
  <c r="F442" i="16"/>
  <c r="F435" i="16"/>
  <c r="N436" i="15"/>
  <c r="G435" i="16" s="1"/>
  <c r="N422" i="15"/>
  <c r="G421" i="16" s="1"/>
  <c r="F421" i="16"/>
  <c r="N373" i="15"/>
  <c r="G372" i="16" s="1"/>
  <c r="F372" i="16"/>
  <c r="P153" i="16"/>
  <c r="F468" i="16"/>
  <c r="N469" i="15"/>
  <c r="G468" i="16" s="1"/>
  <c r="N462" i="15"/>
  <c r="G461" i="16" s="1"/>
  <c r="F461" i="16"/>
  <c r="N456" i="15"/>
  <c r="G455" i="16" s="1"/>
  <c r="F455" i="16"/>
  <c r="F448" i="16"/>
  <c r="N449" i="15"/>
  <c r="G448" i="16" s="1"/>
  <c r="F408" i="16"/>
  <c r="N409" i="15"/>
  <c r="G408" i="16" s="1"/>
  <c r="N387" i="15"/>
  <c r="G386" i="16" s="1"/>
  <c r="F386" i="16"/>
  <c r="F499" i="16"/>
  <c r="N500" i="15"/>
  <c r="G499" i="16" s="1"/>
  <c r="N488" i="15"/>
  <c r="G487" i="16" s="1"/>
  <c r="F487" i="16"/>
  <c r="N468" i="15"/>
  <c r="G467" i="16" s="1"/>
  <c r="F467" i="16"/>
  <c r="N455" i="15"/>
  <c r="G454" i="16" s="1"/>
  <c r="F454" i="16"/>
  <c r="N408" i="15"/>
  <c r="G407" i="16" s="1"/>
  <c r="F407" i="16"/>
  <c r="N400" i="15"/>
  <c r="G399" i="16" s="1"/>
  <c r="F399" i="16"/>
  <c r="N379" i="15"/>
  <c r="G378" i="16" s="1"/>
  <c r="F378" i="16"/>
  <c r="N499" i="15"/>
  <c r="G498" i="16" s="1"/>
  <c r="F498" i="16"/>
  <c r="F474" i="16"/>
  <c r="N475" i="15"/>
  <c r="G474" i="16" s="1"/>
  <c r="N454" i="15"/>
  <c r="G453" i="16" s="1"/>
  <c r="F453" i="16"/>
  <c r="F440" i="16"/>
  <c r="N441" i="15"/>
  <c r="G440" i="16" s="1"/>
  <c r="N393" i="15"/>
  <c r="G392" i="16" s="1"/>
  <c r="F392" i="16"/>
  <c r="N357" i="15"/>
  <c r="G356" i="16" s="1"/>
  <c r="F356" i="16"/>
  <c r="F452" i="16"/>
  <c r="N453" i="15"/>
  <c r="G452" i="16" s="1"/>
  <c r="F439" i="16"/>
  <c r="N440" i="15"/>
  <c r="G439" i="16" s="1"/>
  <c r="N434" i="15"/>
  <c r="G433" i="16" s="1"/>
  <c r="F433" i="16"/>
  <c r="F426" i="16"/>
  <c r="N427" i="15"/>
  <c r="G426" i="16" s="1"/>
  <c r="N385" i="15"/>
  <c r="G384" i="16" s="1"/>
  <c r="F384" i="16"/>
  <c r="N466" i="15"/>
  <c r="G465" i="16" s="1"/>
  <c r="F465" i="16"/>
  <c r="N433" i="15"/>
  <c r="G432" i="16" s="1"/>
  <c r="F432" i="16"/>
  <c r="N398" i="15"/>
  <c r="G397" i="16" s="1"/>
  <c r="F397" i="16"/>
  <c r="N363" i="15"/>
  <c r="G362" i="16" s="1"/>
  <c r="F362" i="16"/>
  <c r="G45" i="19"/>
  <c r="G43" i="19"/>
  <c r="G42" i="19"/>
  <c r="G44" i="19"/>
  <c r="G95" i="19"/>
  <c r="G91" i="19"/>
  <c r="O188" i="16"/>
  <c r="P188" i="16"/>
  <c r="F491" i="16"/>
  <c r="N492" i="15"/>
  <c r="G491" i="16" s="1"/>
  <c r="N480" i="15"/>
  <c r="G479" i="16" s="1"/>
  <c r="F479" i="16"/>
  <c r="N406" i="15"/>
  <c r="G405" i="16" s="1"/>
  <c r="F405" i="16"/>
  <c r="N391" i="15"/>
  <c r="G390" i="16" s="1"/>
  <c r="F390" i="16"/>
  <c r="N355" i="15"/>
  <c r="G354" i="16" s="1"/>
  <c r="N72" i="15"/>
  <c r="G114" i="16" s="1"/>
  <c r="N55" i="15"/>
  <c r="G44" i="16" s="1"/>
  <c r="N79" i="15"/>
  <c r="G108" i="16" s="1"/>
  <c r="N31" i="15"/>
  <c r="G100" i="16" s="1"/>
  <c r="N54" i="15"/>
  <c r="G45" i="16" s="1"/>
  <c r="N69" i="15"/>
  <c r="G31" i="16" s="1"/>
  <c r="N56" i="15"/>
  <c r="G26" i="16" s="1"/>
  <c r="N8" i="15"/>
  <c r="G60" i="16" s="1"/>
  <c r="N86" i="15"/>
  <c r="G25" i="16" s="1"/>
  <c r="N67" i="15"/>
  <c r="G53" i="16" s="1"/>
  <c r="N36" i="15"/>
  <c r="G27" i="16" s="1"/>
  <c r="N96" i="15"/>
  <c r="G120" i="16" s="1"/>
  <c r="N10" i="15"/>
  <c r="G7" i="16" s="1"/>
  <c r="N47" i="15"/>
  <c r="G15" i="16" s="1"/>
  <c r="N73" i="15"/>
  <c r="G38" i="16" s="1"/>
  <c r="N26" i="15"/>
  <c r="G75" i="16" s="1"/>
  <c r="N13" i="15"/>
  <c r="G41" i="16" s="1"/>
  <c r="N43" i="15"/>
  <c r="G43" i="16" s="1"/>
  <c r="N20" i="15"/>
  <c r="G13" i="16" s="1"/>
  <c r="N91" i="15"/>
  <c r="G57" i="16" s="1"/>
  <c r="N62" i="15"/>
  <c r="G95" i="16" s="1"/>
  <c r="N82" i="15"/>
  <c r="G83" i="16" s="1"/>
  <c r="N11" i="15"/>
  <c r="G10" i="16" s="1"/>
  <c r="N53" i="15"/>
  <c r="G23" i="16" s="1"/>
  <c r="N44" i="15"/>
  <c r="G33" i="16" s="1"/>
  <c r="N17" i="15"/>
  <c r="G70" i="16" s="1"/>
  <c r="N58" i="15"/>
  <c r="G56" i="16" s="1"/>
  <c r="N24" i="15"/>
  <c r="G98" i="16" s="1"/>
  <c r="N37" i="15"/>
  <c r="G18" i="16" s="1"/>
  <c r="N68" i="15"/>
  <c r="G117" i="16" s="1"/>
  <c r="N21" i="15"/>
  <c r="G16" i="16" s="1"/>
  <c r="N89" i="15"/>
  <c r="G34" i="16" s="1"/>
  <c r="N42" i="15"/>
  <c r="G22" i="16" s="1"/>
  <c r="N98" i="15"/>
  <c r="G62" i="16" s="1"/>
  <c r="N39" i="15"/>
  <c r="G17" i="16" s="1"/>
  <c r="N38" i="15"/>
  <c r="G37" i="16" s="1"/>
  <c r="N99" i="15"/>
  <c r="G87" i="16" s="1"/>
  <c r="N27" i="15"/>
  <c r="G21" i="16" s="1"/>
  <c r="N40" i="15"/>
  <c r="G82" i="16" s="1"/>
  <c r="N18" i="15"/>
  <c r="G112" i="16" s="1"/>
  <c r="N94" i="15"/>
  <c r="G54" i="16" s="1"/>
  <c r="N57" i="15"/>
  <c r="G97" i="16" s="1"/>
  <c r="N83" i="15"/>
  <c r="G111" i="16" s="1"/>
  <c r="N97" i="15"/>
  <c r="G68" i="16" s="1"/>
  <c r="N60" i="15"/>
  <c r="G49" i="16" s="1"/>
  <c r="N33" i="15"/>
  <c r="G11" i="16" s="1"/>
  <c r="N76" i="15"/>
  <c r="G29" i="16" s="1"/>
  <c r="N85" i="15"/>
  <c r="G116" i="16" s="1"/>
  <c r="N87" i="15"/>
  <c r="G47" i="16" s="1"/>
  <c r="N29" i="15"/>
  <c r="G30" i="16" s="1"/>
  <c r="N28" i="15"/>
  <c r="G93" i="16" s="1"/>
  <c r="N71" i="15"/>
  <c r="G102" i="16" s="1"/>
  <c r="N15" i="15"/>
  <c r="G9" i="16" s="1"/>
  <c r="N81" i="15"/>
  <c r="G48" i="16" s="1"/>
  <c r="N16" i="15"/>
  <c r="G86" i="16" s="1"/>
  <c r="N51" i="15"/>
  <c r="G32" i="16" s="1"/>
  <c r="N41" i="15"/>
  <c r="G20" i="16" s="1"/>
  <c r="N92" i="15"/>
  <c r="G63" i="16" s="1"/>
  <c r="P63" i="16" s="1"/>
  <c r="N12" i="15"/>
  <c r="G71" i="16" s="1"/>
  <c r="N80" i="15"/>
  <c r="G50" i="16" s="1"/>
  <c r="N90" i="15"/>
  <c r="G107" i="16" s="1"/>
  <c r="N14" i="15"/>
  <c r="G8" i="16" s="1"/>
  <c r="N74" i="15"/>
  <c r="G51" i="16" s="1"/>
  <c r="N50" i="15"/>
  <c r="G115" i="16" s="1"/>
  <c r="N59" i="15"/>
  <c r="G28" i="16" s="1"/>
  <c r="N52" i="15"/>
  <c r="G42" i="16" s="1"/>
  <c r="N95" i="15"/>
  <c r="G104" i="16" s="1"/>
  <c r="N45" i="15"/>
  <c r="G84" i="16" s="1"/>
  <c r="N77" i="15"/>
  <c r="G55" i="16" s="1"/>
  <c r="N35" i="15"/>
  <c r="G39" i="16" s="1"/>
  <c r="N19" i="15"/>
  <c r="G66" i="16" s="1"/>
  <c r="N65" i="15"/>
  <c r="G46" i="16" s="1"/>
  <c r="N22" i="15"/>
  <c r="G40" i="16" s="1"/>
  <c r="N88" i="15"/>
  <c r="G58" i="16" s="1"/>
  <c r="N34" i="15"/>
  <c r="G24" i="16" s="1"/>
  <c r="N78" i="15"/>
  <c r="G52" i="16" s="1"/>
  <c r="N25" i="15"/>
  <c r="G105" i="16" s="1"/>
  <c r="N30" i="15"/>
  <c r="G12" i="16" s="1"/>
  <c r="N61" i="15"/>
  <c r="G109" i="16" s="1"/>
  <c r="N23" i="15"/>
  <c r="G35" i="16" s="1"/>
  <c r="N84" i="15"/>
  <c r="G106" i="16" s="1"/>
  <c r="F354" i="16"/>
  <c r="N375" i="15"/>
  <c r="G374" i="16" s="1"/>
  <c r="F374" i="16"/>
  <c r="N491" i="15"/>
  <c r="G490" i="16" s="1"/>
  <c r="F490" i="16"/>
  <c r="N479" i="15"/>
  <c r="G478" i="16" s="1"/>
  <c r="F478" i="16"/>
  <c r="N446" i="15"/>
  <c r="G445" i="16" s="1"/>
  <c r="F445" i="16"/>
  <c r="N413" i="15"/>
  <c r="G412" i="16" s="1"/>
  <c r="F412" i="16"/>
  <c r="N405" i="15"/>
  <c r="G404" i="16" s="1"/>
  <c r="F404" i="16"/>
  <c r="N75" i="15"/>
  <c r="G36" i="16" s="1"/>
  <c r="Q106" i="15"/>
  <c r="Q100" i="15"/>
  <c r="Q83" i="15"/>
  <c r="Q44" i="15"/>
  <c r="Q81" i="15"/>
  <c r="N48" i="15"/>
  <c r="G14" i="16" s="1"/>
  <c r="Q76" i="15"/>
  <c r="Q107" i="15"/>
  <c r="Q117" i="15"/>
  <c r="Q59" i="15"/>
  <c r="Q52" i="15"/>
  <c r="Q78" i="15"/>
  <c r="N70" i="15"/>
  <c r="G136" i="16" s="1"/>
  <c r="Q74" i="15"/>
  <c r="Q97" i="15"/>
  <c r="Q116" i="15"/>
  <c r="Q73" i="15"/>
  <c r="Q94" i="15"/>
  <c r="Q82" i="15"/>
  <c r="Q93" i="15"/>
  <c r="N46" i="15"/>
  <c r="G103" i="16" s="1"/>
  <c r="Q85" i="15"/>
  <c r="Q80" i="15"/>
  <c r="Q47" i="15"/>
  <c r="Q114" i="15"/>
  <c r="Q113" i="15"/>
  <c r="Q108" i="15"/>
  <c r="N63" i="15"/>
  <c r="G137" i="16" s="1"/>
  <c r="Q43" i="15"/>
  <c r="Q60" i="15"/>
  <c r="Q75" i="15"/>
  <c r="Q61" i="15"/>
  <c r="Q40" i="15"/>
  <c r="Q70" i="15"/>
  <c r="N66" i="15"/>
  <c r="G101" i="16" s="1"/>
  <c r="Q69" i="15"/>
  <c r="Q79" i="15"/>
  <c r="Q84" i="15"/>
  <c r="Q95" i="15"/>
  <c r="Q109" i="15"/>
  <c r="Q101" i="15"/>
  <c r="N64" i="15"/>
  <c r="G99" i="16" s="1"/>
  <c r="Q13" i="15"/>
  <c r="Q72" i="15"/>
  <c r="Q46" i="15"/>
  <c r="Q51" i="15"/>
  <c r="N9" i="15"/>
  <c r="G19" i="16" s="1"/>
  <c r="Q77" i="15"/>
  <c r="Q103" i="15"/>
  <c r="Q96" i="15"/>
  <c r="Q23" i="15"/>
  <c r="Q99" i="15"/>
  <c r="Q112" i="15"/>
  <c r="N32" i="15"/>
  <c r="G119" i="16" s="1"/>
  <c r="Q122" i="15"/>
  <c r="Q92" i="15"/>
  <c r="Q104" i="15"/>
  <c r="Q119" i="15"/>
  <c r="Q38" i="15"/>
  <c r="Q71" i="15"/>
  <c r="N93" i="15"/>
  <c r="G121" i="16" s="1"/>
  <c r="N49" i="15"/>
  <c r="G67" i="16" s="1"/>
  <c r="Q123" i="15"/>
  <c r="Q98" i="15"/>
  <c r="Q58" i="15"/>
  <c r="T5" i="15" l="1"/>
  <c r="U5" i="15" s="1"/>
  <c r="P79" i="16"/>
  <c r="O145" i="16"/>
  <c r="Q145" i="16" s="1"/>
  <c r="O181" i="16"/>
  <c r="R181" i="16" s="1"/>
  <c r="P229" i="16"/>
  <c r="P495" i="16"/>
  <c r="P193" i="16"/>
  <c r="O337" i="16"/>
  <c r="Q337" i="16" s="1"/>
  <c r="P55" i="16"/>
  <c r="Q427" i="16"/>
  <c r="O217" i="16"/>
  <c r="Q217" i="16" s="1"/>
  <c r="P169" i="16"/>
  <c r="O165" i="16"/>
  <c r="R165" i="16" s="1"/>
  <c r="P37" i="16"/>
  <c r="O28" i="16"/>
  <c r="P80" i="16"/>
  <c r="P123" i="16"/>
  <c r="P110" i="16"/>
  <c r="R152" i="16"/>
  <c r="O89" i="16"/>
  <c r="R89" i="16" s="1"/>
  <c r="R475" i="16"/>
  <c r="P231" i="16"/>
  <c r="O90" i="16"/>
  <c r="Q90" i="16" s="1"/>
  <c r="P226" i="16"/>
  <c r="P238" i="16"/>
  <c r="R177" i="16"/>
  <c r="Q225" i="16"/>
  <c r="O123" i="16"/>
  <c r="R123" i="16" s="1"/>
  <c r="O370" i="16"/>
  <c r="R370" i="16" s="1"/>
  <c r="P190" i="16"/>
  <c r="P274" i="16"/>
  <c r="O214" i="16"/>
  <c r="Q214" i="16" s="1"/>
  <c r="O250" i="16"/>
  <c r="Q250" i="16" s="1"/>
  <c r="O166" i="16"/>
  <c r="Q166" i="16" s="1"/>
  <c r="O382" i="16"/>
  <c r="Q382" i="16" s="1"/>
  <c r="R154" i="16"/>
  <c r="Q154" i="16"/>
  <c r="P154" i="16"/>
  <c r="Q190" i="16"/>
  <c r="R190" i="16"/>
  <c r="O202" i="16"/>
  <c r="O92" i="16"/>
  <c r="Q92" i="16" s="1"/>
  <c r="R130" i="16"/>
  <c r="R237" i="16"/>
  <c r="P322" i="16"/>
  <c r="O322" i="16"/>
  <c r="R322" i="16" s="1"/>
  <c r="R226" i="16"/>
  <c r="Q169" i="16"/>
  <c r="Q168" i="16"/>
  <c r="R138" i="16"/>
  <c r="O231" i="16"/>
  <c r="Q231" i="16" s="1"/>
  <c r="P230" i="16"/>
  <c r="R258" i="16"/>
  <c r="O148" i="16"/>
  <c r="R148" i="16" s="1"/>
  <c r="R126" i="16"/>
  <c r="P209" i="16"/>
  <c r="O460" i="16"/>
  <c r="R460" i="16" s="1"/>
  <c r="Q157" i="16"/>
  <c r="O415" i="16"/>
  <c r="Q415" i="16" s="1"/>
  <c r="Q209" i="16"/>
  <c r="R209" i="16"/>
  <c r="R246" i="16"/>
  <c r="R144" i="16"/>
  <c r="R262" i="16"/>
  <c r="R150" i="16"/>
  <c r="O105" i="16"/>
  <c r="R105" i="16" s="1"/>
  <c r="P398" i="16"/>
  <c r="R213" i="16"/>
  <c r="O395" i="16"/>
  <c r="Q395" i="16" s="1"/>
  <c r="P460" i="16"/>
  <c r="Q294" i="16"/>
  <c r="O290" i="16"/>
  <c r="Q64" i="16"/>
  <c r="R198" i="16"/>
  <c r="P254" i="16"/>
  <c r="P161" i="16"/>
  <c r="O193" i="16"/>
  <c r="R193" i="16" s="1"/>
  <c r="P488" i="16"/>
  <c r="R210" i="16"/>
  <c r="R156" i="16"/>
  <c r="Q189" i="16"/>
  <c r="P217" i="16"/>
  <c r="P173" i="16"/>
  <c r="R141" i="16"/>
  <c r="O61" i="16"/>
  <c r="Q61" i="16" s="1"/>
  <c r="Q274" i="16"/>
  <c r="O129" i="16"/>
  <c r="Q129" i="16" s="1"/>
  <c r="P379" i="16"/>
  <c r="P197" i="16"/>
  <c r="P96" i="16"/>
  <c r="O459" i="16"/>
  <c r="Q459" i="16" s="1"/>
  <c r="O331" i="16"/>
  <c r="R331" i="16" s="1"/>
  <c r="R200" i="16"/>
  <c r="P221" i="16"/>
  <c r="P129" i="16"/>
  <c r="O495" i="16"/>
  <c r="R495" i="16" s="1"/>
  <c r="O447" i="16"/>
  <c r="Q447" i="16" s="1"/>
  <c r="R197" i="16"/>
  <c r="Q197" i="16"/>
  <c r="P159" i="16"/>
  <c r="P331" i="16"/>
  <c r="P447" i="16"/>
  <c r="O159" i="16"/>
  <c r="Q159" i="16" s="1"/>
  <c r="R212" i="16"/>
  <c r="Q178" i="16"/>
  <c r="Q286" i="16"/>
  <c r="Q173" i="16"/>
  <c r="R173" i="16"/>
  <c r="O379" i="16"/>
  <c r="R379" i="16" s="1"/>
  <c r="P185" i="16"/>
  <c r="O185" i="16"/>
  <c r="O196" i="16"/>
  <c r="R196" i="16" s="1"/>
  <c r="O488" i="16"/>
  <c r="Q488" i="16" s="1"/>
  <c r="P257" i="16"/>
  <c r="O233" i="16"/>
  <c r="P233" i="16"/>
  <c r="Q161" i="16"/>
  <c r="R180" i="16"/>
  <c r="O416" i="16"/>
  <c r="R416" i="16" s="1"/>
  <c r="Q186" i="16"/>
  <c r="P232" i="16"/>
  <c r="Q232" i="16"/>
  <c r="R232" i="16"/>
  <c r="O283" i="16"/>
  <c r="P184" i="16"/>
  <c r="O184" i="16"/>
  <c r="O456" i="16"/>
  <c r="Q456" i="16" s="1"/>
  <c r="O266" i="16"/>
  <c r="P416" i="16"/>
  <c r="O220" i="16"/>
  <c r="P220" i="16"/>
  <c r="P208" i="16"/>
  <c r="O208" i="16"/>
  <c r="R222" i="16"/>
  <c r="O76" i="16"/>
  <c r="Q76" i="16" s="1"/>
  <c r="O124" i="16"/>
  <c r="P124" i="16"/>
  <c r="P191" i="16"/>
  <c r="R360" i="16"/>
  <c r="Q360" i="16"/>
  <c r="R230" i="16"/>
  <c r="Q230" i="16"/>
  <c r="O80" i="16"/>
  <c r="Q80" i="16" s="1"/>
  <c r="O229" i="16"/>
  <c r="R229" i="16" s="1"/>
  <c r="O242" i="16"/>
  <c r="P242" i="16"/>
  <c r="O191" i="16"/>
  <c r="O195" i="16"/>
  <c r="Q195" i="16" s="1"/>
  <c r="O146" i="16"/>
  <c r="P146" i="16"/>
  <c r="P450" i="16"/>
  <c r="O135" i="16"/>
  <c r="Q135" i="16" s="1"/>
  <c r="O206" i="16"/>
  <c r="P206" i="16"/>
  <c r="O127" i="16"/>
  <c r="R127" i="16" s="1"/>
  <c r="O158" i="16"/>
  <c r="R158" i="16" s="1"/>
  <c r="O182" i="16"/>
  <c r="P182" i="16"/>
  <c r="O218" i="16"/>
  <c r="P218" i="16"/>
  <c r="R204" i="16"/>
  <c r="Q204" i="16"/>
  <c r="P360" i="16"/>
  <c r="R236" i="16"/>
  <c r="R234" i="16"/>
  <c r="Q234" i="16"/>
  <c r="O134" i="16"/>
  <c r="P134" i="16"/>
  <c r="O170" i="16"/>
  <c r="P170" i="16"/>
  <c r="Q221" i="16"/>
  <c r="P195" i="16"/>
  <c r="R174" i="16"/>
  <c r="P388" i="16"/>
  <c r="P425" i="16"/>
  <c r="O425" i="16"/>
  <c r="P127" i="16"/>
  <c r="O318" i="16"/>
  <c r="Q318" i="16" s="1"/>
  <c r="P456" i="16"/>
  <c r="T6" i="15"/>
  <c r="U6" i="15" s="1"/>
  <c r="T4" i="15"/>
  <c r="U4" i="15" s="1"/>
  <c r="R140" i="16"/>
  <c r="P464" i="16"/>
  <c r="O81" i="16"/>
  <c r="Q81" i="16" s="1"/>
  <c r="O369" i="16"/>
  <c r="P72" i="16"/>
  <c r="P319" i="16"/>
  <c r="P415" i="16"/>
  <c r="P371" i="16"/>
  <c r="P489" i="16"/>
  <c r="P76" i="16"/>
  <c r="O441" i="16"/>
  <c r="R441" i="16" s="1"/>
  <c r="P395" i="16"/>
  <c r="O400" i="16"/>
  <c r="P400" i="16"/>
  <c r="O388" i="16"/>
  <c r="Q388" i="16" s="1"/>
  <c r="P318" i="16"/>
  <c r="P260" i="16"/>
  <c r="O377" i="16"/>
  <c r="Q377" i="16" s="1"/>
  <c r="P283" i="16"/>
  <c r="O393" i="16"/>
  <c r="R393" i="16" s="1"/>
  <c r="P349" i="16"/>
  <c r="O464" i="16"/>
  <c r="Q464" i="16" s="1"/>
  <c r="O73" i="16"/>
  <c r="Q73" i="16" s="1"/>
  <c r="P281" i="16"/>
  <c r="O485" i="16"/>
  <c r="P485" i="16"/>
  <c r="O398" i="16"/>
  <c r="Q398" i="16" s="1"/>
  <c r="O471" i="16"/>
  <c r="R471" i="16" s="1"/>
  <c r="P377" i="16"/>
  <c r="O78" i="16"/>
  <c r="R78" i="16" s="1"/>
  <c r="O301" i="16"/>
  <c r="R301" i="16" s="1"/>
  <c r="P113" i="16"/>
  <c r="O376" i="16"/>
  <c r="P376" i="16"/>
  <c r="O484" i="16"/>
  <c r="Q484" i="16" s="1"/>
  <c r="P307" i="16"/>
  <c r="O307" i="16"/>
  <c r="P396" i="16"/>
  <c r="O396" i="16"/>
  <c r="P476" i="16"/>
  <c r="O489" i="16"/>
  <c r="O450" i="16"/>
  <c r="R450" i="16" s="1"/>
  <c r="P135" i="16"/>
  <c r="P457" i="16"/>
  <c r="O457" i="16"/>
  <c r="O113" i="16"/>
  <c r="Q113" i="16" s="1"/>
  <c r="O281" i="16"/>
  <c r="R281" i="16" s="1"/>
  <c r="O359" i="16"/>
  <c r="P359" i="16"/>
  <c r="P486" i="16"/>
  <c r="P78" i="16"/>
  <c r="O477" i="16"/>
  <c r="R224" i="16"/>
  <c r="P325" i="16"/>
  <c r="P414" i="16"/>
  <c r="P383" i="16"/>
  <c r="O349" i="16"/>
  <c r="P340" i="16"/>
  <c r="O328" i="16"/>
  <c r="P312" i="16"/>
  <c r="O239" i="16"/>
  <c r="R239" i="16" s="1"/>
  <c r="O325" i="16"/>
  <c r="O414" i="16"/>
  <c r="O383" i="16"/>
  <c r="O91" i="16"/>
  <c r="Q91" i="16" s="1"/>
  <c r="O497" i="16"/>
  <c r="R497" i="16" s="1"/>
  <c r="P81" i="16"/>
  <c r="P369" i="16"/>
  <c r="O72" i="16"/>
  <c r="O319" i="16"/>
  <c r="O310" i="16"/>
  <c r="P310" i="16"/>
  <c r="P143" i="16"/>
  <c r="O143" i="16"/>
  <c r="O342" i="16"/>
  <c r="P342" i="16"/>
  <c r="P446" i="16"/>
  <c r="O446" i="16"/>
  <c r="O295" i="16"/>
  <c r="P295" i="16"/>
  <c r="P459" i="16"/>
  <c r="P243" i="16"/>
  <c r="P301" i="16"/>
  <c r="O334" i="16"/>
  <c r="P334" i="16"/>
  <c r="P424" i="16"/>
  <c r="O424" i="16"/>
  <c r="P343" i="16"/>
  <c r="O343" i="16"/>
  <c r="O340" i="16"/>
  <c r="Q340" i="16" s="1"/>
  <c r="O314" i="16"/>
  <c r="Q314" i="16" s="1"/>
  <c r="P451" i="16"/>
  <c r="P444" i="16"/>
  <c r="O472" i="16"/>
  <c r="O473" i="16"/>
  <c r="Q473" i="16" s="1"/>
  <c r="R142" i="16"/>
  <c r="Q142" i="16"/>
  <c r="P61" i="16"/>
  <c r="P160" i="16"/>
  <c r="O160" i="16"/>
  <c r="O316" i="16"/>
  <c r="P316" i="16"/>
  <c r="O486" i="16"/>
  <c r="P458" i="16"/>
  <c r="O458" i="16"/>
  <c r="P273" i="16"/>
  <c r="O273" i="16"/>
  <c r="O277" i="16"/>
  <c r="Q277" i="16" s="1"/>
  <c r="O69" i="16"/>
  <c r="Q69" i="16" s="1"/>
  <c r="P280" i="16"/>
  <c r="O280" i="16"/>
  <c r="R201" i="16"/>
  <c r="Q201" i="16"/>
  <c r="R162" i="16"/>
  <c r="Q162" i="16"/>
  <c r="P304" i="16"/>
  <c r="O304" i="16"/>
  <c r="O147" i="16"/>
  <c r="P147" i="16"/>
  <c r="O306" i="16"/>
  <c r="P306" i="16"/>
  <c r="O131" i="16"/>
  <c r="P131" i="16"/>
  <c r="O389" i="16"/>
  <c r="P389" i="16"/>
  <c r="P183" i="16"/>
  <c r="O183" i="16"/>
  <c r="P466" i="16"/>
  <c r="O466" i="16"/>
  <c r="P172" i="16"/>
  <c r="O172" i="16"/>
  <c r="P298" i="16"/>
  <c r="O298" i="16"/>
  <c r="R238" i="16"/>
  <c r="Q238" i="16"/>
  <c r="P247" i="16"/>
  <c r="O247" i="16"/>
  <c r="P313" i="16"/>
  <c r="O313" i="16"/>
  <c r="O476" i="16"/>
  <c r="O352" i="16"/>
  <c r="P352" i="16"/>
  <c r="O375" i="16"/>
  <c r="P375" i="16"/>
  <c r="P328" i="16"/>
  <c r="O312" i="16"/>
  <c r="P239" i="16"/>
  <c r="O194" i="16"/>
  <c r="P194" i="16"/>
  <c r="P497" i="16"/>
  <c r="O300" i="16"/>
  <c r="P300" i="16"/>
  <c r="Q192" i="16"/>
  <c r="R192" i="16"/>
  <c r="R164" i="16"/>
  <c r="Q164" i="16"/>
  <c r="R282" i="16"/>
  <c r="Q282" i="16"/>
  <c r="O330" i="16"/>
  <c r="P330" i="16"/>
  <c r="O381" i="16"/>
  <c r="P381" i="16"/>
  <c r="P324" i="16"/>
  <c r="O324" i="16"/>
  <c r="P363" i="16"/>
  <c r="O363" i="16"/>
  <c r="R176" i="16"/>
  <c r="Q176" i="16"/>
  <c r="Q270" i="16"/>
  <c r="R270" i="16"/>
  <c r="O240" i="16"/>
  <c r="P240" i="16"/>
  <c r="O207" i="16"/>
  <c r="P207" i="16"/>
  <c r="Q264" i="16"/>
  <c r="R264" i="16"/>
  <c r="O118" i="16"/>
  <c r="P118" i="16"/>
  <c r="O205" i="16"/>
  <c r="P205" i="16"/>
  <c r="O336" i="16"/>
  <c r="P336" i="16"/>
  <c r="Q368" i="16"/>
  <c r="R368" i="16"/>
  <c r="P441" i="16"/>
  <c r="O269" i="16"/>
  <c r="P269" i="16"/>
  <c r="P278" i="16"/>
  <c r="O278" i="16"/>
  <c r="P287" i="16"/>
  <c r="O287" i="16"/>
  <c r="O413" i="16"/>
  <c r="P413" i="16"/>
  <c r="P216" i="16"/>
  <c r="O216" i="16"/>
  <c r="P91" i="16"/>
  <c r="P477" i="16"/>
  <c r="O149" i="16"/>
  <c r="P149" i="16"/>
  <c r="P276" i="16"/>
  <c r="O276" i="16"/>
  <c r="P346" i="16"/>
  <c r="O346" i="16"/>
  <c r="Q128" i="16"/>
  <c r="R128" i="16"/>
  <c r="P288" i="16"/>
  <c r="O288" i="16"/>
  <c r="P348" i="16"/>
  <c r="O348" i="16"/>
  <c r="O271" i="16"/>
  <c r="P271" i="16"/>
  <c r="P228" i="16"/>
  <c r="O228" i="16"/>
  <c r="P338" i="16"/>
  <c r="O338" i="16"/>
  <c r="O211" i="16"/>
  <c r="P211" i="16"/>
  <c r="P314" i="16"/>
  <c r="O451" i="16"/>
  <c r="O444" i="16"/>
  <c r="P472" i="16"/>
  <c r="O275" i="16"/>
  <c r="P275" i="16"/>
  <c r="O326" i="16"/>
  <c r="P326" i="16"/>
  <c r="P327" i="16"/>
  <c r="O327" i="16"/>
  <c r="O296" i="16"/>
  <c r="P296" i="16"/>
  <c r="P321" i="16"/>
  <c r="O321" i="16"/>
  <c r="O449" i="16"/>
  <c r="P449" i="16"/>
  <c r="P347" i="16"/>
  <c r="O347" i="16"/>
  <c r="Q110" i="16"/>
  <c r="R110" i="16"/>
  <c r="P471" i="16"/>
  <c r="P293" i="16"/>
  <c r="O293" i="16"/>
  <c r="O350" i="16"/>
  <c r="P350" i="16"/>
  <c r="P203" i="16"/>
  <c r="O203" i="16"/>
  <c r="O335" i="16"/>
  <c r="P335" i="16"/>
  <c r="O94" i="16"/>
  <c r="P94" i="16"/>
  <c r="O320" i="16"/>
  <c r="P320" i="16"/>
  <c r="O249" i="16"/>
  <c r="P249" i="16"/>
  <c r="P329" i="16"/>
  <c r="O329" i="16"/>
  <c r="P309" i="16"/>
  <c r="O309" i="16"/>
  <c r="P428" i="16"/>
  <c r="O428" i="16"/>
  <c r="P163" i="16"/>
  <c r="O163" i="16"/>
  <c r="O355" i="16"/>
  <c r="P355" i="16"/>
  <c r="O289" i="16"/>
  <c r="P289" i="16"/>
  <c r="O391" i="16"/>
  <c r="P391" i="16"/>
  <c r="P155" i="16"/>
  <c r="O155" i="16"/>
  <c r="O358" i="16"/>
  <c r="P358" i="16"/>
  <c r="O223" i="16"/>
  <c r="P223" i="16"/>
  <c r="P317" i="16"/>
  <c r="O317" i="16"/>
  <c r="O59" i="16"/>
  <c r="P59" i="16"/>
  <c r="Q96" i="16"/>
  <c r="R96" i="16"/>
  <c r="O371" i="16"/>
  <c r="P73" i="16"/>
  <c r="O418" i="16"/>
  <c r="P418" i="16"/>
  <c r="P125" i="16"/>
  <c r="O125" i="16"/>
  <c r="O88" i="16"/>
  <c r="P88" i="16"/>
  <c r="O253" i="16"/>
  <c r="P253" i="16"/>
  <c r="P481" i="16"/>
  <c r="O481" i="16"/>
  <c r="O385" i="16"/>
  <c r="P385" i="16"/>
  <c r="P268" i="16"/>
  <c r="O268" i="16"/>
  <c r="P351" i="16"/>
  <c r="O351" i="16"/>
  <c r="P65" i="16"/>
  <c r="O65" i="16"/>
  <c r="P344" i="16"/>
  <c r="O344" i="16"/>
  <c r="O345" i="16"/>
  <c r="P345" i="16"/>
  <c r="O122" i="16"/>
  <c r="P122" i="16"/>
  <c r="O272" i="16"/>
  <c r="P272" i="16"/>
  <c r="P492" i="16"/>
  <c r="O492" i="16"/>
  <c r="P69" i="16"/>
  <c r="O151" i="16"/>
  <c r="P151" i="16"/>
  <c r="O133" i="16"/>
  <c r="P133" i="16"/>
  <c r="O175" i="16"/>
  <c r="P175" i="16"/>
  <c r="O365" i="16"/>
  <c r="P365" i="16"/>
  <c r="O74" i="16"/>
  <c r="P74" i="16"/>
  <c r="O187" i="16"/>
  <c r="P187" i="16"/>
  <c r="P299" i="16"/>
  <c r="O299" i="16"/>
  <c r="O411" i="16"/>
  <c r="P411" i="16"/>
  <c r="O199" i="16"/>
  <c r="P199" i="16"/>
  <c r="P393" i="16"/>
  <c r="O244" i="16"/>
  <c r="P244" i="16"/>
  <c r="O333" i="16"/>
  <c r="P333" i="16"/>
  <c r="O77" i="16"/>
  <c r="P77" i="16"/>
  <c r="P406" i="16"/>
  <c r="O406" i="16"/>
  <c r="O260" i="16"/>
  <c r="P357" i="16"/>
  <c r="O357" i="16"/>
  <c r="O235" i="16"/>
  <c r="P235" i="16"/>
  <c r="P267" i="16"/>
  <c r="O267" i="16"/>
  <c r="P484" i="16"/>
  <c r="O285" i="16"/>
  <c r="P285" i="16"/>
  <c r="O361" i="16"/>
  <c r="P361" i="16"/>
  <c r="P171" i="16"/>
  <c r="O171" i="16"/>
  <c r="P437" i="16"/>
  <c r="O437" i="16"/>
  <c r="O139" i="16"/>
  <c r="P139" i="16"/>
  <c r="O279" i="16"/>
  <c r="P279" i="16"/>
  <c r="P353" i="16"/>
  <c r="O353" i="16"/>
  <c r="P469" i="16"/>
  <c r="O469" i="16"/>
  <c r="O261" i="16"/>
  <c r="P261" i="16"/>
  <c r="O367" i="16"/>
  <c r="P367" i="16"/>
  <c r="O219" i="16"/>
  <c r="P219" i="16"/>
  <c r="O419" i="16"/>
  <c r="P419" i="16"/>
  <c r="O241" i="16"/>
  <c r="P241" i="16"/>
  <c r="O315" i="16"/>
  <c r="P315" i="16"/>
  <c r="O243" i="16"/>
  <c r="O401" i="16"/>
  <c r="P401" i="16"/>
  <c r="O255" i="16"/>
  <c r="P255" i="16"/>
  <c r="O341" i="16"/>
  <c r="P341" i="16"/>
  <c r="O434" i="16"/>
  <c r="P434" i="16"/>
  <c r="O420" i="16"/>
  <c r="P420" i="16"/>
  <c r="O431" i="16"/>
  <c r="P431" i="16"/>
  <c r="O245" i="16"/>
  <c r="P245" i="16"/>
  <c r="O284" i="16"/>
  <c r="P284" i="16"/>
  <c r="P303" i="16"/>
  <c r="O303" i="16"/>
  <c r="O387" i="16"/>
  <c r="P387" i="16"/>
  <c r="P215" i="16"/>
  <c r="O215" i="16"/>
  <c r="P248" i="16"/>
  <c r="O248" i="16"/>
  <c r="O438" i="16"/>
  <c r="P438" i="16"/>
  <c r="O297" i="16"/>
  <c r="P297" i="16"/>
  <c r="O373" i="16"/>
  <c r="P373" i="16"/>
  <c r="O63" i="16"/>
  <c r="Q63" i="16" s="1"/>
  <c r="O364" i="16"/>
  <c r="P364" i="16"/>
  <c r="P443" i="16"/>
  <c r="O443" i="16"/>
  <c r="O251" i="16"/>
  <c r="P251" i="16"/>
  <c r="O429" i="16"/>
  <c r="P429" i="16"/>
  <c r="O252" i="16"/>
  <c r="P252" i="16"/>
  <c r="P323" i="16"/>
  <c r="O323" i="16"/>
  <c r="O430" i="16"/>
  <c r="P430" i="16"/>
  <c r="O291" i="16"/>
  <c r="P291" i="16"/>
  <c r="O422" i="16"/>
  <c r="P422" i="16"/>
  <c r="O167" i="16"/>
  <c r="P167" i="16"/>
  <c r="O265" i="16"/>
  <c r="P265" i="16"/>
  <c r="P394" i="16"/>
  <c r="O394" i="16"/>
  <c r="P463" i="16"/>
  <c r="O463" i="16"/>
  <c r="O493" i="16"/>
  <c r="P493" i="16"/>
  <c r="P480" i="16"/>
  <c r="O480" i="16"/>
  <c r="P332" i="16"/>
  <c r="O332" i="16"/>
  <c r="P277" i="16"/>
  <c r="Q79" i="16"/>
  <c r="R79" i="16"/>
  <c r="P256" i="16"/>
  <c r="O256" i="16"/>
  <c r="P473" i="16"/>
  <c r="O302" i="16"/>
  <c r="P302" i="16"/>
  <c r="O311" i="16"/>
  <c r="P311" i="16"/>
  <c r="O436" i="16"/>
  <c r="P436" i="16"/>
  <c r="O227" i="16"/>
  <c r="P227" i="16"/>
  <c r="O259" i="16"/>
  <c r="P259" i="16"/>
  <c r="O496" i="16"/>
  <c r="P496" i="16"/>
  <c r="O305" i="16"/>
  <c r="P305" i="16"/>
  <c r="O417" i="16"/>
  <c r="P417" i="16"/>
  <c r="O409" i="16"/>
  <c r="P409" i="16"/>
  <c r="O85" i="16"/>
  <c r="P85" i="16"/>
  <c r="O263" i="16"/>
  <c r="P263" i="16"/>
  <c r="O339" i="16"/>
  <c r="P339" i="16"/>
  <c r="O308" i="16"/>
  <c r="P308" i="16"/>
  <c r="O179" i="16"/>
  <c r="P179" i="16"/>
  <c r="O292" i="16"/>
  <c r="P292" i="16"/>
  <c r="O19" i="16"/>
  <c r="P19" i="16"/>
  <c r="O24" i="16"/>
  <c r="P24" i="16"/>
  <c r="O38" i="16"/>
  <c r="P38" i="16"/>
  <c r="O408" i="16"/>
  <c r="P408" i="16"/>
  <c r="O101" i="16"/>
  <c r="P101" i="16"/>
  <c r="O36" i="16"/>
  <c r="P36" i="16"/>
  <c r="O58" i="16"/>
  <c r="P58" i="16"/>
  <c r="O8" i="16"/>
  <c r="P8" i="16"/>
  <c r="P30" i="16"/>
  <c r="O30" i="16"/>
  <c r="P21" i="16"/>
  <c r="O21" i="16"/>
  <c r="O70" i="16"/>
  <c r="P70" i="16"/>
  <c r="P15" i="16"/>
  <c r="O15" i="16"/>
  <c r="P44" i="16"/>
  <c r="O44" i="16"/>
  <c r="O439" i="16"/>
  <c r="P439" i="16"/>
  <c r="O372" i="16"/>
  <c r="P372" i="16"/>
  <c r="O483" i="16"/>
  <c r="P483" i="16"/>
  <c r="O403" i="16"/>
  <c r="P403" i="16"/>
  <c r="O93" i="16"/>
  <c r="P93" i="16"/>
  <c r="O465" i="16"/>
  <c r="P465" i="16"/>
  <c r="O454" i="16"/>
  <c r="P454" i="16"/>
  <c r="O404" i="16"/>
  <c r="P404" i="16"/>
  <c r="P40" i="16"/>
  <c r="O40" i="16"/>
  <c r="O107" i="16"/>
  <c r="P107" i="16"/>
  <c r="O47" i="16"/>
  <c r="P47" i="16"/>
  <c r="O87" i="16"/>
  <c r="P87" i="16"/>
  <c r="O33" i="16"/>
  <c r="P33" i="16"/>
  <c r="P7" i="16"/>
  <c r="O7" i="16"/>
  <c r="O114" i="16"/>
  <c r="P114" i="16"/>
  <c r="O37" i="16"/>
  <c r="P467" i="16"/>
  <c r="O467" i="16"/>
  <c r="O448" i="16"/>
  <c r="P448" i="16"/>
  <c r="O494" i="16"/>
  <c r="P494" i="16"/>
  <c r="O423" i="16"/>
  <c r="P423" i="16"/>
  <c r="P105" i="16"/>
  <c r="O51" i="16"/>
  <c r="P51" i="16"/>
  <c r="O108" i="16"/>
  <c r="P108" i="16"/>
  <c r="O392" i="16"/>
  <c r="P392" i="16"/>
  <c r="O103" i="16"/>
  <c r="P103" i="16"/>
  <c r="O374" i="16"/>
  <c r="P374" i="16"/>
  <c r="O46" i="16"/>
  <c r="P46" i="16"/>
  <c r="O50" i="16"/>
  <c r="P50" i="16"/>
  <c r="P116" i="16"/>
  <c r="O116" i="16"/>
  <c r="O23" i="16"/>
  <c r="P23" i="16"/>
  <c r="O120" i="16"/>
  <c r="P120" i="16"/>
  <c r="O452" i="16"/>
  <c r="P452" i="16"/>
  <c r="O440" i="16"/>
  <c r="P440" i="16"/>
  <c r="O455" i="16"/>
  <c r="P455" i="16"/>
  <c r="O421" i="16"/>
  <c r="P421" i="16"/>
  <c r="O82" i="16"/>
  <c r="P82" i="16"/>
  <c r="P412" i="16"/>
  <c r="O412" i="16"/>
  <c r="P66" i="16"/>
  <c r="O66" i="16"/>
  <c r="P71" i="16"/>
  <c r="O71" i="16"/>
  <c r="O29" i="16"/>
  <c r="P29" i="16"/>
  <c r="O17" i="16"/>
  <c r="P17" i="16"/>
  <c r="O10" i="16"/>
  <c r="P10" i="16"/>
  <c r="O27" i="16"/>
  <c r="P27" i="16"/>
  <c r="P390" i="16"/>
  <c r="O390" i="16"/>
  <c r="Q188" i="16"/>
  <c r="R188" i="16"/>
  <c r="O453" i="16"/>
  <c r="P453" i="16"/>
  <c r="P487" i="16"/>
  <c r="O487" i="16"/>
  <c r="P28" i="16"/>
  <c r="O136" i="16"/>
  <c r="P136" i="16"/>
  <c r="O56" i="16"/>
  <c r="P56" i="16"/>
  <c r="P119" i="16"/>
  <c r="O119" i="16"/>
  <c r="O354" i="16"/>
  <c r="P354" i="16"/>
  <c r="O39" i="16"/>
  <c r="P39" i="16"/>
  <c r="O11" i="16"/>
  <c r="P11" i="16"/>
  <c r="O62" i="16"/>
  <c r="P62" i="16"/>
  <c r="O83" i="16"/>
  <c r="P83" i="16"/>
  <c r="O53" i="16"/>
  <c r="P53" i="16"/>
  <c r="O55" i="16"/>
  <c r="O461" i="16"/>
  <c r="P461" i="16"/>
  <c r="Q132" i="16"/>
  <c r="R132" i="16"/>
  <c r="O99" i="16"/>
  <c r="P99" i="16"/>
  <c r="O445" i="16"/>
  <c r="P445" i="16"/>
  <c r="O106" i="16"/>
  <c r="P106" i="16"/>
  <c r="P20" i="16"/>
  <c r="O20" i="16"/>
  <c r="O49" i="16"/>
  <c r="P49" i="16"/>
  <c r="O22" i="16"/>
  <c r="P22" i="16"/>
  <c r="O95" i="16"/>
  <c r="P95" i="16"/>
  <c r="O25" i="16"/>
  <c r="P25" i="16"/>
  <c r="O405" i="16"/>
  <c r="P405" i="16"/>
  <c r="O362" i="16"/>
  <c r="P362" i="16"/>
  <c r="P384" i="16"/>
  <c r="O384" i="16"/>
  <c r="O378" i="16"/>
  <c r="P378" i="16"/>
  <c r="O435" i="16"/>
  <c r="P435" i="16"/>
  <c r="O402" i="16"/>
  <c r="P402" i="16"/>
  <c r="O366" i="16"/>
  <c r="P366" i="16"/>
  <c r="O14" i="16"/>
  <c r="P14" i="16"/>
  <c r="O35" i="16"/>
  <c r="P35" i="16"/>
  <c r="P84" i="16"/>
  <c r="O84" i="16"/>
  <c r="P32" i="16"/>
  <c r="O32" i="16"/>
  <c r="P68" i="16"/>
  <c r="O68" i="16"/>
  <c r="P34" i="16"/>
  <c r="O34" i="16"/>
  <c r="O57" i="16"/>
  <c r="P57" i="16"/>
  <c r="P60" i="16"/>
  <c r="O60" i="16"/>
  <c r="R257" i="16"/>
  <c r="Q257" i="16"/>
  <c r="O474" i="16"/>
  <c r="P474" i="16"/>
  <c r="P499" i="16"/>
  <c r="O499" i="16"/>
  <c r="O442" i="16"/>
  <c r="P442" i="16"/>
  <c r="O380" i="16"/>
  <c r="P380" i="16"/>
  <c r="P137" i="16"/>
  <c r="O137" i="16"/>
  <c r="O478" i="16"/>
  <c r="P478" i="16"/>
  <c r="O109" i="16"/>
  <c r="P109" i="16"/>
  <c r="O104" i="16"/>
  <c r="P104" i="16"/>
  <c r="O86" i="16"/>
  <c r="P86" i="16"/>
  <c r="O111" i="16"/>
  <c r="P111" i="16"/>
  <c r="O16" i="16"/>
  <c r="P16" i="16"/>
  <c r="O13" i="16"/>
  <c r="P13" i="16"/>
  <c r="O26" i="16"/>
  <c r="P26" i="16"/>
  <c r="P479" i="16"/>
  <c r="O479" i="16"/>
  <c r="O397" i="16"/>
  <c r="P397" i="16"/>
  <c r="P498" i="16"/>
  <c r="O498" i="16"/>
  <c r="P399" i="16"/>
  <c r="O399" i="16"/>
  <c r="P468" i="16"/>
  <c r="O468" i="16"/>
  <c r="O410" i="16"/>
  <c r="P410" i="16"/>
  <c r="O67" i="16"/>
  <c r="P67" i="16"/>
  <c r="O12" i="16"/>
  <c r="P12" i="16"/>
  <c r="O42" i="16"/>
  <c r="P42" i="16"/>
  <c r="O48" i="16"/>
  <c r="P48" i="16"/>
  <c r="O97" i="16"/>
  <c r="P97" i="16"/>
  <c r="O117" i="16"/>
  <c r="P117" i="16"/>
  <c r="O43" i="16"/>
  <c r="P43" i="16"/>
  <c r="O31" i="16"/>
  <c r="P31" i="16"/>
  <c r="O426" i="16"/>
  <c r="P426" i="16"/>
  <c r="O386" i="16"/>
  <c r="P386" i="16"/>
  <c r="O121" i="16"/>
  <c r="P121" i="16"/>
  <c r="O490" i="16"/>
  <c r="P490" i="16"/>
  <c r="O9" i="16"/>
  <c r="P9" i="16"/>
  <c r="O54" i="16"/>
  <c r="P54" i="16"/>
  <c r="O18" i="16"/>
  <c r="P18" i="16"/>
  <c r="O41" i="16"/>
  <c r="P41" i="16"/>
  <c r="O45" i="16"/>
  <c r="P45" i="16"/>
  <c r="P432" i="16"/>
  <c r="O432" i="16"/>
  <c r="P433" i="16"/>
  <c r="O433" i="16"/>
  <c r="O356" i="16"/>
  <c r="P356" i="16"/>
  <c r="O407" i="16"/>
  <c r="P407" i="16"/>
  <c r="R153" i="16"/>
  <c r="Q153" i="16"/>
  <c r="P462" i="16"/>
  <c r="O462" i="16"/>
  <c r="Q254" i="16"/>
  <c r="R254" i="16"/>
  <c r="O52" i="16"/>
  <c r="P52" i="16"/>
  <c r="P115" i="16"/>
  <c r="O115" i="16"/>
  <c r="O102" i="16"/>
  <c r="P102" i="16"/>
  <c r="P112" i="16"/>
  <c r="O112" i="16"/>
  <c r="O98" i="16"/>
  <c r="P98" i="16"/>
  <c r="O75" i="16"/>
  <c r="P75" i="16"/>
  <c r="P100" i="16"/>
  <c r="O100" i="16"/>
  <c r="O491" i="16"/>
  <c r="P491" i="16"/>
  <c r="O482" i="16"/>
  <c r="P482" i="16"/>
  <c r="P470" i="16"/>
  <c r="O470" i="16"/>
  <c r="R145" i="16" l="1"/>
  <c r="Q181" i="16"/>
  <c r="R217" i="16"/>
  <c r="Q165" i="16"/>
  <c r="R337" i="16"/>
  <c r="R90" i="16"/>
  <c r="R382" i="16"/>
  <c r="Q370" i="16"/>
  <c r="Q123" i="16"/>
  <c r="Q89" i="16"/>
  <c r="R415" i="16"/>
  <c r="R166" i="16"/>
  <c r="R456" i="16"/>
  <c r="R159" i="16"/>
  <c r="R250" i="16"/>
  <c r="R459" i="16"/>
  <c r="R214" i="16"/>
  <c r="R92" i="16"/>
  <c r="Q460" i="16"/>
  <c r="R202" i="16"/>
  <c r="Q202" i="16"/>
  <c r="R91" i="16"/>
  <c r="Q322" i="16"/>
  <c r="Q416" i="16"/>
  <c r="Q393" i="16"/>
  <c r="R231" i="16"/>
  <c r="R61" i="16"/>
  <c r="R277" i="16"/>
  <c r="Q148" i="16"/>
  <c r="Q105" i="16"/>
  <c r="R484" i="16"/>
  <c r="R388" i="16"/>
  <c r="Q229" i="16"/>
  <c r="Q193" i="16"/>
  <c r="Q379" i="16"/>
  <c r="R80" i="16"/>
  <c r="R129" i="16"/>
  <c r="Q441" i="16"/>
  <c r="Q127" i="16"/>
  <c r="R290" i="16"/>
  <c r="Q290" i="16"/>
  <c r="Q158" i="16"/>
  <c r="R395" i="16"/>
  <c r="R195" i="16"/>
  <c r="Q331" i="16"/>
  <c r="Q78" i="16"/>
  <c r="R447" i="16"/>
  <c r="Q495" i="16"/>
  <c r="Q196" i="16"/>
  <c r="R473" i="16"/>
  <c r="R488" i="16"/>
  <c r="Q233" i="16"/>
  <c r="R233" i="16"/>
  <c r="R135" i="16"/>
  <c r="Q185" i="16"/>
  <c r="R185" i="16"/>
  <c r="R76" i="16"/>
  <c r="R398" i="16"/>
  <c r="Q208" i="16"/>
  <c r="R208" i="16"/>
  <c r="Q220" i="16"/>
  <c r="R220" i="16"/>
  <c r="Q471" i="16"/>
  <c r="Q266" i="16"/>
  <c r="R266" i="16"/>
  <c r="R340" i="16"/>
  <c r="Q184" i="16"/>
  <c r="R184" i="16"/>
  <c r="Q124" i="16"/>
  <c r="R124" i="16"/>
  <c r="Q283" i="16"/>
  <c r="R283" i="16"/>
  <c r="Q170" i="16"/>
  <c r="R170" i="16"/>
  <c r="Q182" i="16"/>
  <c r="R182" i="16"/>
  <c r="Q242" i="16"/>
  <c r="R242" i="16"/>
  <c r="R318" i="16"/>
  <c r="R134" i="16"/>
  <c r="Q134" i="16"/>
  <c r="R206" i="16"/>
  <c r="Q206" i="16"/>
  <c r="Q218" i="16"/>
  <c r="R218" i="16"/>
  <c r="R73" i="16"/>
  <c r="Q191" i="16"/>
  <c r="R191" i="16"/>
  <c r="R146" i="16"/>
  <c r="Q146" i="16"/>
  <c r="R113" i="16"/>
  <c r="R464" i="16"/>
  <c r="Q425" i="16"/>
  <c r="R425" i="16"/>
  <c r="R314" i="16"/>
  <c r="Q450" i="16"/>
  <c r="Q301" i="16"/>
  <c r="Q497" i="16"/>
  <c r="R81" i="16"/>
  <c r="R369" i="16"/>
  <c r="Q369" i="16"/>
  <c r="Q400" i="16"/>
  <c r="R400" i="16"/>
  <c r="R377" i="16"/>
  <c r="R69" i="16"/>
  <c r="R307" i="16"/>
  <c r="Q307" i="16"/>
  <c r="Q281" i="16"/>
  <c r="R485" i="16"/>
  <c r="Q485" i="16"/>
  <c r="Q376" i="16"/>
  <c r="R376" i="16"/>
  <c r="Q396" i="16"/>
  <c r="R396" i="16"/>
  <c r="Q359" i="16"/>
  <c r="R359" i="16"/>
  <c r="Q349" i="16"/>
  <c r="R349" i="16"/>
  <c r="Q457" i="16"/>
  <c r="R457" i="16"/>
  <c r="Q239" i="16"/>
  <c r="Q477" i="16"/>
  <c r="R477" i="16"/>
  <c r="Q489" i="16"/>
  <c r="R489" i="16"/>
  <c r="R343" i="16"/>
  <c r="Q343" i="16"/>
  <c r="R342" i="16"/>
  <c r="Q342" i="16"/>
  <c r="R63" i="16"/>
  <c r="Q424" i="16"/>
  <c r="R424" i="16"/>
  <c r="R143" i="16"/>
  <c r="Q143" i="16"/>
  <c r="Q383" i="16"/>
  <c r="R383" i="16"/>
  <c r="Q414" i="16"/>
  <c r="R414" i="16"/>
  <c r="Q325" i="16"/>
  <c r="R325" i="16"/>
  <c r="R334" i="16"/>
  <c r="Q334" i="16"/>
  <c r="Q310" i="16"/>
  <c r="R310" i="16"/>
  <c r="R295" i="16"/>
  <c r="Q295" i="16"/>
  <c r="R319" i="16"/>
  <c r="Q319" i="16"/>
  <c r="R446" i="16"/>
  <c r="Q446" i="16"/>
  <c r="R72" i="16"/>
  <c r="Q72" i="16"/>
  <c r="R328" i="16"/>
  <c r="Q328" i="16"/>
  <c r="Q336" i="16"/>
  <c r="R336" i="16"/>
  <c r="Q330" i="16"/>
  <c r="R330" i="16"/>
  <c r="Q352" i="16"/>
  <c r="R352" i="16"/>
  <c r="Q172" i="16"/>
  <c r="R172" i="16"/>
  <c r="Q280" i="16"/>
  <c r="R280" i="16"/>
  <c r="R271" i="16"/>
  <c r="Q271" i="16"/>
  <c r="Q276" i="16"/>
  <c r="R276" i="16"/>
  <c r="R205" i="16"/>
  <c r="Q205" i="16"/>
  <c r="Q363" i="16"/>
  <c r="R363" i="16"/>
  <c r="Q312" i="16"/>
  <c r="R312" i="16"/>
  <c r="Q147" i="16"/>
  <c r="R147" i="16"/>
  <c r="Q287" i="16"/>
  <c r="R287" i="16"/>
  <c r="Q348" i="16"/>
  <c r="R348" i="16"/>
  <c r="Q278" i="16"/>
  <c r="R278" i="16"/>
  <c r="R118" i="16"/>
  <c r="Q118" i="16"/>
  <c r="Q313" i="16"/>
  <c r="R313" i="16"/>
  <c r="Q466" i="16"/>
  <c r="R466" i="16"/>
  <c r="R304" i="16"/>
  <c r="Q304" i="16"/>
  <c r="R273" i="16"/>
  <c r="Q273" i="16"/>
  <c r="Q149" i="16"/>
  <c r="R149" i="16"/>
  <c r="R476" i="16"/>
  <c r="Q476" i="16"/>
  <c r="R288" i="16"/>
  <c r="Q288" i="16"/>
  <c r="Q247" i="16"/>
  <c r="R247" i="16"/>
  <c r="Q183" i="16"/>
  <c r="R183" i="16"/>
  <c r="R458" i="16"/>
  <c r="Q458" i="16"/>
  <c r="Q269" i="16"/>
  <c r="R269" i="16"/>
  <c r="Q324" i="16"/>
  <c r="R324" i="16"/>
  <c r="R472" i="16"/>
  <c r="Q472" i="16"/>
  <c r="R413" i="16"/>
  <c r="Q413" i="16"/>
  <c r="Q207" i="16"/>
  <c r="R207" i="16"/>
  <c r="R375" i="16"/>
  <c r="Q375" i="16"/>
  <c r="R486" i="16"/>
  <c r="Q486" i="16"/>
  <c r="R306" i="16"/>
  <c r="Q306" i="16"/>
  <c r="R389" i="16"/>
  <c r="Q389" i="16"/>
  <c r="R194" i="16"/>
  <c r="Q194" i="16"/>
  <c r="Q228" i="16"/>
  <c r="R228" i="16"/>
  <c r="Q346" i="16"/>
  <c r="R346" i="16"/>
  <c r="Q216" i="16"/>
  <c r="R216" i="16"/>
  <c r="Q240" i="16"/>
  <c r="R240" i="16"/>
  <c r="Q381" i="16"/>
  <c r="R381" i="16"/>
  <c r="R300" i="16"/>
  <c r="Q300" i="16"/>
  <c r="R298" i="16"/>
  <c r="Q298" i="16"/>
  <c r="R316" i="16"/>
  <c r="Q316" i="16"/>
  <c r="Q131" i="16"/>
  <c r="R131" i="16"/>
  <c r="Q160" i="16"/>
  <c r="R160" i="16"/>
  <c r="Q420" i="16"/>
  <c r="R420" i="16"/>
  <c r="Q263" i="16"/>
  <c r="R263" i="16"/>
  <c r="Q305" i="16"/>
  <c r="R305" i="16"/>
  <c r="R302" i="16"/>
  <c r="Q302" i="16"/>
  <c r="Q493" i="16"/>
  <c r="R493" i="16"/>
  <c r="R291" i="16"/>
  <c r="Q291" i="16"/>
  <c r="Q215" i="16"/>
  <c r="R215" i="16"/>
  <c r="Q255" i="16"/>
  <c r="R255" i="16"/>
  <c r="Q151" i="16"/>
  <c r="R151" i="16"/>
  <c r="R253" i="16"/>
  <c r="Q253" i="16"/>
  <c r="Q371" i="16"/>
  <c r="R371" i="16"/>
  <c r="Q335" i="16"/>
  <c r="R335" i="16"/>
  <c r="Q347" i="16"/>
  <c r="R347" i="16"/>
  <c r="Q65" i="16"/>
  <c r="R65" i="16"/>
  <c r="Q309" i="16"/>
  <c r="R309" i="16"/>
  <c r="R203" i="16"/>
  <c r="Q203" i="16"/>
  <c r="Q326" i="16"/>
  <c r="R326" i="16"/>
  <c r="Q496" i="16"/>
  <c r="R496" i="16"/>
  <c r="Q256" i="16"/>
  <c r="R256" i="16"/>
  <c r="Q430" i="16"/>
  <c r="R430" i="16"/>
  <c r="Q364" i="16"/>
  <c r="R364" i="16"/>
  <c r="Q401" i="16"/>
  <c r="R401" i="16"/>
  <c r="Q437" i="16"/>
  <c r="R437" i="16"/>
  <c r="Q235" i="16"/>
  <c r="R235" i="16"/>
  <c r="R187" i="16"/>
  <c r="Q187" i="16"/>
  <c r="Q391" i="16"/>
  <c r="R391" i="16"/>
  <c r="Q394" i="16"/>
  <c r="R394" i="16"/>
  <c r="Q323" i="16"/>
  <c r="R323" i="16"/>
  <c r="R387" i="16"/>
  <c r="Q387" i="16"/>
  <c r="R243" i="16"/>
  <c r="Q243" i="16"/>
  <c r="Q261" i="16"/>
  <c r="R261" i="16"/>
  <c r="Q357" i="16"/>
  <c r="R357" i="16"/>
  <c r="Q333" i="16"/>
  <c r="R333" i="16"/>
  <c r="Q492" i="16"/>
  <c r="R492" i="16"/>
  <c r="Q351" i="16"/>
  <c r="R351" i="16"/>
  <c r="R329" i="16"/>
  <c r="Q329" i="16"/>
  <c r="Q449" i="16"/>
  <c r="R449" i="16"/>
  <c r="Q275" i="16"/>
  <c r="R275" i="16"/>
  <c r="Q292" i="16"/>
  <c r="R292" i="16"/>
  <c r="R85" i="16"/>
  <c r="Q85" i="16"/>
  <c r="Q259" i="16"/>
  <c r="R259" i="16"/>
  <c r="Q303" i="16"/>
  <c r="R303" i="16"/>
  <c r="Q171" i="16"/>
  <c r="R171" i="16"/>
  <c r="R74" i="16"/>
  <c r="Q74" i="16"/>
  <c r="Q88" i="16"/>
  <c r="R88" i="16"/>
  <c r="R59" i="16"/>
  <c r="Q59" i="16"/>
  <c r="Q289" i="16"/>
  <c r="R289" i="16"/>
  <c r="Q350" i="16"/>
  <c r="R350" i="16"/>
  <c r="Q321" i="16"/>
  <c r="R321" i="16"/>
  <c r="Q373" i="16"/>
  <c r="R373" i="16"/>
  <c r="R315" i="16"/>
  <c r="Q315" i="16"/>
  <c r="R244" i="16"/>
  <c r="Q244" i="16"/>
  <c r="Q268" i="16"/>
  <c r="R268" i="16"/>
  <c r="Q125" i="16"/>
  <c r="R125" i="16"/>
  <c r="Q317" i="16"/>
  <c r="R317" i="16"/>
  <c r="Q293" i="16"/>
  <c r="R293" i="16"/>
  <c r="Q444" i="16"/>
  <c r="R444" i="16"/>
  <c r="Q179" i="16"/>
  <c r="R179" i="16"/>
  <c r="Q409" i="16"/>
  <c r="R409" i="16"/>
  <c r="Q227" i="16"/>
  <c r="R227" i="16"/>
  <c r="Q265" i="16"/>
  <c r="R265" i="16"/>
  <c r="R252" i="16"/>
  <c r="Q252" i="16"/>
  <c r="Q469" i="16"/>
  <c r="R469" i="16"/>
  <c r="R365" i="16"/>
  <c r="Q365" i="16"/>
  <c r="Q272" i="16"/>
  <c r="R272" i="16"/>
  <c r="Q355" i="16"/>
  <c r="R355" i="16"/>
  <c r="Q249" i="16"/>
  <c r="R249" i="16"/>
  <c r="Q451" i="16"/>
  <c r="R451" i="16"/>
  <c r="R139" i="16"/>
  <c r="Q139" i="16"/>
  <c r="Q332" i="16"/>
  <c r="R332" i="16"/>
  <c r="Q297" i="16"/>
  <c r="R297" i="16"/>
  <c r="R284" i="16"/>
  <c r="Q284" i="16"/>
  <c r="Q241" i="16"/>
  <c r="R241" i="16"/>
  <c r="Q361" i="16"/>
  <c r="R361" i="16"/>
  <c r="Q163" i="16"/>
  <c r="R163" i="16"/>
  <c r="Q296" i="16"/>
  <c r="R296" i="16"/>
  <c r="R77" i="16"/>
  <c r="Q77" i="16"/>
  <c r="Q308" i="16"/>
  <c r="R308" i="16"/>
  <c r="Q436" i="16"/>
  <c r="R436" i="16"/>
  <c r="R167" i="16"/>
  <c r="Q167" i="16"/>
  <c r="Q429" i="16"/>
  <c r="R429" i="16"/>
  <c r="Q434" i="16"/>
  <c r="R434" i="16"/>
  <c r="Q353" i="16"/>
  <c r="R353" i="16"/>
  <c r="R199" i="16"/>
  <c r="Q199" i="16"/>
  <c r="Q175" i="16"/>
  <c r="R175" i="16"/>
  <c r="Q122" i="16"/>
  <c r="R122" i="16"/>
  <c r="Q385" i="16"/>
  <c r="R385" i="16"/>
  <c r="Q418" i="16"/>
  <c r="R418" i="16"/>
  <c r="Q223" i="16"/>
  <c r="R223" i="16"/>
  <c r="R320" i="16"/>
  <c r="Q320" i="16"/>
  <c r="Q367" i="16"/>
  <c r="R367" i="16"/>
  <c r="Q480" i="16"/>
  <c r="R480" i="16"/>
  <c r="Q438" i="16"/>
  <c r="R438" i="16"/>
  <c r="Q245" i="16"/>
  <c r="R245" i="16"/>
  <c r="Q419" i="16"/>
  <c r="R419" i="16"/>
  <c r="Q285" i="16"/>
  <c r="R285" i="16"/>
  <c r="R260" i="16"/>
  <c r="Q260" i="16"/>
  <c r="Q481" i="16"/>
  <c r="R481" i="16"/>
  <c r="R428" i="16"/>
  <c r="Q428" i="16"/>
  <c r="Q211" i="16"/>
  <c r="R211" i="16"/>
  <c r="R28" i="16"/>
  <c r="Q339" i="16"/>
  <c r="R339" i="16"/>
  <c r="R417" i="16"/>
  <c r="Q417" i="16"/>
  <c r="Q311" i="16"/>
  <c r="R311" i="16"/>
  <c r="Q422" i="16"/>
  <c r="R422" i="16"/>
  <c r="Q251" i="16"/>
  <c r="R251" i="16"/>
  <c r="Q248" i="16"/>
  <c r="R248" i="16"/>
  <c r="Q341" i="16"/>
  <c r="R341" i="16"/>
  <c r="Q406" i="16"/>
  <c r="R406" i="16"/>
  <c r="R411" i="16"/>
  <c r="Q411" i="16"/>
  <c r="Q133" i="16"/>
  <c r="R133" i="16"/>
  <c r="Q345" i="16"/>
  <c r="R345" i="16"/>
  <c r="Q358" i="16"/>
  <c r="R358" i="16"/>
  <c r="Q94" i="16"/>
  <c r="R94" i="16"/>
  <c r="Q327" i="16"/>
  <c r="R327" i="16"/>
  <c r="Q338" i="16"/>
  <c r="R338" i="16"/>
  <c r="Q463" i="16"/>
  <c r="R463" i="16"/>
  <c r="R443" i="16"/>
  <c r="Q443" i="16"/>
  <c r="R431" i="16"/>
  <c r="Q431" i="16"/>
  <c r="Q219" i="16"/>
  <c r="R219" i="16"/>
  <c r="Q279" i="16"/>
  <c r="R279" i="16"/>
  <c r="R267" i="16"/>
  <c r="Q267" i="16"/>
  <c r="Q299" i="16"/>
  <c r="R299" i="16"/>
  <c r="R344" i="16"/>
  <c r="Q344" i="16"/>
  <c r="Q155" i="16"/>
  <c r="R155" i="16"/>
  <c r="Q100" i="16"/>
  <c r="R100" i="16"/>
  <c r="R32" i="16"/>
  <c r="Q32" i="16"/>
  <c r="R412" i="16"/>
  <c r="Q412" i="16"/>
  <c r="R407" i="16"/>
  <c r="Q407" i="16"/>
  <c r="Q109" i="16"/>
  <c r="R109" i="16"/>
  <c r="R402" i="16"/>
  <c r="Q402" i="16"/>
  <c r="R27" i="16"/>
  <c r="Q27" i="16"/>
  <c r="Q374" i="16"/>
  <c r="R374" i="16"/>
  <c r="Q33" i="16"/>
  <c r="R33" i="16"/>
  <c r="Q454" i="16"/>
  <c r="R454" i="16"/>
  <c r="Q439" i="16"/>
  <c r="R439" i="16"/>
  <c r="R8" i="16"/>
  <c r="Q8" i="16"/>
  <c r="Q408" i="16"/>
  <c r="R408" i="16"/>
  <c r="Q468" i="16"/>
  <c r="R468" i="16"/>
  <c r="R84" i="16"/>
  <c r="Q84" i="16"/>
  <c r="Q53" i="16"/>
  <c r="R53" i="16"/>
  <c r="R494" i="16"/>
  <c r="Q494" i="16"/>
  <c r="Q44" i="16"/>
  <c r="R44" i="16"/>
  <c r="Q54" i="16"/>
  <c r="R54" i="16"/>
  <c r="R48" i="16"/>
  <c r="Q48" i="16"/>
  <c r="Q13" i="16"/>
  <c r="R13" i="16"/>
  <c r="R478" i="16"/>
  <c r="Q478" i="16"/>
  <c r="Q435" i="16"/>
  <c r="R435" i="16"/>
  <c r="Q95" i="16"/>
  <c r="R95" i="16"/>
  <c r="Q99" i="16"/>
  <c r="R99" i="16"/>
  <c r="Q453" i="16"/>
  <c r="R453" i="16"/>
  <c r="Q10" i="16"/>
  <c r="R10" i="16"/>
  <c r="R82" i="16"/>
  <c r="Q82" i="16"/>
  <c r="Q120" i="16"/>
  <c r="R120" i="16"/>
  <c r="Q103" i="16"/>
  <c r="R103" i="16"/>
  <c r="Q87" i="16"/>
  <c r="R87" i="16"/>
  <c r="Q465" i="16"/>
  <c r="R465" i="16"/>
  <c r="R58" i="16"/>
  <c r="Q58" i="16"/>
  <c r="R26" i="16"/>
  <c r="Q26" i="16"/>
  <c r="R25" i="16"/>
  <c r="Q25" i="16"/>
  <c r="Q119" i="16"/>
  <c r="R119" i="16"/>
  <c r="Q356" i="16"/>
  <c r="R356" i="16"/>
  <c r="R433" i="16"/>
  <c r="Q433" i="16"/>
  <c r="Q399" i="16"/>
  <c r="R399" i="16"/>
  <c r="R137" i="16"/>
  <c r="Q137" i="16"/>
  <c r="Q60" i="16"/>
  <c r="R60" i="16"/>
  <c r="Q83" i="16"/>
  <c r="R83" i="16"/>
  <c r="Q56" i="16"/>
  <c r="R56" i="16"/>
  <c r="R448" i="16"/>
  <c r="Q448" i="16"/>
  <c r="Q15" i="16"/>
  <c r="R15" i="16"/>
  <c r="Q97" i="16"/>
  <c r="R97" i="16"/>
  <c r="R474" i="16"/>
  <c r="Q474" i="16"/>
  <c r="Q445" i="16"/>
  <c r="R445" i="16"/>
  <c r="Q75" i="16"/>
  <c r="R75" i="16"/>
  <c r="Q470" i="16"/>
  <c r="R470" i="16"/>
  <c r="Q98" i="16"/>
  <c r="R98" i="16"/>
  <c r="R9" i="16"/>
  <c r="Q9" i="16"/>
  <c r="Q426" i="16"/>
  <c r="R426" i="16"/>
  <c r="Q42" i="16"/>
  <c r="R42" i="16"/>
  <c r="Q16" i="16"/>
  <c r="R16" i="16"/>
  <c r="Q35" i="16"/>
  <c r="R35" i="16"/>
  <c r="Q378" i="16"/>
  <c r="R378" i="16"/>
  <c r="Q22" i="16"/>
  <c r="R22" i="16"/>
  <c r="Q17" i="16"/>
  <c r="R17" i="16"/>
  <c r="R421" i="16"/>
  <c r="Q421" i="16"/>
  <c r="R23" i="16"/>
  <c r="Q23" i="16"/>
  <c r="Q392" i="16"/>
  <c r="R392" i="16"/>
  <c r="R467" i="16"/>
  <c r="Q467" i="16"/>
  <c r="R47" i="16"/>
  <c r="Q47" i="16"/>
  <c r="R93" i="16"/>
  <c r="Q93" i="16"/>
  <c r="R38" i="16"/>
  <c r="Q38" i="16"/>
  <c r="Q354" i="16"/>
  <c r="R354" i="16"/>
  <c r="R423" i="16"/>
  <c r="Q423" i="16"/>
  <c r="Q112" i="16"/>
  <c r="R112" i="16"/>
  <c r="Q28" i="16"/>
  <c r="Q498" i="16"/>
  <c r="R498" i="16"/>
  <c r="Q384" i="16"/>
  <c r="R384" i="16"/>
  <c r="Q62" i="16"/>
  <c r="R62" i="16"/>
  <c r="Q136" i="16"/>
  <c r="R136" i="16"/>
  <c r="R116" i="16"/>
  <c r="Q116" i="16"/>
  <c r="Q52" i="16"/>
  <c r="R52" i="16"/>
  <c r="R386" i="16"/>
  <c r="Q386" i="16"/>
  <c r="Q432" i="16"/>
  <c r="R432" i="16"/>
  <c r="Q31" i="16"/>
  <c r="R31" i="16"/>
  <c r="R380" i="16"/>
  <c r="Q380" i="16"/>
  <c r="Q14" i="16"/>
  <c r="R14" i="16"/>
  <c r="R49" i="16"/>
  <c r="Q49" i="16"/>
  <c r="Q29" i="16"/>
  <c r="R29" i="16"/>
  <c r="Q455" i="16"/>
  <c r="R455" i="16"/>
  <c r="R108" i="16"/>
  <c r="Q108" i="16"/>
  <c r="R37" i="16"/>
  <c r="Q37" i="16"/>
  <c r="Q107" i="16"/>
  <c r="R107" i="16"/>
  <c r="Q403" i="16"/>
  <c r="R403" i="16"/>
  <c r="Q70" i="16"/>
  <c r="R70" i="16"/>
  <c r="R36" i="16"/>
  <c r="Q36" i="16"/>
  <c r="R24" i="16"/>
  <c r="Q24" i="16"/>
  <c r="Q18" i="16"/>
  <c r="R18" i="16"/>
  <c r="R410" i="16"/>
  <c r="Q410" i="16"/>
  <c r="Q462" i="16"/>
  <c r="R462" i="16"/>
  <c r="Q482" i="16"/>
  <c r="R482" i="16"/>
  <c r="Q12" i="16"/>
  <c r="R12" i="16"/>
  <c r="Q111" i="16"/>
  <c r="R111" i="16"/>
  <c r="Q57" i="16"/>
  <c r="R57" i="16"/>
  <c r="R34" i="16"/>
  <c r="Q34" i="16"/>
  <c r="R20" i="16"/>
  <c r="Q20" i="16"/>
  <c r="R11" i="16"/>
  <c r="Q11" i="16"/>
  <c r="R71" i="16"/>
  <c r="Q71" i="16"/>
  <c r="R40" i="16"/>
  <c r="Q40" i="16"/>
  <c r="R21" i="16"/>
  <c r="Q21" i="16"/>
  <c r="R491" i="16"/>
  <c r="Q491" i="16"/>
  <c r="Q55" i="16"/>
  <c r="R55" i="16"/>
  <c r="R45" i="16"/>
  <c r="Q45" i="16"/>
  <c r="Q490" i="16"/>
  <c r="R490" i="16"/>
  <c r="R43" i="16"/>
  <c r="Q43" i="16"/>
  <c r="Q67" i="16"/>
  <c r="R67" i="16"/>
  <c r="Q397" i="16"/>
  <c r="R397" i="16"/>
  <c r="Q86" i="16"/>
  <c r="R86" i="16"/>
  <c r="R442" i="16"/>
  <c r="Q442" i="16"/>
  <c r="Q362" i="16"/>
  <c r="R362" i="16"/>
  <c r="Q461" i="16"/>
  <c r="R461" i="16"/>
  <c r="Q440" i="16"/>
  <c r="R440" i="16"/>
  <c r="Q50" i="16"/>
  <c r="R50" i="16"/>
  <c r="R51" i="16"/>
  <c r="Q51" i="16"/>
  <c r="Q114" i="16"/>
  <c r="R114" i="16"/>
  <c r="R483" i="16"/>
  <c r="Q483" i="16"/>
  <c r="Q101" i="16"/>
  <c r="R101" i="16"/>
  <c r="Q19" i="16"/>
  <c r="R19" i="16"/>
  <c r="Q487" i="16"/>
  <c r="R487" i="16"/>
  <c r="Q102" i="16"/>
  <c r="R102" i="16"/>
  <c r="R115" i="16"/>
  <c r="Q115" i="16"/>
  <c r="Q479" i="16"/>
  <c r="R479" i="16"/>
  <c r="Q499" i="16"/>
  <c r="R499" i="16"/>
  <c r="Q68" i="16"/>
  <c r="R68" i="16"/>
  <c r="R39" i="16"/>
  <c r="Q39" i="16"/>
  <c r="Q390" i="16"/>
  <c r="R390" i="16"/>
  <c r="Q66" i="16"/>
  <c r="R66" i="16"/>
  <c r="Q7" i="16"/>
  <c r="R7" i="16"/>
  <c r="Q30" i="16"/>
  <c r="R30" i="16"/>
  <c r="Q41" i="16"/>
  <c r="R41" i="16"/>
  <c r="Q121" i="16"/>
  <c r="R121" i="16"/>
  <c r="Q117" i="16"/>
  <c r="R117" i="16"/>
  <c r="Q104" i="16"/>
  <c r="R104" i="16"/>
  <c r="R366" i="16"/>
  <c r="Q366" i="16"/>
  <c r="Q405" i="16"/>
  <c r="R405" i="16"/>
  <c r="R106" i="16"/>
  <c r="Q106" i="16"/>
  <c r="Q452" i="16"/>
  <c r="R452" i="16"/>
  <c r="R46" i="16"/>
  <c r="Q46" i="16"/>
  <c r="Q404" i="16"/>
  <c r="R404" i="16"/>
  <c r="Q372" i="16"/>
  <c r="R372" i="16"/>
</calcChain>
</file>

<file path=xl/comments1.xml><?xml version="1.0" encoding="utf-8"?>
<comments xmlns="http://schemas.openxmlformats.org/spreadsheetml/2006/main">
  <authors>
    <author>tc={0F4EC0F2-92AF-4ADA-BC33-EAD62C22A9B0}</author>
    <author>M B</author>
    <author>tc={9143962F-BA57-4FEF-ABF5-2AB547354CDF}</author>
  </authors>
  <commentList>
    <comment ref="F7" authorId="0" shapeId="0">
      <text>
        <r>
          <rPr>
            <sz val="10"/>
            <rFont val="Arial"/>
            <charset val="186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kuri šauj ar mazkalibreni cūku. Jo viņi netiek ne uz pusfinālu, ne finālu.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Top 16 uz pusfinālu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Top 8 uz Finālu
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Individuālajā konkurencē  katrā disciplīnā ar balvām, medaļām un diplomiem apbalvo 1.-3.vietu ieguvējus: 
- šaušanā pa „skrejošo mežacūku” 35m, vērtējot 2 pamatsēriju, pusfināla un fināla punktu kopsummu; 
</t>
        </r>
      </text>
    </comment>
    <comment ref="N7" authorId="2" shapeId="0">
      <text>
        <r>
          <rPr>
            <sz val="10"/>
            <rFont val="Arial"/>
            <charset val="186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Individuālajā konkurencē
katrā disciplīnā ar balvām, medaļām un diplomiem apbalvo 1.-3.vietu ieguvējus:
o šaušanā pa „skrejošo mežacūku” 35m, vērtējot 2 pamatsēriju, pusfināla un fināla punktu kopsummu;</t>
        </r>
      </text>
    </comment>
    <comment ref="P7" authorId="1" shapeId="0">
      <text>
        <r>
          <rPr>
            <b/>
            <sz val="9"/>
            <color indexed="81"/>
            <rFont val="Tahoma"/>
            <family val="2"/>
          </rPr>
          <t xml:space="preserve">šaušanas disciplīnā SK-35 papildus tiek apbalvotas 1.-3.vietas komandu, junioru un amatieru grupas konkurencē. 
</t>
        </r>
      </text>
    </comment>
    <comment ref="Q7" authorId="1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šaušanas disciplīnā SK-35 papildus tiek apbalvotas 1.-3.vietas komandu, junioru un amatieru grupas konkurencē. 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šaušanas disciplīnā SK-35 papildus tiek apbalvotas 1.-3.vietas komandu, junioru un amatieru grupas konkurencē. </t>
        </r>
      </text>
    </comment>
  </commentList>
</comments>
</file>

<file path=xl/comments2.xml><?xml version="1.0" encoding="utf-8"?>
<comments xmlns="http://schemas.openxmlformats.org/spreadsheetml/2006/main">
  <authors>
    <author>M B</author>
    <author>tc={FBDC1CF4-92F4-4924-8D2C-D79A3421FE4A}</author>
    <author>tc={EB486BED-81DC-43CD-87E3-A3C22AF34901}</author>
  </authors>
  <commentList>
    <comment ref="AI6" authorId="0" shapeId="0">
      <text>
        <r>
          <rPr>
            <b/>
            <sz val="9"/>
            <color indexed="81"/>
            <rFont val="Tahoma"/>
            <family val="2"/>
          </rPr>
          <t>M B:</t>
        </r>
        <r>
          <rPr>
            <sz val="9"/>
            <color indexed="81"/>
            <rFont val="Tahoma"/>
            <family val="2"/>
          </rPr>
          <t xml:space="preserve">
Šo labāk pārskaitīt manuāli, jo var paņemt jebkuru ciparu rindā.
</t>
        </r>
      </text>
    </comment>
    <comment ref="AJ6" authorId="1" shapeId="0">
      <text>
        <r>
          <rPr>
            <sz val="10"/>
            <rFont val="Arial"/>
            <charset val="186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Individuālajā konkurencē
katrā disciplīnā ar balvām, medaļām un diplomiem apbalvo 1.-3.vietu ieguvējus:
o medību šaušanā ar vītņustobra ieroci viena sērija saskaņā ar F.I.T.A.S.C noteikumiem.</t>
        </r>
      </text>
    </comment>
    <comment ref="AM6" authorId="2" shapeId="0">
      <text>
        <r>
          <rPr>
            <sz val="10"/>
            <rFont val="Arial"/>
            <charset val="186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Veicināšanas balva: Dāvanu karte 70 EUR vērtībā, dalībniekam, kas būs sasniedzis labāko rezultātu ,
disciplīnā - medību šaušanā ar vītņustobra ieroci, šaujot ar Norma munīciju.</t>
        </r>
      </text>
    </comment>
  </commentList>
</comments>
</file>

<file path=xl/sharedStrings.xml><?xml version="1.0" encoding="utf-8"?>
<sst xmlns="http://schemas.openxmlformats.org/spreadsheetml/2006/main" count="596" uniqueCount="321">
  <si>
    <t>Valstis</t>
  </si>
  <si>
    <t>Sacensību Nosaukums</t>
  </si>
  <si>
    <t xml:space="preserve">PURNAVU MUIŽAS Kauss 2019         </t>
  </si>
  <si>
    <t>Latvija</t>
  </si>
  <si>
    <t>Juniors</t>
  </si>
  <si>
    <t>Vieta</t>
  </si>
  <si>
    <t xml:space="preserve">Mārkulīčos,  2019.gada 15.jūnijā </t>
  </si>
  <si>
    <t>Lietuva</t>
  </si>
  <si>
    <t>Amatieris</t>
  </si>
  <si>
    <t>Igaunija</t>
  </si>
  <si>
    <t>Meistars</t>
  </si>
  <si>
    <t>Krievija</t>
  </si>
  <si>
    <t>Zviedrija</t>
  </si>
  <si>
    <t>Dablībnieka numurs</t>
  </si>
  <si>
    <t>Komanda</t>
  </si>
  <si>
    <t>Grupa</t>
  </si>
  <si>
    <t>Dalībnieka vārds, uzvārds</t>
  </si>
  <si>
    <t>SK35 LR22</t>
  </si>
  <si>
    <t>Norma Munīcija</t>
  </si>
  <si>
    <t>Mārkulīči-Zala arms 3</t>
  </si>
  <si>
    <t>Ēriks Bergs</t>
  </si>
  <si>
    <t>x</t>
  </si>
  <si>
    <t>Gunārs Pastars</t>
  </si>
  <si>
    <t>Uldis Lauciņš</t>
  </si>
  <si>
    <t>Kaspars Ofkants</t>
  </si>
  <si>
    <t>Valērijs Ķirķis</t>
  </si>
  <si>
    <t>Intars Jurģis</t>
  </si>
  <si>
    <t>Gints Žeigurs</t>
  </si>
  <si>
    <t>Jānis  Zandbergs</t>
  </si>
  <si>
    <t>Aivars Apse</t>
  </si>
  <si>
    <t>Bebra Kungs 1</t>
  </si>
  <si>
    <t>Vilnis Veitners</t>
  </si>
  <si>
    <t>Pāvels Volčoks</t>
  </si>
  <si>
    <t>Reinis Rasa</t>
  </si>
  <si>
    <t>Edgars Grinbergs</t>
  </si>
  <si>
    <t>Ivars Grinbergs</t>
  </si>
  <si>
    <t>Mārkulīči-Zala arms 2</t>
  </si>
  <si>
    <t>Raivis Bērziņš</t>
  </si>
  <si>
    <t>Jānis Priedeslaipa</t>
  </si>
  <si>
    <t>Mārtiņš  Muša</t>
  </si>
  <si>
    <t>Andris Stūrītis</t>
  </si>
  <si>
    <t>GŠ</t>
  </si>
  <si>
    <t>Tālis Bergmanis</t>
  </si>
  <si>
    <t>Bebra Kungs 2</t>
  </si>
  <si>
    <t>Rolands  Kļava</t>
  </si>
  <si>
    <t>Mārcis Cīrulis</t>
  </si>
  <si>
    <t>Gintaras Juknevičius</t>
  </si>
  <si>
    <t>Uldis Lapiņš</t>
  </si>
  <si>
    <t>Meža sports</t>
  </si>
  <si>
    <t>Andis Apse</t>
  </si>
  <si>
    <t>Andris Svārups</t>
  </si>
  <si>
    <t>Gints Priedītis</t>
  </si>
  <si>
    <t>Rinalds Ķudis</t>
  </si>
  <si>
    <t>Gints Feldmanis</t>
  </si>
  <si>
    <t>Pēteris Sudakovs</t>
  </si>
  <si>
    <t>Māris Ozols</t>
  </si>
  <si>
    <t>Oskars Subota</t>
  </si>
  <si>
    <t>Mārkulīči-Zala arms 1</t>
  </si>
  <si>
    <t>Mareks  Bašens</t>
  </si>
  <si>
    <t>SIA ieroči 1</t>
  </si>
  <si>
    <t>Vilnis Zvirgzdiņš</t>
  </si>
  <si>
    <t>SIA ieroči 2</t>
  </si>
  <si>
    <t>Dairis Neilands</t>
  </si>
  <si>
    <t>Kārlis Zvirgzdiņš</t>
  </si>
  <si>
    <t>Artis Kaspars</t>
  </si>
  <si>
    <t>Juris Zelts</t>
  </si>
  <si>
    <t>Armands Ķudis</t>
  </si>
  <si>
    <t>Māris Jēkabsons</t>
  </si>
  <si>
    <t>Ilvars Liepiņš</t>
  </si>
  <si>
    <t>Hermanis Dovgijs</t>
  </si>
  <si>
    <t>Lauma  Zīle</t>
  </si>
  <si>
    <t>Einārs Lapiņš</t>
  </si>
  <si>
    <t>Kristaps Lapiņš</t>
  </si>
  <si>
    <t>Aivars  Bērziņš</t>
  </si>
  <si>
    <t>Edmunds Juškevičs</t>
  </si>
  <si>
    <t>Pēteris  Klapars</t>
  </si>
  <si>
    <t>Eividas Klepeckas</t>
  </si>
  <si>
    <t>Heraldas Ivaska</t>
  </si>
  <si>
    <t>Matīss Baltalksnis</t>
  </si>
  <si>
    <t>Normunds Bērziņš</t>
  </si>
  <si>
    <t>Jānis Irbe</t>
  </si>
  <si>
    <t>Dainis Šteinhards</t>
  </si>
  <si>
    <t>Mārtiņš  Gaņģis</t>
  </si>
  <si>
    <t>Linards Počs</t>
  </si>
  <si>
    <t>Andris Sproģis</t>
  </si>
  <si>
    <t>Agris Zariņš</t>
  </si>
  <si>
    <t>Artis Almanis</t>
  </si>
  <si>
    <t>Dāvis Zaube</t>
  </si>
  <si>
    <t>Aivars Zaube</t>
  </si>
  <si>
    <t>Gatis Panavs</t>
  </si>
  <si>
    <t>Edgars Zeidmanis</t>
  </si>
  <si>
    <t>Ģirts Vārna</t>
  </si>
  <si>
    <t>Gunārs Blumbahs</t>
  </si>
  <si>
    <t>Toms Lamba</t>
  </si>
  <si>
    <t>Mārtiņš Rubenis</t>
  </si>
  <si>
    <t>Lauris Ķemlers</t>
  </si>
  <si>
    <t>Edvīns Mārtinsons</t>
  </si>
  <si>
    <t>Reinis Ķemlers</t>
  </si>
  <si>
    <t>Vilnis Eglītis</t>
  </si>
  <si>
    <t>Aivars Delveris</t>
  </si>
  <si>
    <t>Arnis Romans</t>
  </si>
  <si>
    <t>Romualds Mikučs</t>
  </si>
  <si>
    <t>Nikolajs Arhipovs</t>
  </si>
  <si>
    <t>Andrejs Drozdovs</t>
  </si>
  <si>
    <t>Sergejs Drozdovs</t>
  </si>
  <si>
    <t>Sandis Melnis</t>
  </si>
  <si>
    <t>Agnese  Kārkliņa</t>
  </si>
  <si>
    <t>NAV</t>
  </si>
  <si>
    <t>Ralfs Vingris</t>
  </si>
  <si>
    <t>Kristaps Didže</t>
  </si>
  <si>
    <t>Juris Lazdiņš</t>
  </si>
  <si>
    <t>Jānis Auziņš</t>
  </si>
  <si>
    <t>Kārlis Lapiņš</t>
  </si>
  <si>
    <t>Edžus Alksnītis</t>
  </si>
  <si>
    <t>Didzis Liepiņš</t>
  </si>
  <si>
    <t>Oskars Lāma</t>
  </si>
  <si>
    <t>Nikola Marija Lāma</t>
  </si>
  <si>
    <t>Lienīte Skaraine</t>
  </si>
  <si>
    <t>Bebra kungs 1</t>
  </si>
  <si>
    <t>Agnis Dombrovics</t>
  </si>
  <si>
    <t>Mārtiņš  Bergs</t>
  </si>
  <si>
    <t>Renārs  Birniks</t>
  </si>
  <si>
    <t>Vitālijs  Ozoliņš</t>
  </si>
  <si>
    <t>Jānis Rūdolfs</t>
  </si>
  <si>
    <t>Marina Rjabkova</t>
  </si>
  <si>
    <t>Āpškalni</t>
  </si>
  <si>
    <t>Mārtiņš Žīgurs</t>
  </si>
  <si>
    <t>Elīna Žīgure</t>
  </si>
  <si>
    <t>Agris Anšmits</t>
  </si>
  <si>
    <t>Aleksejs Bosakovs</t>
  </si>
  <si>
    <t>Māris Ķirķis</t>
  </si>
  <si>
    <t>Kaspars Ancāns</t>
  </si>
  <si>
    <t>Ojārs Dālders</t>
  </si>
  <si>
    <t>Modris Irbens</t>
  </si>
  <si>
    <t>Indars Ziemiņš</t>
  </si>
  <si>
    <t>Beāte Goba</t>
  </si>
  <si>
    <t>Rihards Vībāns</t>
  </si>
  <si>
    <t>Jānis Ločmelis</t>
  </si>
  <si>
    <t>Mārtiņš Turkopulis</t>
  </si>
  <si>
    <t>Uģis Ventiņš</t>
  </si>
  <si>
    <t>Uldis Markuss</t>
  </si>
  <si>
    <t>Aigars Legzdiņš</t>
  </si>
  <si>
    <t>Audris Bērziņš</t>
  </si>
  <si>
    <t>Andris Bašens</t>
  </si>
  <si>
    <t>Andis Anspoks</t>
  </si>
  <si>
    <t>Tomas Jaunzems</t>
  </si>
  <si>
    <t>Vilnis Jaunzems jun.</t>
  </si>
  <si>
    <t>Kopvērtējumā</t>
  </si>
  <si>
    <t>Punkti</t>
  </si>
  <si>
    <t>Pamatsērijas</t>
  </si>
  <si>
    <t>Pusfināls</t>
  </si>
  <si>
    <t xml:space="preserve">Latvijas čempionāts SK 35m </t>
  </si>
  <si>
    <t>Skaits</t>
  </si>
  <si>
    <t>LR.22</t>
  </si>
  <si>
    <t xml:space="preserve">1.SĒRIJA </t>
  </si>
  <si>
    <t>2.SĒRIJA</t>
  </si>
  <si>
    <t xml:space="preserve">KOPĀ </t>
  </si>
  <si>
    <t>P/FINĀLS</t>
  </si>
  <si>
    <t>KOPĀ Pēc Pusfināla</t>
  </si>
  <si>
    <t>FINĀLS</t>
  </si>
  <si>
    <t>KOPĀ Pēc Fināla</t>
  </si>
  <si>
    <t xml:space="preserve">VIETA 
Kopvērtējumā
(AUTO) </t>
  </si>
  <si>
    <t>Vieta
Kopvērtējumā
(Tiesnešu)</t>
  </si>
  <si>
    <t>Vieta
Junioru Grupā
(AUTO)</t>
  </si>
  <si>
    <t>Vieta
Amatieru Grupā
(AUTO)</t>
  </si>
  <si>
    <t>Komandas
Punkti</t>
  </si>
  <si>
    <t>Ar dzelt. - juniori vai sievietes</t>
  </si>
  <si>
    <t>Latvijas Čempionāts šaušanā pa skrejošu mežacūku 35m Komandu Konkurencē</t>
  </si>
  <si>
    <t>Nr.</t>
  </si>
  <si>
    <t xml:space="preserve">1.sērija </t>
  </si>
  <si>
    <t>2.sērija</t>
  </si>
  <si>
    <t xml:space="preserve">kopā </t>
  </si>
  <si>
    <t xml:space="preserve">Komandai kopā </t>
  </si>
  <si>
    <t xml:space="preserve">vieta </t>
  </si>
  <si>
    <t>Armands Apinis</t>
  </si>
  <si>
    <t>Genādijs Kirilovs</t>
  </si>
  <si>
    <t>Andrejs Jaņičevs</t>
  </si>
  <si>
    <t>Jānis Tams</t>
  </si>
  <si>
    <t>Edžus Bumbieris</t>
  </si>
  <si>
    <t>Mārtiņš Gaņģis</t>
  </si>
  <si>
    <t>Mārkulīči 1</t>
  </si>
  <si>
    <t>Agnese Kārkliņa</t>
  </si>
  <si>
    <t>Vilnis Jaunzems</t>
  </si>
  <si>
    <t>Romāns Klintsons</t>
  </si>
  <si>
    <t>Gints Grigorovičs</t>
  </si>
  <si>
    <t>Sergejs Nikolajevs</t>
  </si>
  <si>
    <t>Mihails Zaharovs</t>
  </si>
  <si>
    <t>Uldis Cāzers</t>
  </si>
  <si>
    <t>SK Zvārde 1</t>
  </si>
  <si>
    <t>Daniels Liepkalns</t>
  </si>
  <si>
    <t>Gatis Zommers</t>
  </si>
  <si>
    <t>Renārs Agulis</t>
  </si>
  <si>
    <t>Nauris Matvijuks</t>
  </si>
  <si>
    <t>Aloja1</t>
  </si>
  <si>
    <t>Stasys Jurkus</t>
  </si>
  <si>
    <t xml:space="preserve">Megija Matvijuka </t>
  </si>
  <si>
    <t>Romualdas Vaitkevičius</t>
  </si>
  <si>
    <t>Roberts Kārkliņš</t>
  </si>
  <si>
    <t>Modris Opmanis</t>
  </si>
  <si>
    <t>Uldis Kārkliņš</t>
  </si>
  <si>
    <t>Kaspars Dreijers</t>
  </si>
  <si>
    <t>Justinas Valuzis</t>
  </si>
  <si>
    <t>Artūrs Volkovs</t>
  </si>
  <si>
    <t>Sergejs Jaščuks</t>
  </si>
  <si>
    <t>Bebra kungs 2</t>
  </si>
  <si>
    <t>Toms Betners</t>
  </si>
  <si>
    <t>Rencēni</t>
  </si>
  <si>
    <t>Māris Žvīriņš</t>
  </si>
  <si>
    <t>Andris Eglītis</t>
  </si>
  <si>
    <t>Maksims Kirilovs</t>
  </si>
  <si>
    <t>Oskars Priedītis</t>
  </si>
  <si>
    <t>Mārkulīči 2</t>
  </si>
  <si>
    <t>Jānis Zandbergs</t>
  </si>
  <si>
    <t>Mārtiņš Vaļko</t>
  </si>
  <si>
    <t>Miks Segliņš</t>
  </si>
  <si>
    <t>Rolands Segliņš</t>
  </si>
  <si>
    <t>Jānis Kvāls</t>
  </si>
  <si>
    <t>Kristaps Šteinbergs</t>
  </si>
  <si>
    <t>Lauma Zīle</t>
  </si>
  <si>
    <t>Ģirts Plakanis</t>
  </si>
  <si>
    <t xml:space="preserve">Edgars Zeidmanis </t>
  </si>
  <si>
    <t>Arnis Bērziņš</t>
  </si>
  <si>
    <t>Audrius Katliorius</t>
  </si>
  <si>
    <t>Andrius Prichodko</t>
  </si>
  <si>
    <t>Aloja2</t>
  </si>
  <si>
    <t>Ainārs Cīrulis</t>
  </si>
  <si>
    <t xml:space="preserve">Valērijs Ķirķis </t>
  </si>
  <si>
    <t>Ints Kaufmanis</t>
  </si>
  <si>
    <t>Rolands Kļava</t>
  </si>
  <si>
    <t>Jānis Jēkabsons</t>
  </si>
  <si>
    <t>Renārs Strazdiņš</t>
  </si>
  <si>
    <t>Skrīveri</t>
  </si>
  <si>
    <t>Mārtiņš Caunītis</t>
  </si>
  <si>
    <t>Māris Caunītis</t>
  </si>
  <si>
    <t>Ivars Baltiņš</t>
  </si>
  <si>
    <t>Armands Kasparāns</t>
  </si>
  <si>
    <t>Huberts</t>
  </si>
  <si>
    <t>Julius Paskonis</t>
  </si>
  <si>
    <t>Mārtiņš Brenčs</t>
  </si>
  <si>
    <t>Gints Špakovs</t>
  </si>
  <si>
    <t>Mārtiņš Bērziņš</t>
  </si>
  <si>
    <t>Harijs Ķepīts</t>
  </si>
  <si>
    <t>Mārkulīči 3</t>
  </si>
  <si>
    <t>Ingermārs Jaunzems</t>
  </si>
  <si>
    <t>Jēkabs Ulmanis</t>
  </si>
  <si>
    <t>Edgars Bagāts</t>
  </si>
  <si>
    <t>Vilnis Jaunzems,j</t>
  </si>
  <si>
    <t>Kristaps Prudāns</t>
  </si>
  <si>
    <t>Mārkulīči 5</t>
  </si>
  <si>
    <t>Sandis Pudņiks</t>
  </si>
  <si>
    <t xml:space="preserve">Edmunds Juškevičs </t>
  </si>
  <si>
    <t xml:space="preserve">Ksenija Maļčonoka </t>
  </si>
  <si>
    <t>Jānis Opmanis</t>
  </si>
  <si>
    <t>Mārkulīči 4</t>
  </si>
  <si>
    <t>Dārta Zaļā</t>
  </si>
  <si>
    <t>Laimonis Valāts</t>
  </si>
  <si>
    <t>SK Zvārde 3</t>
  </si>
  <si>
    <t>Andis Līcis</t>
  </si>
  <si>
    <t>Jānis Heinackis</t>
  </si>
  <si>
    <t>Dāvis Zommers</t>
  </si>
  <si>
    <t>SK Zvārde2</t>
  </si>
  <si>
    <t>Valērijs Bulavčiks</t>
  </si>
  <si>
    <t>Toms Erviks</t>
  </si>
  <si>
    <t>Liena Zommere</t>
  </si>
  <si>
    <t>Medību šaušana ar VS ieroci</t>
  </si>
  <si>
    <t>Stirna</t>
  </si>
  <si>
    <t>Lapsa</t>
  </si>
  <si>
    <t>Ģemze</t>
  </si>
  <si>
    <t>Meža Cūka</t>
  </si>
  <si>
    <t>S1</t>
  </si>
  <si>
    <t>S2</t>
  </si>
  <si>
    <t>S3</t>
  </si>
  <si>
    <t>S4</t>
  </si>
  <si>
    <t>S5</t>
  </si>
  <si>
    <t>S Kopā</t>
  </si>
  <si>
    <t>S (10, 9, 8)</t>
  </si>
  <si>
    <t>L1</t>
  </si>
  <si>
    <t>L2</t>
  </si>
  <si>
    <t>L3</t>
  </si>
  <si>
    <t>L4</t>
  </si>
  <si>
    <t>L5</t>
  </si>
  <si>
    <t>L Kopā</t>
  </si>
  <si>
    <t>L (10, 9, 8)</t>
  </si>
  <si>
    <t>Ģ1</t>
  </si>
  <si>
    <t>Ģ2</t>
  </si>
  <si>
    <t>Ģ3</t>
  </si>
  <si>
    <t>Ģ4</t>
  </si>
  <si>
    <t>Ģ5</t>
  </si>
  <si>
    <t>Ģ Kopā</t>
  </si>
  <si>
    <t>Ģ (10, 9, 8)</t>
  </si>
  <si>
    <t>C1</t>
  </si>
  <si>
    <t>C2</t>
  </si>
  <si>
    <t>C3</t>
  </si>
  <si>
    <t>C4</t>
  </si>
  <si>
    <t>C5</t>
  </si>
  <si>
    <t>C Kopā</t>
  </si>
  <si>
    <t>C (10, 9, 8)</t>
  </si>
  <si>
    <t xml:space="preserve">KOPĀ
Punkti </t>
  </si>
  <si>
    <t>Kopā
(10, 9, 8)</t>
  </si>
  <si>
    <t xml:space="preserve">Norma </t>
  </si>
  <si>
    <t>Norma Vieta</t>
  </si>
  <si>
    <t>Sportings</t>
  </si>
  <si>
    <t>Sporting</t>
  </si>
  <si>
    <t>A-TRAP</t>
  </si>
  <si>
    <t>Kopā Punkti</t>
  </si>
  <si>
    <t>KOMPLEKSAIS VĒRTĒJUMS</t>
  </si>
  <si>
    <t>SK35</t>
  </si>
  <si>
    <t>Medību Šaušana</t>
  </si>
  <si>
    <t>SK35 Punkti</t>
  </si>
  <si>
    <t>SK35 Vieta
(AUTO)</t>
  </si>
  <si>
    <t>SK35 Vieta (Tiesnešu)</t>
  </si>
  <si>
    <t>MŠ Punkti</t>
  </si>
  <si>
    <t>MŠ
Vieta
(AUTO)</t>
  </si>
  <si>
    <t>MŠ Vieta (Tiesnešu)</t>
  </si>
  <si>
    <t>Sportings
Punkti</t>
  </si>
  <si>
    <t>Sportings
Vieta
(AUTO)</t>
  </si>
  <si>
    <t>Sportings
Vieta
(Tiesnešu)</t>
  </si>
  <si>
    <t>Vietu
Summa
(AUTO)</t>
  </si>
  <si>
    <t>Vietu
Summa
(Tiesnešu)</t>
  </si>
  <si>
    <t>Vieta
(AUTO)</t>
  </si>
  <si>
    <t>Vieta
(Tiesnešu)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</si>
</sst>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Ls&quot;\ * #,##0.00_-;\-&quot;Ls&quot;\ * #,##0.00_-;_-&quot;Ls&quot;\ * &quot;-&quot;??_-;_-@_-"/>
  </numFmts>
  <fonts count="50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4"/>
      <color indexed="8"/>
      <name val="Calibri"/>
      <family val="2"/>
      <charset val="186"/>
    </font>
    <font>
      <b/>
      <sz val="12"/>
      <color indexed="8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Arial"/>
      <family val="2"/>
    </font>
    <font>
      <sz val="10"/>
      <color theme="1"/>
      <name val="Arial"/>
      <family val="2"/>
      <charset val="186"/>
    </font>
    <font>
      <b/>
      <sz val="11"/>
      <color indexed="17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  <charset val="186"/>
    </font>
    <font>
      <b/>
      <sz val="12"/>
      <color theme="1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  <charset val="186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8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10" xfId="0" applyBorder="1"/>
    <xf numFmtId="164" fontId="21" fillId="0" borderId="0" xfId="28" applyFont="1" applyAlignment="1">
      <alignment vertical="top"/>
    </xf>
    <xf numFmtId="0" fontId="2" fillId="0" borderId="0" xfId="40"/>
    <xf numFmtId="0" fontId="20" fillId="0" borderId="0" xfId="40" applyFont="1" applyBorder="1"/>
    <xf numFmtId="0" fontId="19" fillId="0" borderId="10" xfId="40" applyFont="1" applyBorder="1"/>
    <xf numFmtId="0" fontId="2" fillId="0" borderId="0" xfId="40" applyBorder="1"/>
    <xf numFmtId="0" fontId="20" fillId="0" borderId="0" xfId="40" applyFont="1" applyBorder="1" applyAlignment="1">
      <alignment horizontal="center"/>
    </xf>
    <xf numFmtId="0" fontId="17" fillId="0" borderId="10" xfId="0" applyFont="1" applyFill="1" applyBorder="1"/>
    <xf numFmtId="0" fontId="17" fillId="0" borderId="10" xfId="0" applyFont="1" applyFill="1" applyBorder="1" applyAlignment="1">
      <alignment wrapText="1"/>
    </xf>
    <xf numFmtId="0" fontId="26" fillId="24" borderId="10" xfId="0" applyFont="1" applyFill="1" applyBorder="1"/>
    <xf numFmtId="0" fontId="26" fillId="0" borderId="0" xfId="0" applyFont="1"/>
    <xf numFmtId="0" fontId="17" fillId="0" borderId="13" xfId="0" applyFont="1" applyFill="1" applyBorder="1"/>
    <xf numFmtId="0" fontId="0" fillId="25" borderId="10" xfId="0" applyFill="1" applyBorder="1"/>
    <xf numFmtId="0" fontId="1" fillId="0" borderId="10" xfId="0" applyFont="1" applyBorder="1"/>
    <xf numFmtId="0" fontId="17" fillId="0" borderId="10" xfId="40" applyFont="1" applyBorder="1" applyAlignment="1">
      <alignment horizontal="center" wrapText="1"/>
    </xf>
    <xf numFmtId="0" fontId="17" fillId="0" borderId="10" xfId="40" applyFont="1" applyBorder="1"/>
    <xf numFmtId="0" fontId="17" fillId="25" borderId="10" xfId="40" applyFont="1" applyFill="1" applyBorder="1" applyAlignment="1">
      <alignment horizontal="center" wrapText="1"/>
    </xf>
    <xf numFmtId="0" fontId="1" fillId="0" borderId="0" xfId="0" applyFont="1"/>
    <xf numFmtId="0" fontId="25" fillId="0" borderId="0" xfId="0" applyFont="1"/>
    <xf numFmtId="0" fontId="1" fillId="26" borderId="0" xfId="0" applyFont="1" applyFill="1"/>
    <xf numFmtId="0" fontId="0" fillId="26" borderId="0" xfId="0" applyFill="1"/>
    <xf numFmtId="0" fontId="26" fillId="0" borderId="0" xfId="0" applyFont="1" applyFill="1" applyBorder="1"/>
    <xf numFmtId="0" fontId="17" fillId="26" borderId="10" xfId="0" applyFont="1" applyFill="1" applyBorder="1"/>
    <xf numFmtId="0" fontId="25" fillId="0" borderId="10" xfId="0" applyFont="1" applyBorder="1" applyAlignment="1">
      <alignment horizontal="center"/>
    </xf>
    <xf numFmtId="0" fontId="17" fillId="27" borderId="10" xfId="0" applyFont="1" applyFill="1" applyBorder="1"/>
    <xf numFmtId="0" fontId="23" fillId="27" borderId="10" xfId="0" applyFont="1" applyFill="1" applyBorder="1"/>
    <xf numFmtId="0" fontId="17" fillId="27" borderId="13" xfId="0" applyFont="1" applyFill="1" applyBorder="1"/>
    <xf numFmtId="0" fontId="17" fillId="26" borderId="13" xfId="0" applyFont="1" applyFill="1" applyBorder="1"/>
    <xf numFmtId="0" fontId="23" fillId="27" borderId="13" xfId="0" applyFont="1" applyFill="1" applyBorder="1"/>
    <xf numFmtId="0" fontId="0" fillId="0" borderId="10" xfId="0" applyBorder="1" applyAlignment="1">
      <alignment horizontal="center"/>
    </xf>
    <xf numFmtId="0" fontId="28" fillId="0" borderId="10" xfId="0" applyFont="1" applyBorder="1"/>
    <xf numFmtId="0" fontId="29" fillId="0" borderId="10" xfId="0" applyFont="1" applyBorder="1"/>
    <xf numFmtId="0" fontId="23" fillId="0" borderId="17" xfId="26" applyFont="1" applyFill="1" applyBorder="1" applyAlignment="1" applyProtection="1">
      <alignment horizontal="center"/>
    </xf>
    <xf numFmtId="0" fontId="23" fillId="0" borderId="15" xfId="26" applyFont="1" applyFill="1" applyBorder="1" applyAlignment="1" applyProtection="1">
      <alignment horizontal="center"/>
    </xf>
    <xf numFmtId="0" fontId="2" fillId="0" borderId="10" xfId="38" applyFill="1" applyBorder="1" applyAlignment="1" applyProtection="1">
      <alignment horizontal="left"/>
    </xf>
    <xf numFmtId="0" fontId="23" fillId="0" borderId="16" xfId="26" applyFont="1" applyFill="1" applyBorder="1" applyAlignment="1" applyProtection="1">
      <alignment horizontal="center"/>
    </xf>
    <xf numFmtId="0" fontId="23" fillId="0" borderId="10" xfId="26" applyFont="1" applyFill="1" applyBorder="1" applyAlignment="1" applyProtection="1">
      <alignment horizontal="center" vertical="center"/>
    </xf>
    <xf numFmtId="0" fontId="23" fillId="0" borderId="10" xfId="26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3" fillId="29" borderId="10" xfId="0" applyFont="1" applyFill="1" applyBorder="1" applyAlignment="1" applyProtection="1">
      <alignment horizontal="center"/>
    </xf>
    <xf numFmtId="0" fontId="33" fillId="0" borderId="10" xfId="0" applyFont="1" applyBorder="1" applyAlignment="1" applyProtection="1">
      <alignment horizontal="center"/>
    </xf>
    <xf numFmtId="0" fontId="34" fillId="0" borderId="10" xfId="0" applyFont="1" applyBorder="1" applyProtection="1"/>
    <xf numFmtId="0" fontId="34" fillId="29" borderId="10" xfId="0" applyFont="1" applyFill="1" applyBorder="1" applyProtection="1"/>
    <xf numFmtId="0" fontId="31" fillId="29" borderId="10" xfId="0" applyFont="1" applyFill="1" applyBorder="1" applyProtection="1"/>
    <xf numFmtId="0" fontId="31" fillId="0" borderId="10" xfId="0" applyFont="1" applyBorder="1" applyProtection="1"/>
    <xf numFmtId="0" fontId="33" fillId="0" borderId="10" xfId="0" applyFont="1" applyFill="1" applyBorder="1" applyAlignment="1" applyProtection="1">
      <alignment horizontal="center"/>
    </xf>
    <xf numFmtId="0" fontId="31" fillId="0" borderId="10" xfId="0" applyFont="1" applyFill="1" applyBorder="1" applyProtection="1"/>
    <xf numFmtId="0" fontId="0" fillId="0" borderId="0" xfId="0" applyFill="1" applyProtection="1"/>
    <xf numFmtId="0" fontId="2" fillId="0" borderId="11" xfId="38" applyBorder="1" applyAlignment="1" applyProtection="1">
      <alignment horizontal="left"/>
    </xf>
    <xf numFmtId="0" fontId="2" fillId="0" borderId="10" xfId="38" applyBorder="1" applyAlignment="1" applyProtection="1">
      <alignment horizontal="left"/>
    </xf>
    <xf numFmtId="0" fontId="2" fillId="0" borderId="12" xfId="38" applyBorder="1" applyAlignment="1" applyProtection="1">
      <alignment horizontal="left"/>
    </xf>
    <xf numFmtId="0" fontId="35" fillId="0" borderId="10" xfId="0" applyFont="1" applyFill="1" applyBorder="1" applyAlignment="1" applyProtection="1">
      <alignment horizontal="center" vertical="center"/>
    </xf>
    <xf numFmtId="164" fontId="17" fillId="0" borderId="0" xfId="28" applyFont="1" applyBorder="1" applyAlignment="1" applyProtection="1">
      <alignment vertical="center"/>
    </xf>
    <xf numFmtId="0" fontId="2" fillId="0" borderId="0" xfId="38" applyFont="1" applyBorder="1" applyProtection="1"/>
    <xf numFmtId="0" fontId="0" fillId="0" borderId="0" xfId="0" applyBorder="1" applyProtection="1"/>
    <xf numFmtId="0" fontId="30" fillId="0" borderId="0" xfId="0" applyFont="1" applyFill="1" applyBorder="1" applyAlignment="1" applyProtection="1">
      <alignment horizontal="center" vertical="center"/>
    </xf>
    <xf numFmtId="0" fontId="34" fillId="0" borderId="11" xfId="26" applyFont="1" applyFill="1" applyBorder="1" applyAlignment="1" applyProtection="1">
      <alignment horizontal="center" vertical="center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36" xfId="0" applyFont="1" applyFill="1" applyBorder="1" applyAlignment="1" applyProtection="1">
      <alignment horizontal="center" vertical="center"/>
    </xf>
    <xf numFmtId="0" fontId="34" fillId="0" borderId="10" xfId="26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4" fillId="0" borderId="12" xfId="26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/>
    </xf>
    <xf numFmtId="0" fontId="23" fillId="0" borderId="10" xfId="26" applyFont="1" applyFill="1" applyBorder="1" applyAlignment="1" applyProtection="1">
      <alignment horizontal="center"/>
    </xf>
    <xf numFmtId="0" fontId="8" fillId="4" borderId="14" xfId="30" applyBorder="1" applyAlignment="1" applyProtection="1">
      <alignment horizontal="center" vertical="center" wrapText="1"/>
    </xf>
    <xf numFmtId="0" fontId="8" fillId="4" borderId="21" xfId="30" applyBorder="1" applyAlignment="1" applyProtection="1">
      <alignment horizontal="left" vertical="center"/>
    </xf>
    <xf numFmtId="0" fontId="5" fillId="28" borderId="1" xfId="26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/>
    </xf>
    <xf numFmtId="0" fontId="8" fillId="4" borderId="21" xfId="3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29" borderId="10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/>
    </xf>
    <xf numFmtId="0" fontId="27" fillId="29" borderId="10" xfId="0" applyFont="1" applyFill="1" applyBorder="1" applyAlignment="1" applyProtection="1">
      <alignment horizontal="center" vertical="center"/>
    </xf>
    <xf numFmtId="0" fontId="41" fillId="29" borderId="10" xfId="0" applyFont="1" applyFill="1" applyBorder="1" applyAlignment="1" applyProtection="1">
      <alignment horizontal="center" vertical="center"/>
    </xf>
    <xf numFmtId="0" fontId="41" fillId="0" borderId="10" xfId="0" applyFont="1" applyBorder="1" applyAlignment="1" applyProtection="1">
      <alignment horizontal="center" vertical="center"/>
    </xf>
    <xf numFmtId="0" fontId="2" fillId="0" borderId="10" xfId="38" applyBorder="1" applyAlignment="1" applyProtection="1">
      <alignment horizontal="center"/>
    </xf>
    <xf numFmtId="0" fontId="2" fillId="0" borderId="12" xfId="38" applyBorder="1" applyAlignment="1" applyProtection="1">
      <alignment horizontal="center"/>
    </xf>
    <xf numFmtId="0" fontId="2" fillId="0" borderId="14" xfId="38" applyBorder="1" applyAlignment="1" applyProtection="1">
      <alignment horizont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42" fillId="0" borderId="10" xfId="0" applyFont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 vertical="center"/>
    </xf>
    <xf numFmtId="0" fontId="2" fillId="0" borderId="10" xfId="38" applyNumberFormat="1" applyFont="1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1" fontId="42" fillId="0" borderId="14" xfId="0" applyNumberFormat="1" applyFont="1" applyBorder="1" applyAlignment="1" applyProtection="1">
      <alignment horizontal="center" vertical="center"/>
    </xf>
    <xf numFmtId="1" fontId="42" fillId="0" borderId="10" xfId="0" applyNumberFormat="1" applyFont="1" applyBorder="1" applyAlignment="1" applyProtection="1">
      <alignment horizontal="center" vertical="center"/>
    </xf>
    <xf numFmtId="0" fontId="45" fillId="0" borderId="10" xfId="26" applyFont="1" applyFill="1" applyBorder="1" applyAlignment="1" applyProtection="1">
      <alignment horizontal="center"/>
    </xf>
    <xf numFmtId="0" fontId="46" fillId="0" borderId="10" xfId="38" applyFont="1" applyFill="1" applyBorder="1" applyAlignment="1" applyProtection="1">
      <alignment horizontal="left"/>
    </xf>
    <xf numFmtId="0" fontId="46" fillId="0" borderId="20" xfId="38" applyFont="1" applyFill="1" applyBorder="1" applyAlignment="1" applyProtection="1">
      <alignment horizontal="left"/>
    </xf>
    <xf numFmtId="0" fontId="46" fillId="0" borderId="15" xfId="38" applyFont="1" applyFill="1" applyBorder="1" applyAlignment="1" applyProtection="1">
      <alignment horizontal="center" vertical="center"/>
    </xf>
    <xf numFmtId="0" fontId="46" fillId="0" borderId="16" xfId="38" applyFont="1" applyFill="1" applyBorder="1" applyAlignment="1" applyProtection="1">
      <alignment horizontal="center" vertical="center"/>
    </xf>
    <xf numFmtId="0" fontId="26" fillId="30" borderId="17" xfId="0" applyFont="1" applyFill="1" applyBorder="1" applyAlignment="1" applyProtection="1">
      <alignment horizontal="center" vertical="center"/>
    </xf>
    <xf numFmtId="0" fontId="26" fillId="30" borderId="11" xfId="0" applyFont="1" applyFill="1" applyBorder="1" applyAlignment="1" applyProtection="1">
      <alignment horizontal="center" vertical="center"/>
    </xf>
    <xf numFmtId="0" fontId="47" fillId="30" borderId="18" xfId="0" applyFont="1" applyFill="1" applyBorder="1" applyAlignment="1" applyProtection="1">
      <alignment horizontal="center" vertical="center"/>
    </xf>
    <xf numFmtId="0" fontId="47" fillId="0" borderId="53" xfId="0" applyFont="1" applyBorder="1" applyProtection="1"/>
    <xf numFmtId="0" fontId="47" fillId="0" borderId="55" xfId="0" applyFont="1" applyBorder="1" applyProtection="1"/>
    <xf numFmtId="0" fontId="42" fillId="0" borderId="1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44" fillId="0" borderId="10" xfId="0" applyFont="1" applyFill="1" applyBorder="1" applyAlignment="1" applyProtection="1">
      <alignment horizontal="center"/>
    </xf>
    <xf numFmtId="0" fontId="44" fillId="0" borderId="10" xfId="39" applyFont="1" applyFill="1" applyBorder="1" applyAlignment="1" applyProtection="1">
      <alignment horizontal="center"/>
    </xf>
    <xf numFmtId="0" fontId="34" fillId="0" borderId="10" xfId="0" applyFont="1" applyFill="1" applyBorder="1" applyProtection="1"/>
    <xf numFmtId="0" fontId="27" fillId="0" borderId="1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center"/>
    </xf>
    <xf numFmtId="0" fontId="40" fillId="0" borderId="10" xfId="39" applyFont="1" applyFill="1" applyBorder="1" applyAlignment="1" applyProtection="1">
      <alignment horizontal="center"/>
    </xf>
    <xf numFmtId="0" fontId="27" fillId="0" borderId="10" xfId="0" applyFont="1" applyBorder="1" applyProtection="1"/>
    <xf numFmtId="0" fontId="48" fillId="0" borderId="10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left"/>
    </xf>
    <xf numFmtId="0" fontId="28" fillId="0" borderId="10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/>
    </xf>
    <xf numFmtId="0" fontId="33" fillId="29" borderId="10" xfId="0" applyFont="1" applyFill="1" applyBorder="1" applyAlignment="1" applyProtection="1">
      <alignment horizontal="left"/>
    </xf>
    <xf numFmtId="0" fontId="33" fillId="0" borderId="10" xfId="0" applyFont="1" applyBorder="1" applyAlignment="1" applyProtection="1">
      <alignment horizontal="left"/>
    </xf>
    <xf numFmtId="0" fontId="31" fillId="29" borderId="10" xfId="0" applyFont="1" applyFill="1" applyBorder="1" applyAlignment="1" applyProtection="1">
      <alignment horizontal="left"/>
    </xf>
    <xf numFmtId="0" fontId="31" fillId="0" borderId="10" xfId="0" applyFont="1" applyBorder="1" applyAlignment="1" applyProtection="1">
      <alignment horizontal="left"/>
    </xf>
    <xf numFmtId="0" fontId="49" fillId="0" borderId="10" xfId="0" applyFont="1" applyFill="1" applyBorder="1" applyAlignment="1" applyProtection="1">
      <alignment horizontal="left"/>
    </xf>
    <xf numFmtId="0" fontId="48" fillId="0" borderId="10" xfId="0" applyFont="1" applyBorder="1" applyAlignment="1" applyProtection="1">
      <alignment horizontal="left"/>
    </xf>
    <xf numFmtId="0" fontId="27" fillId="29" borderId="10" xfId="0" applyFont="1" applyFill="1" applyBorder="1" applyProtection="1"/>
    <xf numFmtId="0" fontId="48" fillId="29" borderId="10" xfId="0" applyFont="1" applyFill="1" applyBorder="1" applyAlignment="1" applyProtection="1">
      <alignment horizontal="center"/>
    </xf>
    <xf numFmtId="0" fontId="31" fillId="0" borderId="10" xfId="0" applyFont="1" applyFill="1" applyBorder="1" applyAlignment="1" applyProtection="1">
      <alignment horizontal="left"/>
    </xf>
    <xf numFmtId="0" fontId="36" fillId="0" borderId="10" xfId="0" applyFont="1" applyFill="1" applyBorder="1" applyProtection="1"/>
    <xf numFmtId="0" fontId="41" fillId="0" borderId="10" xfId="0" applyFont="1" applyFill="1" applyBorder="1" applyAlignment="1" applyProtection="1">
      <alignment horizontal="center" vertical="center"/>
    </xf>
    <xf numFmtId="0" fontId="31" fillId="0" borderId="20" xfId="0" applyFont="1" applyFill="1" applyBorder="1" applyProtection="1"/>
    <xf numFmtId="0" fontId="34" fillId="0" borderId="10" xfId="0" applyFont="1" applyFill="1" applyBorder="1" applyAlignment="1" applyProtection="1">
      <alignment wrapText="1"/>
    </xf>
    <xf numFmtId="0" fontId="8" fillId="4" borderId="14" xfId="30" applyBorder="1" applyAlignment="1" applyProtection="1">
      <alignment horizontal="center" vertical="center"/>
    </xf>
    <xf numFmtId="0" fontId="8" fillId="4" borderId="10" xfId="30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8" fillId="4" borderId="10" xfId="30" applyBorder="1" applyAlignment="1" applyProtection="1">
      <alignment horizontal="center"/>
    </xf>
    <xf numFmtId="0" fontId="44" fillId="0" borderId="10" xfId="30" applyFont="1" applyFill="1" applyBorder="1" applyAlignment="1" applyProtection="1">
      <alignment horizontal="center" vertical="center"/>
    </xf>
    <xf numFmtId="1" fontId="42" fillId="0" borderId="10" xfId="0" applyNumberFormat="1" applyFont="1" applyFill="1" applyBorder="1" applyAlignment="1" applyProtection="1">
      <alignment horizontal="center" vertical="center"/>
    </xf>
    <xf numFmtId="164" fontId="17" fillId="0" borderId="0" xfId="28" applyFont="1" applyBorder="1" applyAlignment="1" applyProtection="1">
      <alignment horizontal="center" vertical="center"/>
    </xf>
    <xf numFmtId="164" fontId="2" fillId="0" borderId="0" xfId="28" applyFont="1" applyBorder="1" applyAlignment="1" applyProtection="1"/>
    <xf numFmtId="164" fontId="2" fillId="0" borderId="0" xfId="28" applyFont="1" applyBorder="1" applyProtection="1"/>
    <xf numFmtId="0" fontId="17" fillId="0" borderId="0" xfId="38" applyFont="1" applyFill="1" applyBorder="1" applyAlignment="1" applyProtection="1">
      <alignment wrapText="1"/>
    </xf>
    <xf numFmtId="0" fontId="24" fillId="0" borderId="0" xfId="0" applyFont="1" applyBorder="1" applyAlignment="1" applyProtection="1">
      <alignment vertical="center" wrapText="1"/>
    </xf>
    <xf numFmtId="164" fontId="2" fillId="0" borderId="0" xfId="28" applyFont="1" applyBorder="1" applyAlignment="1" applyProtection="1">
      <alignment vertical="center"/>
    </xf>
    <xf numFmtId="164" fontId="2" fillId="0" borderId="0" xfId="28" applyFont="1" applyBorder="1" applyAlignment="1" applyProtection="1">
      <alignment horizontal="center" vertical="center"/>
    </xf>
    <xf numFmtId="164" fontId="2" fillId="0" borderId="0" xfId="28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 wrapText="1"/>
    </xf>
    <xf numFmtId="164" fontId="19" fillId="0" borderId="0" xfId="28" applyFont="1" applyBorder="1" applyAlignment="1" applyProtection="1">
      <alignment vertical="top"/>
    </xf>
    <xf numFmtId="164" fontId="19" fillId="0" borderId="0" xfId="28" applyFont="1" applyBorder="1" applyAlignment="1" applyProtection="1">
      <alignment horizontal="center" vertical="top"/>
    </xf>
    <xf numFmtId="0" fontId="5" fillId="28" borderId="42" xfId="26" applyBorder="1" applyAlignment="1" applyProtection="1">
      <alignment horizontal="center" vertical="center" wrapText="1"/>
    </xf>
    <xf numFmtId="0" fontId="5" fillId="28" borderId="43" xfId="26" applyBorder="1" applyAlignment="1" applyProtection="1">
      <alignment horizontal="left" vertical="center"/>
    </xf>
    <xf numFmtId="0" fontId="5" fillId="28" borderId="10" xfId="26" applyBorder="1" applyAlignment="1" applyProtection="1">
      <alignment horizontal="center" vertical="center"/>
    </xf>
    <xf numFmtId="0" fontId="32" fillId="4" borderId="32" xfId="30" applyFont="1" applyFill="1" applyBorder="1" applyAlignment="1" applyProtection="1">
      <alignment horizontal="center" vertical="center" wrapText="1"/>
    </xf>
    <xf numFmtId="0" fontId="5" fillId="28" borderId="43" xfId="26" applyFont="1" applyFill="1" applyBorder="1" applyAlignment="1" applyProtection="1">
      <alignment horizontal="center" vertical="center" wrapText="1"/>
    </xf>
    <xf numFmtId="0" fontId="32" fillId="4" borderId="43" xfId="30" applyFont="1" applyFill="1" applyBorder="1" applyAlignment="1" applyProtection="1">
      <alignment horizontal="center" vertical="center" wrapText="1"/>
    </xf>
    <xf numFmtId="0" fontId="5" fillId="28" borderId="35" xfId="26" applyFont="1" applyFill="1" applyBorder="1" applyAlignment="1" applyProtection="1">
      <alignment horizontal="center" vertical="center" wrapText="1"/>
    </xf>
    <xf numFmtId="0" fontId="8" fillId="4" borderId="51" xfId="30" applyBorder="1" applyAlignment="1" applyProtection="1">
      <alignment horizontal="center" vertical="center" wrapText="1"/>
    </xf>
    <xf numFmtId="0" fontId="5" fillId="28" borderId="44" xfId="26" applyBorder="1" applyAlignment="1" applyProtection="1">
      <alignment horizontal="center" vertical="center" wrapText="1"/>
    </xf>
    <xf numFmtId="0" fontId="5" fillId="28" borderId="45" xfId="26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center" vertical="center"/>
    </xf>
    <xf numFmtId="0" fontId="33" fillId="0" borderId="11" xfId="38" applyNumberFormat="1" applyFont="1" applyFill="1" applyBorder="1" applyAlignment="1" applyProtection="1">
      <alignment horizontal="center" vertical="center"/>
    </xf>
    <xf numFmtId="0" fontId="34" fillId="0" borderId="11" xfId="38" applyNumberFormat="1" applyFont="1" applyFill="1" applyBorder="1" applyAlignment="1" applyProtection="1">
      <alignment horizontal="center" vertical="center"/>
    </xf>
    <xf numFmtId="0" fontId="33" fillId="0" borderId="10" xfId="38" applyNumberFormat="1" applyFont="1" applyFill="1" applyBorder="1" applyAlignment="1" applyProtection="1">
      <alignment horizontal="center" vertical="center"/>
    </xf>
    <xf numFmtId="0" fontId="34" fillId="0" borderId="10" xfId="38" applyNumberFormat="1" applyFont="1" applyFill="1" applyBorder="1" applyAlignment="1" applyProtection="1">
      <alignment horizontal="center" vertical="center"/>
    </xf>
    <xf numFmtId="0" fontId="36" fillId="0" borderId="1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4" fillId="0" borderId="0" xfId="0" applyFont="1" applyProtection="1"/>
    <xf numFmtId="0" fontId="24" fillId="0" borderId="0" xfId="0" applyFont="1" applyAlignment="1" applyProtection="1">
      <alignment horizontal="center"/>
    </xf>
    <xf numFmtId="164" fontId="17" fillId="0" borderId="0" xfId="28" applyFont="1" applyBorder="1" applyAlignment="1" applyProtection="1">
      <alignment horizontal="left" vertical="center"/>
    </xf>
    <xf numFmtId="0" fontId="2" fillId="0" borderId="0" xfId="39" applyFont="1" applyFill="1" applyBorder="1" applyAlignment="1" applyProtection="1">
      <alignment vertical="center" wrapText="1"/>
    </xf>
    <xf numFmtId="0" fontId="24" fillId="0" borderId="0" xfId="0" applyFont="1" applyBorder="1" applyProtection="1"/>
    <xf numFmtId="164" fontId="17" fillId="0" borderId="0" xfId="28" applyFont="1" applyBorder="1" applyAlignment="1" applyProtection="1">
      <alignment vertical="top"/>
    </xf>
    <xf numFmtId="164" fontId="17" fillId="0" borderId="0" xfId="28" applyFont="1" applyBorder="1" applyAlignment="1" applyProtection="1">
      <alignment horizontal="left" vertical="top"/>
    </xf>
    <xf numFmtId="0" fontId="2" fillId="0" borderId="0" xfId="39" applyFont="1" applyFill="1" applyBorder="1" applyAlignment="1" applyProtection="1">
      <alignment horizontal="center" vertical="center" wrapText="1"/>
    </xf>
    <xf numFmtId="0" fontId="5" fillId="28" borderId="48" xfId="26" applyBorder="1" applyAlignment="1" applyProtection="1">
      <alignment horizontal="center" vertical="center" wrapText="1"/>
    </xf>
    <xf numFmtId="0" fontId="5" fillId="28" borderId="49" xfId="26" applyBorder="1" applyAlignment="1" applyProtection="1">
      <alignment horizontal="center" vertical="center" wrapText="1"/>
    </xf>
    <xf numFmtId="0" fontId="5" fillId="28" borderId="50" xfId="26" applyBorder="1" applyAlignment="1" applyProtection="1">
      <alignment horizontal="left" vertical="center" wrapText="1"/>
    </xf>
    <xf numFmtId="0" fontId="8" fillId="4" borderId="23" xfId="30" applyBorder="1" applyAlignment="1" applyProtection="1">
      <alignment horizontal="center" vertical="center"/>
    </xf>
    <xf numFmtId="0" fontId="5" fillId="28" borderId="46" xfId="26" applyBorder="1" applyAlignment="1" applyProtection="1">
      <alignment horizontal="center" vertical="center"/>
    </xf>
    <xf numFmtId="0" fontId="8" fillId="4" borderId="19" xfId="30" applyBorder="1" applyAlignment="1" applyProtection="1">
      <alignment horizontal="center" vertical="center"/>
    </xf>
    <xf numFmtId="0" fontId="8" fillId="4" borderId="0" xfId="30" applyBorder="1" applyAlignment="1" applyProtection="1">
      <alignment horizontal="center" vertical="center"/>
    </xf>
    <xf numFmtId="0" fontId="5" fillId="28" borderId="34" xfId="26" applyBorder="1" applyAlignment="1" applyProtection="1">
      <alignment horizontal="center" vertical="center"/>
    </xf>
    <xf numFmtId="0" fontId="5" fillId="28" borderId="34" xfId="26" applyBorder="1" applyAlignment="1" applyProtection="1">
      <alignment horizontal="center" vertical="center" wrapText="1"/>
    </xf>
    <xf numFmtId="0" fontId="5" fillId="28" borderId="51" xfId="26" applyFont="1" applyFill="1" applyBorder="1" applyAlignment="1" applyProtection="1">
      <alignment horizontal="center" vertical="center" wrapText="1"/>
    </xf>
    <xf numFmtId="0" fontId="5" fillId="28" borderId="46" xfId="26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16" fontId="24" fillId="0" borderId="0" xfId="0" applyNumberFormat="1" applyFont="1" applyProtection="1"/>
    <xf numFmtId="0" fontId="23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vertical="center"/>
    </xf>
    <xf numFmtId="0" fontId="26" fillId="0" borderId="0" xfId="0" applyFont="1" applyProtection="1"/>
    <xf numFmtId="0" fontId="5" fillId="28" borderId="46" xfId="26" applyFont="1" applyFill="1" applyBorder="1" applyAlignment="1" applyProtection="1">
      <alignment horizontal="center" vertical="center" wrapText="1"/>
    </xf>
    <xf numFmtId="0" fontId="5" fillId="28" borderId="52" xfId="26" applyFont="1" applyFill="1" applyBorder="1" applyAlignment="1" applyProtection="1">
      <alignment horizontal="center" vertical="center"/>
    </xf>
    <xf numFmtId="0" fontId="5" fillId="28" borderId="14" xfId="26" applyBorder="1" applyAlignment="1" applyProtection="1">
      <alignment horizontal="center" vertical="center" wrapText="1"/>
    </xf>
    <xf numFmtId="0" fontId="5" fillId="28" borderId="14" xfId="26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9" fillId="0" borderId="0" xfId="38" applyFont="1" applyBorder="1" applyProtection="1"/>
    <xf numFmtId="0" fontId="2" fillId="0" borderId="0" xfId="39" applyFont="1" applyBorder="1" applyAlignment="1" applyProtection="1"/>
    <xf numFmtId="0" fontId="2" fillId="0" borderId="25" xfId="39" applyFont="1" applyBorder="1" applyAlignment="1" applyProtection="1"/>
    <xf numFmtId="0" fontId="0" fillId="0" borderId="0" xfId="0" applyBorder="1" applyAlignment="1" applyProtection="1"/>
    <xf numFmtId="0" fontId="19" fillId="0" borderId="0" xfId="39" applyFont="1" applyBorder="1" applyProtection="1"/>
    <xf numFmtId="0" fontId="2" fillId="0" borderId="47" xfId="39" applyFont="1" applyBorder="1" applyAlignment="1" applyProtection="1"/>
    <xf numFmtId="0" fontId="23" fillId="30" borderId="48" xfId="26" applyFont="1" applyFill="1" applyBorder="1" applyAlignment="1" applyProtection="1">
      <alignment horizontal="center" vertical="center" wrapText="1"/>
    </xf>
    <xf numFmtId="0" fontId="23" fillId="30" borderId="49" xfId="26" applyFont="1" applyFill="1" applyBorder="1" applyAlignment="1" applyProtection="1">
      <alignment horizontal="center" vertical="center" wrapText="1"/>
    </xf>
    <xf numFmtId="0" fontId="23" fillId="30" borderId="51" xfId="26" applyFont="1" applyFill="1" applyBorder="1" applyAlignment="1" applyProtection="1">
      <alignment horizontal="center" vertical="center" wrapText="1"/>
    </xf>
    <xf numFmtId="0" fontId="23" fillId="30" borderId="29" xfId="26" applyFont="1" applyFill="1" applyBorder="1" applyAlignment="1" applyProtection="1">
      <alignment horizontal="center" vertical="center" wrapText="1"/>
    </xf>
    <xf numFmtId="0" fontId="23" fillId="30" borderId="45" xfId="26" applyFont="1" applyFill="1" applyBorder="1" applyAlignment="1" applyProtection="1">
      <alignment horizontal="center" vertical="center" wrapText="1"/>
    </xf>
    <xf numFmtId="0" fontId="23" fillId="30" borderId="54" xfId="26" applyFont="1" applyFill="1" applyBorder="1" applyAlignment="1" applyProtection="1">
      <alignment horizontal="center" vertical="center" wrapText="1"/>
    </xf>
    <xf numFmtId="0" fontId="23" fillId="30" borderId="56" xfId="26" applyFont="1" applyFill="1" applyBorder="1" applyAlignment="1" applyProtection="1">
      <alignment horizontal="center" vertical="center" wrapText="1"/>
    </xf>
    <xf numFmtId="0" fontId="23" fillId="30" borderId="1" xfId="26" applyFont="1" applyFill="1" applyBorder="1" applyAlignment="1" applyProtection="1">
      <alignment horizontal="center" vertical="center" wrapText="1"/>
    </xf>
    <xf numFmtId="0" fontId="23" fillId="30" borderId="57" xfId="26" applyFont="1" applyFill="1" applyBorder="1" applyAlignment="1" applyProtection="1">
      <alignment horizontal="center" vertical="center" wrapText="1"/>
    </xf>
    <xf numFmtId="0" fontId="23" fillId="30" borderId="1" xfId="26" applyFont="1" applyFill="1" applyAlignment="1" applyProtection="1">
      <alignment horizontal="center" vertical="center" wrapText="1"/>
    </xf>
    <xf numFmtId="0" fontId="23" fillId="30" borderId="0" xfId="26" applyFont="1" applyFill="1" applyBorder="1" applyAlignment="1" applyProtection="1">
      <alignment horizontal="center" vertical="center" wrapText="1"/>
    </xf>
    <xf numFmtId="0" fontId="46" fillId="0" borderId="10" xfId="25" applyFont="1" applyFill="1" applyBorder="1" applyAlignment="1" applyProtection="1">
      <alignment horizontal="center" vertical="center"/>
    </xf>
    <xf numFmtId="0" fontId="46" fillId="0" borderId="53" xfId="37" applyFont="1" applyFill="1" applyBorder="1" applyAlignment="1" applyProtection="1">
      <alignment horizontal="center" vertical="center"/>
    </xf>
    <xf numFmtId="0" fontId="46" fillId="0" borderId="15" xfId="0" applyFont="1" applyFill="1" applyBorder="1" applyAlignment="1" applyProtection="1">
      <alignment horizontal="center" vertical="center"/>
    </xf>
    <xf numFmtId="1" fontId="46" fillId="0" borderId="13" xfId="25" applyNumberFormat="1" applyFont="1" applyFill="1" applyBorder="1" applyAlignment="1" applyProtection="1">
      <alignment horizontal="center" vertical="center"/>
    </xf>
    <xf numFmtId="0" fontId="46" fillId="0" borderId="10" xfId="37" applyFont="1" applyFill="1" applyBorder="1" applyAlignment="1" applyProtection="1">
      <alignment horizontal="center" vertical="center"/>
    </xf>
    <xf numFmtId="0" fontId="45" fillId="0" borderId="10" xfId="0" applyFont="1" applyFill="1" applyBorder="1" applyAlignment="1" applyProtection="1">
      <alignment horizontal="center" vertical="center"/>
    </xf>
    <xf numFmtId="0" fontId="45" fillId="0" borderId="10" xfId="38" applyFont="1" applyBorder="1" applyAlignment="1" applyProtection="1">
      <alignment horizontal="center" vertical="center"/>
    </xf>
    <xf numFmtId="0" fontId="45" fillId="0" borderId="10" xfId="0" applyFont="1" applyBorder="1" applyAlignment="1" applyProtection="1">
      <alignment horizontal="center" vertical="center"/>
    </xf>
    <xf numFmtId="0" fontId="1" fillId="0" borderId="0" xfId="0" applyFont="1" applyProtection="1"/>
    <xf numFmtId="1" fontId="46" fillId="0" borderId="10" xfId="25" applyNumberFormat="1" applyFont="1" applyFill="1" applyBorder="1" applyAlignment="1" applyProtection="1">
      <alignment horizontal="center" vertical="center"/>
    </xf>
    <xf numFmtId="0" fontId="46" fillId="0" borderId="12" xfId="25" applyFont="1" applyFill="1" applyBorder="1" applyAlignment="1" applyProtection="1">
      <alignment horizontal="center" vertical="center"/>
    </xf>
    <xf numFmtId="0" fontId="46" fillId="0" borderId="55" xfId="37" applyFont="1" applyFill="1" applyBorder="1" applyAlignment="1" applyProtection="1">
      <alignment horizontal="center" vertical="center"/>
    </xf>
    <xf numFmtId="0" fontId="46" fillId="0" borderId="16" xfId="0" applyFont="1" applyFill="1" applyBorder="1" applyAlignment="1" applyProtection="1">
      <alignment horizontal="center" vertical="center"/>
    </xf>
    <xf numFmtId="164" fontId="43" fillId="0" borderId="24" xfId="28" applyFont="1" applyBorder="1" applyAlignment="1" applyProtection="1">
      <alignment horizontal="center" vertical="center"/>
    </xf>
    <xf numFmtId="164" fontId="43" fillId="0" borderId="25" xfId="28" applyFont="1" applyBorder="1" applyAlignment="1" applyProtection="1">
      <alignment horizontal="center" vertical="center"/>
    </xf>
    <xf numFmtId="164" fontId="43" fillId="0" borderId="26" xfId="28" applyFont="1" applyBorder="1" applyAlignment="1" applyProtection="1">
      <alignment horizontal="center" vertical="center"/>
    </xf>
    <xf numFmtId="164" fontId="43" fillId="0" borderId="30" xfId="28" applyFont="1" applyBorder="1" applyAlignment="1" applyProtection="1">
      <alignment horizontal="center" vertical="center"/>
    </xf>
    <xf numFmtId="164" fontId="43" fillId="0" borderId="47" xfId="28" applyFont="1" applyBorder="1" applyAlignment="1" applyProtection="1">
      <alignment horizontal="center" vertical="center"/>
    </xf>
    <xf numFmtId="164" fontId="43" fillId="0" borderId="27" xfId="28" applyFont="1" applyBorder="1" applyAlignment="1" applyProtection="1">
      <alignment horizontal="center" vertical="center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center" vertical="center" wrapText="1"/>
    </xf>
    <xf numFmtId="0" fontId="44" fillId="0" borderId="17" xfId="0" applyFont="1" applyFill="1" applyBorder="1" applyAlignment="1" applyProtection="1">
      <alignment horizontal="center" vertical="center" wrapText="1"/>
    </xf>
    <xf numFmtId="0" fontId="44" fillId="0" borderId="18" xfId="0" applyFont="1" applyFill="1" applyBorder="1" applyAlignment="1" applyProtection="1">
      <alignment horizontal="center" vertical="center" wrapText="1"/>
    </xf>
    <xf numFmtId="0" fontId="44" fillId="0" borderId="40" xfId="0" applyFont="1" applyFill="1" applyBorder="1" applyAlignment="1" applyProtection="1">
      <alignment horizontal="center" vertical="center" wrapText="1"/>
    </xf>
    <xf numFmtId="0" fontId="44" fillId="0" borderId="41" xfId="0" applyFont="1" applyFill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/>
    </xf>
    <xf numFmtId="0" fontId="24" fillId="0" borderId="38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29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" fillId="0" borderId="24" xfId="39" applyFont="1" applyFill="1" applyBorder="1" applyAlignment="1" applyProtection="1">
      <alignment horizontal="center" vertical="center" wrapText="1"/>
    </xf>
    <xf numFmtId="0" fontId="2" fillId="0" borderId="26" xfId="39" applyFont="1" applyFill="1" applyBorder="1" applyAlignment="1" applyProtection="1">
      <alignment horizontal="center" vertical="center" wrapText="1"/>
    </xf>
    <xf numFmtId="0" fontId="2" fillId="0" borderId="29" xfId="39" applyFont="1" applyFill="1" applyBorder="1" applyAlignment="1" applyProtection="1">
      <alignment horizontal="center" vertical="center" wrapText="1"/>
    </xf>
    <xf numFmtId="0" fontId="2" fillId="0" borderId="28" xfId="39" applyFont="1" applyFill="1" applyBorder="1" applyAlignment="1" applyProtection="1">
      <alignment horizontal="center" vertical="center" wrapText="1"/>
    </xf>
    <xf numFmtId="0" fontId="2" fillId="0" borderId="30" xfId="39" applyFont="1" applyFill="1" applyBorder="1" applyAlignment="1" applyProtection="1">
      <alignment horizontal="center" vertical="center" wrapText="1"/>
    </xf>
    <xf numFmtId="0" fontId="2" fillId="0" borderId="27" xfId="39" applyFont="1" applyFill="1" applyBorder="1" applyAlignment="1" applyProtection="1">
      <alignment horizontal="center" vertical="center" wrapText="1"/>
    </xf>
    <xf numFmtId="164" fontId="17" fillId="28" borderId="31" xfId="28" applyFont="1" applyFill="1" applyBorder="1" applyAlignment="1" applyProtection="1">
      <alignment horizontal="center" vertical="top"/>
    </xf>
    <xf numFmtId="164" fontId="17" fillId="28" borderId="32" xfId="28" applyFont="1" applyFill="1" applyBorder="1" applyAlignment="1" applyProtection="1">
      <alignment horizontal="center" vertical="top"/>
    </xf>
    <xf numFmtId="164" fontId="17" fillId="28" borderId="33" xfId="28" applyFont="1" applyFill="1" applyBorder="1" applyAlignment="1" applyProtection="1">
      <alignment horizontal="center" vertical="top"/>
    </xf>
    <xf numFmtId="0" fontId="0" fillId="0" borderId="26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19" fillId="30" borderId="31" xfId="39" applyFont="1" applyFill="1" applyBorder="1" applyAlignment="1" applyProtection="1">
      <alignment horizontal="center"/>
    </xf>
    <xf numFmtId="0" fontId="19" fillId="30" borderId="32" xfId="39" applyFont="1" applyFill="1" applyBorder="1" applyAlignment="1" applyProtection="1">
      <alignment horizontal="center"/>
    </xf>
    <xf numFmtId="0" fontId="19" fillId="30" borderId="33" xfId="39" applyFont="1" applyFill="1" applyBorder="1" applyAlignment="1" applyProtection="1">
      <alignment horizontal="center"/>
    </xf>
    <xf numFmtId="0" fontId="2" fillId="0" borderId="24" xfId="39" applyFont="1" applyBorder="1" applyAlignment="1" applyProtection="1">
      <alignment horizontal="center"/>
    </xf>
    <xf numFmtId="0" fontId="2" fillId="0" borderId="26" xfId="39" applyFont="1" applyBorder="1" applyAlignment="1" applyProtection="1">
      <alignment horizontal="center"/>
    </xf>
    <xf numFmtId="0" fontId="2" fillId="0" borderId="29" xfId="39" applyFont="1" applyBorder="1" applyAlignment="1" applyProtection="1">
      <alignment horizontal="center"/>
    </xf>
    <xf numFmtId="0" fontId="2" fillId="0" borderId="28" xfId="39" applyFont="1" applyBorder="1" applyAlignment="1" applyProtection="1">
      <alignment horizontal="center"/>
    </xf>
    <xf numFmtId="0" fontId="2" fillId="0" borderId="30" xfId="39" applyFont="1" applyBorder="1" applyAlignment="1" applyProtection="1">
      <alignment horizontal="center"/>
    </xf>
    <xf numFmtId="0" fontId="2" fillId="0" borderId="27" xfId="39" applyFont="1" applyBorder="1" applyAlignment="1" applyProtection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rmal_Sheet2" xfId="39"/>
    <cellStyle name="Normal_Sheet5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133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indexed="64"/>
        </top>
      </border>
    </dxf>
    <dxf>
      <protection locked="1" hidden="0"/>
    </dxf>
    <dxf>
      <alignment horizontal="center" vertical="center" textRotation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color theme="1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theme="1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theme="1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medium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bgColor auto="1"/>
        </patternFill>
      </fill>
      <protection locked="1" hidden="0"/>
    </dxf>
    <dxf>
      <border>
        <bottom style="medium">
          <color indexed="64"/>
        </bottom>
      </border>
    </dxf>
    <dxf>
      <protection locked="1" hidden="0"/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1</xdr:row>
      <xdr:rowOff>180975</xdr:rowOff>
    </xdr:from>
    <xdr:to>
      <xdr:col>14</xdr:col>
      <xdr:colOff>457200</xdr:colOff>
      <xdr:row>5</xdr:row>
      <xdr:rowOff>323850</xdr:rowOff>
    </xdr:to>
    <xdr:pic>
      <xdr:nvPicPr>
        <xdr:cNvPr id="3" name="Graphic 2" descr="Trophy">
          <a:extLst>
            <a:ext uri="{FF2B5EF4-FFF2-40B4-BE49-F238E27FC236}">
              <a16:creationId xmlns:a16="http://schemas.microsoft.com/office/drawing/2014/main" xmlns="" id="{862250FA-3355-47D4-AD1B-3C4ACD4B7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0553700" y="561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1</xdr:row>
      <xdr:rowOff>161925</xdr:rowOff>
    </xdr:from>
    <xdr:to>
      <xdr:col>16</xdr:col>
      <xdr:colOff>1019175</xdr:colOff>
      <xdr:row>5</xdr:row>
      <xdr:rowOff>304800</xdr:rowOff>
    </xdr:to>
    <xdr:pic>
      <xdr:nvPicPr>
        <xdr:cNvPr id="4" name="Graphic 3" descr="Trophy">
          <a:extLst>
            <a:ext uri="{FF2B5EF4-FFF2-40B4-BE49-F238E27FC236}">
              <a16:creationId xmlns:a16="http://schemas.microsoft.com/office/drawing/2014/main" xmlns="" id="{C00EC7F4-5227-48FF-8ABE-7C8BA2AF6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3249275" y="542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161925</xdr:colOff>
      <xdr:row>1</xdr:row>
      <xdr:rowOff>161925</xdr:rowOff>
    </xdr:from>
    <xdr:to>
      <xdr:col>15</xdr:col>
      <xdr:colOff>1076325</xdr:colOff>
      <xdr:row>5</xdr:row>
      <xdr:rowOff>304800</xdr:rowOff>
    </xdr:to>
    <xdr:pic>
      <xdr:nvPicPr>
        <xdr:cNvPr id="5" name="Graphic 4" descr="Trophy">
          <a:extLst>
            <a:ext uri="{FF2B5EF4-FFF2-40B4-BE49-F238E27FC236}">
              <a16:creationId xmlns:a16="http://schemas.microsoft.com/office/drawing/2014/main" xmlns="" id="{2AE74622-70B1-4F24-8D1E-4CD9E3CA4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115800" y="542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1</xdr:row>
      <xdr:rowOff>180975</xdr:rowOff>
    </xdr:from>
    <xdr:to>
      <xdr:col>17</xdr:col>
      <xdr:colOff>1057275</xdr:colOff>
      <xdr:row>5</xdr:row>
      <xdr:rowOff>323850</xdr:rowOff>
    </xdr:to>
    <xdr:pic>
      <xdr:nvPicPr>
        <xdr:cNvPr id="6" name="Graphic 5" descr="Trophy">
          <a:extLst>
            <a:ext uri="{FF2B5EF4-FFF2-40B4-BE49-F238E27FC236}">
              <a16:creationId xmlns:a16="http://schemas.microsoft.com/office/drawing/2014/main" xmlns="" id="{E1EAE9FF-8AB0-4F79-93CC-9DB434FA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4420850" y="561975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238125</xdr:colOff>
      <xdr:row>1</xdr:row>
      <xdr:rowOff>0</xdr:rowOff>
    </xdr:from>
    <xdr:to>
      <xdr:col>38</xdr:col>
      <xdr:colOff>438150</xdr:colOff>
      <xdr:row>5</xdr:row>
      <xdr:rowOff>66675</xdr:rowOff>
    </xdr:to>
    <xdr:pic>
      <xdr:nvPicPr>
        <xdr:cNvPr id="2" name="Graphic 5" descr="Trophy">
          <a:extLst>
            <a:ext uri="{FF2B5EF4-FFF2-40B4-BE49-F238E27FC236}">
              <a16:creationId xmlns:a16="http://schemas.microsoft.com/office/drawing/2014/main" xmlns="" id="{24055D29-E5BB-4506-B6E4-97B53676F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525905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381000</xdr:colOff>
      <xdr:row>0</xdr:row>
      <xdr:rowOff>171450</xdr:rowOff>
    </xdr:from>
    <xdr:to>
      <xdr:col>36</xdr:col>
      <xdr:colOff>514350</xdr:colOff>
      <xdr:row>5</xdr:row>
      <xdr:rowOff>38100</xdr:rowOff>
    </xdr:to>
    <xdr:pic>
      <xdr:nvPicPr>
        <xdr:cNvPr id="3" name="Graphic 5" descr="Trophy">
          <a:extLst>
            <a:ext uri="{FF2B5EF4-FFF2-40B4-BE49-F238E27FC236}">
              <a16:creationId xmlns:a16="http://schemas.microsoft.com/office/drawing/2014/main" xmlns="" id="{5D467811-CA72-4B32-BCBC-7EBF2DBB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5401925" y="171450"/>
          <a:ext cx="91440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209550</xdr:rowOff>
    </xdr:from>
    <xdr:to>
      <xdr:col>8</xdr:col>
      <xdr:colOff>438150</xdr:colOff>
      <xdr:row>5</xdr:row>
      <xdr:rowOff>161925</xdr:rowOff>
    </xdr:to>
    <xdr:pic>
      <xdr:nvPicPr>
        <xdr:cNvPr id="2" name="Graphic 2" descr="Trophy">
          <a:extLst>
            <a:ext uri="{FF2B5EF4-FFF2-40B4-BE49-F238E27FC236}">
              <a16:creationId xmlns:a16="http://schemas.microsoft.com/office/drawing/2014/main" xmlns="" id="{FC21871A-07F9-4A2E-8906-1E06BC5A5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486525" y="209550"/>
          <a:ext cx="9144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742950</xdr:colOff>
      <xdr:row>0</xdr:row>
      <xdr:rowOff>66675</xdr:rowOff>
    </xdr:from>
    <xdr:to>
      <xdr:col>17</xdr:col>
      <xdr:colOff>457200</xdr:colOff>
      <xdr:row>4</xdr:row>
      <xdr:rowOff>123825</xdr:rowOff>
    </xdr:to>
    <xdr:pic>
      <xdr:nvPicPr>
        <xdr:cNvPr id="3" name="Graphic 2" descr="Trophy">
          <a:extLst>
            <a:ext uri="{FF2B5EF4-FFF2-40B4-BE49-F238E27FC236}">
              <a16:creationId xmlns:a16="http://schemas.microsoft.com/office/drawing/2014/main" xmlns="" id="{1B6ADC95-B3B2-4631-A817-6596D3AE4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3754100" y="66675"/>
          <a:ext cx="914400" cy="914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 B" id="{1C7D0717-0563-487D-88B5-0F250F7A5DAE}" userId="b71b9847a5acf103" providerId="Windows Live"/>
</personList>
</file>

<file path=xl/tables/table1.xml><?xml version="1.0" encoding="utf-8"?>
<table xmlns="http://schemas.openxmlformats.org/spreadsheetml/2006/main" id="5" name="PM_Dalibnieki" displayName="PM_Dalibnieki" ref="B3:G496" totalsRowShown="0" headerRowDxfId="132" dataDxfId="130" headerRowBorderDxfId="131" tableBorderDxfId="129" totalsRowBorderDxfId="128">
  <autoFilter ref="B3:G496"/>
  <tableColumns count="6">
    <tableColumn id="1" name="Dablībnieka numurs" dataDxfId="127"/>
    <tableColumn id="2" name="Komanda" dataDxfId="126"/>
    <tableColumn id="3" name="Grupa" dataDxfId="125"/>
    <tableColumn id="4" name="Dalībnieka vārds, uzvārds" dataDxfId="124"/>
    <tableColumn id="5" name="SK35 LR22" dataDxfId="123"/>
    <tableColumn id="6" name="Norma Munīcija" dataDxfId="1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PM_Cuka" displayName="PM_Cuka" ref="B7:R500" totalsRowShown="0" headerRowDxfId="110" dataDxfId="108" headerRowBorderDxfId="109" tableBorderDxfId="107">
  <autoFilter ref="B7:R500"/>
  <sortState ref="B8:R500">
    <sortCondition ref="O7:O500"/>
  </sortState>
  <tableColumns count="17">
    <tableColumn id="1" name="Dablībnieka numurs" dataDxfId="106"/>
    <tableColumn id="17" name="Komanda" dataDxfId="105" dataCellStyle="Normal_Sheet1">
      <calculatedColumnFormula>INDEX(PM_Dalibnieki[],MATCH(PM_Cuka[[#This Row],[Dablībnieka numurs]],PM_Dalibnieki[Dablībnieka numurs],0),2)</calculatedColumnFormula>
    </tableColumn>
    <tableColumn id="18" name="Grupa" dataDxfId="104" dataCellStyle="Normal_Sheet1">
      <calculatedColumnFormula>INDEX(PM_Dalibnieki[],MATCH(PM_Cuka[[#This Row],[Dablībnieka numurs]],PM_Dalibnieki[Dablībnieka numurs],0),3)</calculatedColumnFormula>
    </tableColumn>
    <tableColumn id="2" name="Dalībnieka vārds, uzvārds" dataDxfId="103" dataCellStyle="Normal_Sheet1">
      <calculatedColumnFormula>INDEX(PM_Dalibnieki[],MATCH(PM_Cuka[[#This Row],[Dablībnieka numurs]],PM_Dalibnieki[Dablībnieka numurs],0),4)</calculatedColumnFormula>
    </tableColumn>
    <tableColumn id="4" name="LR.22" dataDxfId="102" dataCellStyle="Normal_Sheet1">
      <calculatedColumnFormula>INDEX(PM_Dalibnieki[],MATCH(PM_Cuka[[#This Row],[Dablībnieka numurs]],PM_Dalibnieki[Dablībnieka numurs],"0"),5)</calculatedColumnFormula>
    </tableColumn>
    <tableColumn id="3" name="1.SĒRIJA " dataDxfId="101"/>
    <tableColumn id="5" name="2.SĒRIJA" dataDxfId="100"/>
    <tableColumn id="7" name="KOPĀ " dataDxfId="99">
      <calculatedColumnFormula>G8+H8</calculatedColumnFormula>
    </tableColumn>
    <tableColumn id="8" name="P/FINĀLS" dataDxfId="98"/>
    <tableColumn id="9" name="KOPĀ Pēc Pusfināla" dataDxfId="97">
      <calculatedColumnFormula>SUM(PM_Cuka[[#This Row],[KOPĀ ]:[P/FINĀLS]])</calculatedColumnFormula>
    </tableColumn>
    <tableColumn id="10" name="FINĀLS" dataDxfId="96"/>
    <tableColumn id="11" name="KOPĀ Pēc Fināla" dataDxfId="95">
      <calculatedColumnFormula>SUM(PM_Cuka[[#This Row],[KOPĀ Pēc Pusfināla]],PM_Cuka[[#This Row],[FINĀLS]])</calculatedColumnFormula>
    </tableColumn>
    <tableColumn id="13" name="VIETA _x000a_Kopvērtējumā_x000a_(AUTO) " dataDxfId="94">
      <calculatedColumnFormula>IF(PM_Cuka[[#This Row],[KOPĀ Pēc Fināla]]&gt;0,RANK(PM_Cuka[[#This Row],[KOPĀ Pēc Fināla]],PM_Cuka[KOPĀ Pēc Fināla]),"NAV")</calculatedColumnFormula>
    </tableColumn>
    <tableColumn id="14" name="Vieta_x000a_Kopvērtējumā_x000a_(Tiesnešu)" dataDxfId="93"/>
    <tableColumn id="19" name="Vieta_x000a_Junioru Grupā_x000a_(AUTO)" dataDxfId="92">
      <calculatedColumnFormula>IF(PM_Cuka[[#This Row],[Grupa]]="Juniors",COUNTIFS(PM_Cuka[Grupa],PM_Cuka[[#This Row],[Grupa]],PM_Cuka[KOPĀ Pēc Fināla],"&gt;"&amp;PM_Cuka[[#This Row],[KOPĀ Pēc Fināla]])+1,"")</calculatedColumnFormula>
    </tableColumn>
    <tableColumn id="20" name="Vieta_x000a_Amatieru Grupā_x000a_(AUTO)" dataDxfId="91">
      <calculatedColumnFormula>IF(PM_Cuka[[#This Row],[Grupa]]="Amatieris",COUNTIFS(PM_Cuka[Grupa],PM_Cuka[[#This Row],[Grupa]],PM_Cuka[KOPĀ Pēc Fināla],"&gt;"&amp;PM_Cuka[[#This Row],[KOPĀ Pēc Fināla]])+1,"")</calculatedColumnFormula>
    </tableColumn>
    <tableColumn id="21" name="Komandas_x000a_Punkti" dataDxfId="90">
      <calculatedColumnFormula>IF(PM_Cuka[[#This Row],[Komanda]]&gt;0,SUMIFS(PM_Cuka[[KOPĀ ]],PM_Cuka[Komanda],PM_Cuka[[#This Row],[Komanda]]),"0")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PM_EULopi" displayName="PM_EULopi" ref="B6:AM499" totalsRowShown="0" headerRowDxfId="80" dataDxfId="79" headerRowCellStyle="Normal_Sheet2">
  <autoFilter ref="B6:AM499"/>
  <sortState ref="B7:AM499">
    <sortCondition ref="AK6:AK499"/>
  </sortState>
  <tableColumns count="38">
    <tableColumn id="1" name="Dablībnieka numurs" dataDxfId="78"/>
    <tableColumn id="2" name="Komanda" dataDxfId="77">
      <calculatedColumnFormula>INDEX(PM_Dalibnieki[],MATCH(PM_EULopi[[#This Row],[Dablībnieka numurs]],PM_Dalibnieki[Dablībnieka numurs],0),2)</calculatedColumnFormula>
    </tableColumn>
    <tableColumn id="26" name="Grupa" dataDxfId="76">
      <calculatedColumnFormula>INDEX(PM_Dalibnieki[],MATCH(PM_EULopi[[#This Row],[Dablībnieka numurs]],PM_Dalibnieki[Dablībnieka numurs],0),3)</calculatedColumnFormula>
    </tableColumn>
    <tableColumn id="25" name="Dalībnieka vārds, uzvārds" dataDxfId="75">
      <calculatedColumnFormula>INDEX(PM_Dalibnieki[],MATCH(PM_EULopi[[#This Row],[Dablībnieka numurs]],PM_Dalibnieki[Dablībnieka numurs],0),4)</calculatedColumnFormula>
    </tableColumn>
    <tableColumn id="3" name="S1" dataDxfId="74"/>
    <tableColumn id="4" name="S2" dataDxfId="73"/>
    <tableColumn id="5" name="S3" dataDxfId="72"/>
    <tableColumn id="6" name="S4" dataDxfId="71"/>
    <tableColumn id="7" name="S5" dataDxfId="70"/>
    <tableColumn id="13" name="S Kopā" dataDxfId="69">
      <calculatedColumnFormula>SUM(PM_EULopi[[#This Row],[S1]:[S5]])</calculatedColumnFormula>
    </tableColumn>
    <tableColumn id="56" name="S (10, 9, 8)" dataDxfId="68">
      <calculatedColumnFormula>"("&amp;COUNTIF(F7:J7,10)&amp;", "&amp;COUNTIF(F7:J7,9)&amp;", "&amp;COUNTIF(F7:J7,8)&amp;")"</calculatedColumnFormula>
    </tableColumn>
    <tableColumn id="14" name="L1" dataDxfId="67"/>
    <tableColumn id="15" name="L2" dataDxfId="66"/>
    <tableColumn id="16" name="L3" dataDxfId="65"/>
    <tableColumn id="17" name="L4" dataDxfId="64"/>
    <tableColumn id="18" name="L5" dataDxfId="63"/>
    <tableColumn id="24" name="L Kopā" dataDxfId="62">
      <calculatedColumnFormula>SUM(PM_EULopi[[#This Row],[L1]:[L5]])</calculatedColumnFormula>
    </tableColumn>
    <tableColumn id="58" name="L (10, 9, 8)" dataDxfId="61">
      <calculatedColumnFormula>"("&amp;COUNTIF(M7:Q7,10)&amp;", "&amp;COUNTIF(M7:Q7,9)&amp;", "&amp;COUNTIF(M7:Q7,8)&amp;")"</calculatedColumnFormula>
    </tableColumn>
    <tableColumn id="44" name="Ģ1" dataDxfId="60"/>
    <tableColumn id="43" name="Ģ2" dataDxfId="59"/>
    <tableColumn id="42" name="Ģ3" dataDxfId="58"/>
    <tableColumn id="41" name="Ģ4" dataDxfId="57"/>
    <tableColumn id="40" name="Ģ5" dataDxfId="56"/>
    <tableColumn id="34" name="Ģ Kopā" dataDxfId="55">
      <calculatedColumnFormula>SUM(PM_EULopi[[#This Row],[Ģ1]:[Ģ5]])</calculatedColumnFormula>
    </tableColumn>
    <tableColumn id="59" name="Ģ (10, 9, 8)" dataDxfId="54">
      <calculatedColumnFormula>"("&amp;COUNTIF(T7:X7,10)&amp;", "&amp;COUNTIF(T7:X7,9)&amp;", "&amp;COUNTIF(T7:X7,8)&amp;")"</calculatedColumnFormula>
    </tableColumn>
    <tableColumn id="55" name="C1" dataDxfId="53"/>
    <tableColumn id="54" name="C2" dataDxfId="52"/>
    <tableColumn id="53" name="C3" dataDxfId="51"/>
    <tableColumn id="52" name="C4" dataDxfId="50"/>
    <tableColumn id="51" name="C5" dataDxfId="49"/>
    <tableColumn id="45" name="C Kopā" dataDxfId="48">
      <calculatedColumnFormula>SUM(PM_EULopi[[#This Row],[C1]:[C5]])</calculatedColumnFormula>
    </tableColumn>
    <tableColumn id="60" name="C (10, 9, 8)" dataDxfId="47">
      <calculatedColumnFormula>"("&amp;COUNTIF(AA7:AE7,10)&amp;", "&amp;COUNTIF(AA7:AE7,9)&amp;", "&amp;COUNTIF(AA7:AE7,8)&amp;")"</calculatedColumnFormula>
    </tableColumn>
    <tableColumn id="29" name="KOPĀ_x000a_Punkti " dataDxfId="46">
      <calculatedColumnFormula>SUM(PM_EULopi[[#This Row],[S Kopā]]+PM_EULopi[[#This Row],[L Kopā]]+PM_EULopi[[#This Row],[Ģ Kopā]]+PM_EULopi[[#This Row],[C Kopā]])</calculatedColumnFormula>
    </tableColumn>
    <tableColumn id="27" name="Kopā_x000a_(10, 9, 8)" dataDxfId="45">
      <calculatedColumnFormula>"("&amp;COUNTIF(F7:AE7,10)&amp;", "&amp;COUNTIF(F7:AE7,9)&amp;", "&amp;COUNTIF(F7:AE7,8)&amp;")"</calculatedColumnFormula>
    </tableColumn>
    <tableColumn id="8" name="VIETA _x000a_Kopvērtējumā_x000a_(AUTO) " dataDxfId="44">
      <calculatedColumnFormula>IF(PM_EULopi[[#This Row],[KOPĀ
Punkti ]]&gt;0,RANK(PM_EULopi[[#This Row],[KOPĀ
Punkti ]],PM_EULopi[KOPĀ
Punkti ]),"NAV")</calculatedColumnFormula>
    </tableColumn>
    <tableColumn id="9" name="Vieta_x000a_Kopvērtējumā_x000a_(Tiesnešu)" dataDxfId="43"/>
    <tableColumn id="30" name="Norma " dataDxfId="42">
      <calculatedColumnFormula>INDEX(PM_Dalibnieki[],MATCH(PM_EULopi[[#This Row],[Dablībnieka numurs]],PM_Dalibnieki[Dablībnieka numurs],0),6)</calculatedColumnFormula>
    </tableColumn>
    <tableColumn id="28" name="Norma Vieta" dataDxfId="41">
      <calculatedColumnFormula>IF(PM_EULopi[[#This Row],[Norma ]]="x",COUNTIFS(PM_EULopi[[Norma ]],PM_EULopi[[#This Row],[Norma ]],PM_EULopi[KOPĀ
Punkti ],"&gt;"&amp;PM_EULopi[[#This Row],[KOPĀ
Punkti ]])+1,"")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" name="PM_Sportings" displayName="PM_Sportings" ref="B7:I500" totalsRowShown="0" headerRowDxfId="39" dataDxfId="38" tableBorderDxfId="37">
  <autoFilter ref="B7:I500">
    <filterColumn colId="2">
      <filters>
        <filter val="Agnese  Kārkliņa"/>
        <filter val="Agnis Dombrovics"/>
        <filter val="Agris Anšmits"/>
        <filter val="Agris Zariņš"/>
        <filter val="Aigars Legzdiņš"/>
        <filter val="Aivars  Bērziņš"/>
        <filter val="Aivars Apse"/>
        <filter val="Aivars Delveris"/>
        <filter val="Aivars Zaube"/>
        <filter val="Aleksejs Bosakovs"/>
        <filter val="Andis Anspoks"/>
        <filter val="Andis Apse"/>
        <filter val="Andrejs Drozdovs"/>
        <filter val="Andris Bašens"/>
        <filter val="Andris Sproģis"/>
        <filter val="Andris Stūrītis"/>
        <filter val="Andris Svārups"/>
        <filter val="Armands Ķudis"/>
        <filter val="Arnis Romans"/>
        <filter val="Artis Almanis"/>
        <filter val="Artis Kaspars"/>
        <filter val="Audris Bērziņš"/>
        <filter val="Beāte Goba"/>
        <filter val="Dainis Šteinhards"/>
        <filter val="Dairis Neilands"/>
        <filter val="Dāvis Zaube"/>
        <filter val="Didzis Liepiņš"/>
        <filter val="Edgars Grinbergs"/>
        <filter val="Edgars Zeidmanis"/>
        <filter val="Edmunds Juškevičs"/>
        <filter val="Edvīns Mārtinsons"/>
        <filter val="Edžus Alksnītis"/>
        <filter val="Einārs Lapiņš"/>
        <filter val="Eividas Klepeckas"/>
        <filter val="Elīna Žīgure"/>
        <filter val="Ēriks Bergs"/>
        <filter val="Gatis Panavs"/>
        <filter val="Gintaras Juknevičius"/>
        <filter val="Gints Feldmanis"/>
        <filter val="Gints Priedītis"/>
        <filter val="Gints Žeigurs"/>
        <filter val="GŠ"/>
        <filter val="Gunārs Blumbahs"/>
        <filter val="Gunārs Pastars"/>
        <filter val="Ģirts Vārna"/>
        <filter val="Heraldas Ivaska"/>
        <filter val="Hermanis Dovgijs"/>
        <filter val="Ilvars Liepiņš"/>
        <filter val="Indars Ziemiņš"/>
        <filter val="Intars Jurģis"/>
        <filter val="Ivars Grinbergs"/>
        <filter val="Jānis  Zandbergs"/>
        <filter val="Jānis Auziņš"/>
        <filter val="Jānis Irbe"/>
        <filter val="Jānis Ločmelis"/>
        <filter val="Jānis Priedeslaipa"/>
        <filter val="Jānis Rūdolfs"/>
        <filter val="Juris Lazdiņš"/>
        <filter val="Juris Zelts"/>
        <filter val="Kaspars Ancāns"/>
        <filter val="Kaspars Ofkants"/>
        <filter val="Kārlis Lapiņš"/>
        <filter val="Kārlis Zvirgzdiņš"/>
        <filter val="Kristaps Didže"/>
        <filter val="Kristaps Lapiņš"/>
        <filter val="Lauma  Zīle"/>
        <filter val="Lauris Ķemlers"/>
        <filter val="Lienīte Skaraine"/>
        <filter val="Linards Počs"/>
        <filter val="Mareks  Bašens"/>
        <filter val="Marina Rjabkova"/>
        <filter val="Matīss Baltalksnis"/>
        <filter val="Mārcis Cīrulis"/>
        <filter val="Māris Jēkabsons"/>
        <filter val="Māris Ķirķis"/>
        <filter val="Māris Ozols"/>
        <filter val="Mārtiņš  Bergs"/>
        <filter val="Mārtiņš  Gaņģis"/>
        <filter val="Mārtiņš  Muša"/>
        <filter val="Mārtiņš Rubenis"/>
        <filter val="Mārtiņš Turkopulis"/>
        <filter val="Mārtiņš Žīgurs"/>
        <filter val="Modris Irbens"/>
        <filter val="NAV"/>
        <filter val="Nikola Marija Lāma"/>
        <filter val="Nikolajs Arhipovs"/>
        <filter val="Normunds Bērziņš"/>
        <filter val="Ojārs Dālders"/>
        <filter val="Oskars Lāma"/>
        <filter val="Oskars Subota"/>
        <filter val="Pāvels Volčoks"/>
        <filter val="Pēteris  Klapars"/>
        <filter val="Pēteris Sudakovs"/>
        <filter val="Raivis Bērziņš"/>
        <filter val="Ralfs Vingris"/>
        <filter val="Reinis Ķemlers"/>
        <filter val="Reinis Rasa"/>
        <filter val="Renārs  Birniks"/>
        <filter val="Rihards Vībāns"/>
        <filter val="Rinalds Ķudis"/>
        <filter val="Rolands  Kļava"/>
        <filter val="Romualds Mikučs"/>
        <filter val="Sandis Melnis"/>
        <filter val="Sergejs Drozdovs"/>
        <filter val="Tālis Bergmanis"/>
        <filter val="Tomas Jaunzems"/>
        <filter val="Toms Lamba"/>
        <filter val="Uģis Ventiņš"/>
        <filter val="Uldis Lapiņš"/>
        <filter val="Uldis Lauciņš"/>
        <filter val="Uldis Markuss"/>
        <filter val="Valērijs Ķirķis"/>
        <filter val="Vilnis Eglītis"/>
        <filter val="Vilnis Jaunzems jun."/>
        <filter val="Vilnis Veitners"/>
        <filter val="Vilnis Zvirgzdiņš"/>
        <filter val="Vitālijs  Ozoliņš"/>
      </filters>
    </filterColumn>
  </autoFilter>
  <sortState ref="B8:I138">
    <sortCondition ref="I7:I500"/>
  </sortState>
  <tableColumns count="8">
    <tableColumn id="1" name="Dablībnieka numurs" dataDxfId="36"/>
    <tableColumn id="2" name="Komanda" dataDxfId="35">
      <calculatedColumnFormula>INDEX(PM_Dalibnieki[],MATCH(PM_Sportings[[#This Row],[Dablībnieka numurs]],PM_Dalibnieki[Dablībnieka numurs],0),2)</calculatedColumnFormula>
    </tableColumn>
    <tableColumn id="3" name="Dalībnieka vārds, uzvārds" dataDxfId="34">
      <calculatedColumnFormula>INDEX(PM_Dalibnieki[],MATCH(PM_Sportings[[#This Row],[Dablībnieka numurs]],PM_Dalibnieki[Dablībnieka numurs],0),4)</calculatedColumnFormula>
    </tableColumn>
    <tableColumn id="4" name="Sporting" dataDxfId="33"/>
    <tableColumn id="5" name="A-TRAP" dataDxfId="32"/>
    <tableColumn id="6" name="Kopā Punkti" dataDxfId="31">
      <calculatedColumnFormula>SUM(PM_Sportings[[#This Row],[Sporting]:[A-TRAP]])</calculatedColumnFormula>
    </tableColumn>
    <tableColumn id="10" name="VIETA _x000a_Kopvērtējumā_x000a_(AUTO) " dataDxfId="30">
      <calculatedColumnFormula>IF(PM_Sportings[[#This Row],[Kopā Punkti]]&gt;0,RANK(PM_Sportings[[#This Row],[Kopā Punkti]],PM_Sportings[Kopā Punkti]),"NAV")</calculatedColumnFormula>
    </tableColumn>
    <tableColumn id="11" name="Vieta_x000a_Kopvērtējumā_x000a_(Tiesnešu)" dataDxfId="2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PM_Kompleksais" displayName="PM_Kompleksais" ref="B6:R499" totalsRowShown="0" headerRowDxfId="20" dataDxfId="18" headerRowBorderDxfId="19" tableBorderDxfId="17">
  <autoFilter ref="B6:R499"/>
  <sortState ref="B7:R499">
    <sortCondition ref="R6:R499"/>
  </sortState>
  <tableColumns count="17">
    <tableColumn id="1" name="Dablībnieka numurs" dataDxfId="16"/>
    <tableColumn id="2" name="Komanda" dataDxfId="15" dataCellStyle="Normal_Sheet1">
      <calculatedColumnFormula>INDEX(PM_Dalibnieki[],MATCH(PM_Kompleksais[[#This Row],[Dablībnieka numurs]],PM_Dalibnieki[Dablībnieka numurs],0),2)</calculatedColumnFormula>
    </tableColumn>
    <tableColumn id="3" name="Grupa" dataDxfId="14" dataCellStyle="Normal_Sheet1">
      <calculatedColumnFormula>INDEX(PM_Dalibnieki[],MATCH(PM_Kompleksais[[#This Row],[Dablībnieka numurs]],PM_Dalibnieki[Dablībnieka numurs],0),3)</calculatedColumnFormula>
    </tableColumn>
    <tableColumn id="4" name="Dalībnieka vārds, uzvārds" dataDxfId="13" dataCellStyle="Normal_Sheet1">
      <calculatedColumnFormula>INDEX(PM_Dalibnieki[],MATCH(PM_Kompleksais[[#This Row],[Dablībnieka numurs]],PM_Dalibnieki[Dablībnieka numurs],0),4)</calculatedColumnFormula>
    </tableColumn>
    <tableColumn id="5" name="SK35 Punkti" dataDxfId="12" dataCellStyle="Normal_Sheet1">
      <calculatedColumnFormula>INDEX(PM_Cuka[],MATCH(PM_Kompleksais[[#This Row],[Dablībnieka numurs]],PM_Cuka[Dablībnieka numurs],0),12)</calculatedColumnFormula>
    </tableColumn>
    <tableColumn id="6" name="SK35 Vieta_x000a_(AUTO)" dataDxfId="11">
      <calculatedColumnFormula>INDEX(PM_Cuka[],MATCH(PM_Kompleksais[[#This Row],[Dablībnieka numurs]],PM_Cuka[Dablībnieka numurs],0),13)</calculatedColumnFormula>
    </tableColumn>
    <tableColumn id="11" name="SK35 Vieta (Tiesnešu)" dataDxfId="10">
      <calculatedColumnFormula>INDEX(PM_Cuka[],MATCH(PM_Kompleksais[[#This Row],[Dablībnieka numurs]],PM_Cuka[Dablībnieka numurs],0),14)</calculatedColumnFormula>
    </tableColumn>
    <tableColumn id="12" name="MŠ Punkti" dataDxfId="9">
      <calculatedColumnFormula>INDEX(PM_EULopi[],MATCH(PM_Kompleksais[[#This Row],[Dablībnieka numurs]],PM_EULopi[Dablībnieka numurs],0),33)</calculatedColumnFormula>
    </tableColumn>
    <tableColumn id="7" name="MŠ_x000a_Vieta_x000a_(AUTO)" dataDxfId="8">
      <calculatedColumnFormula>INDEX(PM_EULopi[],MATCH(PM_Kompleksais[[#This Row],[Dablībnieka numurs]],PM_EULopi[Dablībnieka numurs],0),35)</calculatedColumnFormula>
    </tableColumn>
    <tableColumn id="13" name="MŠ Vieta (Tiesnešu)" dataDxfId="7">
      <calculatedColumnFormula>INDEX(PM_EULopi[],MATCH(PM_Kompleksais[[#This Row],[Dablībnieka numurs]],PM_EULopi[Dablībnieka numurs],0),36)</calculatedColumnFormula>
    </tableColumn>
    <tableColumn id="14" name="Sportings_x000a_Punkti" dataDxfId="6">
      <calculatedColumnFormula>INDEX(PM_Sportings[],MATCH(PM_Kompleksais[[#This Row],[Dablībnieka numurs]],PM_Sportings[Dablībnieka numurs],0),6)</calculatedColumnFormula>
    </tableColumn>
    <tableColumn id="8" name="Sportings_x000a_Vieta_x000a_(AUTO)" dataDxfId="5">
      <calculatedColumnFormula>INDEX(PM_Sportings[],MATCH(PM_Kompleksais[[#This Row],[Dablībnieka numurs]],PM_Sportings[Dablībnieka numurs],0),7)</calculatedColumnFormula>
    </tableColumn>
    <tableColumn id="15" name="Sportings_x000a_Vieta_x000a_(Tiesnešu)" dataDxfId="4">
      <calculatedColumnFormula>INDEX(PM_Sportings[],MATCH(PM_Kompleksais[[#This Row],[Dablībnieka numurs]],PM_Sportings[Dablībnieka numurs],0),8)</calculatedColumnFormula>
    </tableColumn>
    <tableColumn id="9" name="Vietu_x000a_Summa_x000a_(AUTO)" dataDxfId="3">
      <calculatedColumnFormula>IF(SUBTOTAL(102,PM_Kompleksais[[#This Row],[SK35 Punkti]:[Sportings
Vieta
(Tiesnešu)]])=9,SUM(PM_Kompleksais[[#This Row],[Sportings
Vieta
(AUTO)]],PM_Kompleksais[[#This Row],[MŠ
Vieta
(AUTO)]],PM_Kompleksais[[#This Row],[SK35 Vieta
(AUTO)]]),"Trūkst Rezultāts")</calculatedColumnFormula>
    </tableColumn>
    <tableColumn id="16" name="Vietu_x000a_Summa_x000a_(Tiesnešu)" dataDxfId="2">
      <calculatedColumnFormula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calculatedColumnFormula>
    </tableColumn>
    <tableColumn id="17" name="Vieta_x000a_(AUTO)" dataDxfId="1">
      <calculatedColumnFormula>IF(ISNUMBER(PM_Kompleksais[[#This Row],[Vietu
Summa
(AUTO)]]),RANK(PM_Kompleksais[[#This Row],[Vietu
Summa
(AUTO)]],PM_Kompleksais[Vietu
Summa
(AUTO)],1),"Trūkst Rezultāts")</calculatedColumnFormula>
    </tableColumn>
    <tableColumn id="10" name="Vieta_x000a_(Tiesnešu)" dataDxfId="0">
      <calculatedColumnFormula>IF(ISNUMBER(PM_Kompleksais[[#This Row],[Vietu
Summa
(AUTO)]]),RANK(PM_Kompleksais[[#This Row],[Vietu
Summa
(Tiesnešu)]],PM_Kompleksais[Vietu
Summa
(Tiesnešu)],1),"Trūkst Rezultāts")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19-06-12T10:21:36.53" personId="{1C7D0717-0563-487D-88B5-0F250F7A5DAE}" id="{0F4EC0F2-92AF-4ADA-BC33-EAD62C22A9B0}">
    <text>kuri šauj ar mazkalibreni cūku. Jo viņi netiek ne uz pusfinālu, ne finālu.</text>
  </threadedComment>
  <threadedComment ref="N7" dT="2019-06-13T08:53:09.78" personId="{1C7D0717-0563-487D-88B5-0F250F7A5DAE}" id="{9143962F-BA57-4FEF-ABF5-2AB547354CDF}">
    <text>Individuālajā konkurencē
katrā disciplīnā ar balvām, medaļām un diplomiem apbalvo 1.-3.vietu ieguvējus:
o šaušanā pa „skrejošo mežacūku” 35m, vērtējot 2 pamatsēriju, pusfināla un fināla punktu kopsummu;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J6" dT="2019-06-12T09:26:07.14" personId="{1C7D0717-0563-487D-88B5-0F250F7A5DAE}" id="{FBDC1CF4-92F4-4924-8D2C-D79A3421FE4A}">
    <text>Individuālajā konkurencē
katrā disciplīnā ar balvām, medaļām un diplomiem apbalvo 1.-3.vietu ieguvējus:
o medību šaušanā ar vītņustobra ieroci viena sērija saskaņā ar F.I.T.A.S.C noteikumiem.</text>
  </threadedComment>
  <threadedComment ref="AM6" dT="2019-06-12T09:21:38.12" personId="{1C7D0717-0563-487D-88B5-0F250F7A5DAE}" id="{EB486BED-81DC-43CD-87E3-A3C22AF34901}">
    <text>Veicināšanas balva: Dāvanu karte 70 EUR vērtībā, dalībniekam, kas būs sasniedzis labāko rezultātu ,
disciplīnā - medību šaušanā ar vītņustobra ieroci, šaujot ar Norma munīciju.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"/>
  <sheetViews>
    <sheetView workbookViewId="0">
      <selection activeCell="C15" sqref="C15"/>
    </sheetView>
  </sheetViews>
  <sheetFormatPr defaultRowHeight="12.75" x14ac:dyDescent="0.2"/>
  <cols>
    <col min="2" max="2" width="12.7109375" customWidth="1"/>
    <col min="3" max="3" width="21" customWidth="1"/>
    <col min="4" max="4" width="29.7109375" customWidth="1"/>
  </cols>
  <sheetData>
    <row r="1" spans="1:4" x14ac:dyDescent="0.2">
      <c r="A1" s="10" t="s">
        <v>0</v>
      </c>
      <c r="C1" s="18" t="s">
        <v>1</v>
      </c>
      <c r="D1" s="18" t="s">
        <v>2</v>
      </c>
    </row>
    <row r="2" spans="1:4" x14ac:dyDescent="0.2">
      <c r="A2" s="11" t="s">
        <v>3</v>
      </c>
      <c r="B2" s="11" t="s">
        <v>4</v>
      </c>
      <c r="C2" s="18" t="s">
        <v>5</v>
      </c>
      <c r="D2" s="18" t="s">
        <v>6</v>
      </c>
    </row>
    <row r="3" spans="1:4" x14ac:dyDescent="0.2">
      <c r="A3" s="11" t="s">
        <v>7</v>
      </c>
      <c r="B3" s="11" t="s">
        <v>8</v>
      </c>
    </row>
    <row r="4" spans="1:4" x14ac:dyDescent="0.2">
      <c r="A4" s="11" t="s">
        <v>9</v>
      </c>
      <c r="B4" s="11" t="s">
        <v>10</v>
      </c>
    </row>
    <row r="5" spans="1:4" x14ac:dyDescent="0.2">
      <c r="A5" s="11" t="s">
        <v>11</v>
      </c>
    </row>
    <row r="6" spans="1:4" x14ac:dyDescent="0.2">
      <c r="A6" s="2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496"/>
  <sheetViews>
    <sheetView workbookViewId="0">
      <selection activeCell="K4" sqref="K4"/>
    </sheetView>
  </sheetViews>
  <sheetFormatPr defaultColWidth="9.140625" defaultRowHeight="12.75" x14ac:dyDescent="0.2"/>
  <cols>
    <col min="1" max="1" width="9.140625" style="39"/>
    <col min="2" max="2" width="14" style="39" customWidth="1"/>
    <col min="3" max="3" width="21.5703125" style="39" customWidth="1"/>
    <col min="4" max="4" width="15" style="48" customWidth="1"/>
    <col min="5" max="5" width="25.42578125" style="39" customWidth="1"/>
    <col min="6" max="6" width="15.28515625" style="74" customWidth="1"/>
    <col min="7" max="7" width="14.85546875" style="39" customWidth="1"/>
    <col min="8" max="16384" width="9.140625" style="39"/>
  </cols>
  <sheetData>
    <row r="3" spans="2:7" ht="30" x14ac:dyDescent="0.2">
      <c r="B3" s="71" t="s">
        <v>13</v>
      </c>
      <c r="C3" s="69" t="s">
        <v>14</v>
      </c>
      <c r="D3" s="69" t="s">
        <v>15</v>
      </c>
      <c r="E3" s="70" t="s">
        <v>16</v>
      </c>
      <c r="F3" s="73" t="s">
        <v>17</v>
      </c>
      <c r="G3" s="69" t="s">
        <v>18</v>
      </c>
    </row>
    <row r="4" spans="2:7" ht="16.5" customHeight="1" x14ac:dyDescent="0.25">
      <c r="B4" s="46">
        <v>1</v>
      </c>
      <c r="C4" s="112" t="s">
        <v>19</v>
      </c>
      <c r="D4" s="46" t="s">
        <v>10</v>
      </c>
      <c r="E4" s="126" t="s">
        <v>20</v>
      </c>
      <c r="F4" s="75"/>
      <c r="G4" s="107" t="s">
        <v>21</v>
      </c>
    </row>
    <row r="5" spans="2:7" ht="15" x14ac:dyDescent="0.25">
      <c r="B5" s="46">
        <v>2</v>
      </c>
      <c r="C5" s="118"/>
      <c r="D5" s="46" t="s">
        <v>8</v>
      </c>
      <c r="E5" s="105" t="s">
        <v>22</v>
      </c>
      <c r="F5" s="106"/>
      <c r="G5" s="108"/>
    </row>
    <row r="6" spans="2:7" ht="15" x14ac:dyDescent="0.25">
      <c r="B6" s="46">
        <v>3</v>
      </c>
      <c r="C6" s="112"/>
      <c r="D6" s="46" t="s">
        <v>8</v>
      </c>
      <c r="E6" s="105" t="s">
        <v>23</v>
      </c>
      <c r="F6" s="106"/>
      <c r="G6" s="107"/>
    </row>
    <row r="7" spans="2:7" ht="15" x14ac:dyDescent="0.25">
      <c r="B7" s="46">
        <v>4</v>
      </c>
      <c r="C7" s="112"/>
      <c r="D7" s="46" t="s">
        <v>8</v>
      </c>
      <c r="E7" s="105" t="s">
        <v>24</v>
      </c>
      <c r="F7" s="106"/>
      <c r="G7" s="107"/>
    </row>
    <row r="8" spans="2:7" ht="15" x14ac:dyDescent="0.25">
      <c r="B8" s="40">
        <v>5</v>
      </c>
      <c r="C8" s="111"/>
      <c r="D8" s="46" t="s">
        <v>10</v>
      </c>
      <c r="E8" s="43" t="s">
        <v>25</v>
      </c>
      <c r="F8" s="77"/>
      <c r="G8" s="108"/>
    </row>
    <row r="9" spans="2:7" ht="15" x14ac:dyDescent="0.25">
      <c r="B9" s="46">
        <v>6</v>
      </c>
      <c r="C9" s="118"/>
      <c r="D9" s="46" t="s">
        <v>8</v>
      </c>
      <c r="E9" s="105" t="s">
        <v>26</v>
      </c>
      <c r="F9" s="106"/>
      <c r="G9" s="108"/>
    </row>
    <row r="10" spans="2:7" ht="15" x14ac:dyDescent="0.25">
      <c r="B10" s="40">
        <v>7</v>
      </c>
      <c r="C10" s="111"/>
      <c r="D10" s="46" t="s">
        <v>10</v>
      </c>
      <c r="E10" s="43" t="s">
        <v>27</v>
      </c>
      <c r="F10" s="77"/>
      <c r="G10" s="108"/>
    </row>
    <row r="11" spans="2:7" ht="15" x14ac:dyDescent="0.25">
      <c r="B11" s="46">
        <v>8</v>
      </c>
      <c r="C11" s="112" t="s">
        <v>19</v>
      </c>
      <c r="D11" s="46" t="s">
        <v>10</v>
      </c>
      <c r="E11" s="105" t="s">
        <v>28</v>
      </c>
      <c r="F11" s="76"/>
      <c r="G11" s="108" t="s">
        <v>21</v>
      </c>
    </row>
    <row r="12" spans="2:7" ht="15" x14ac:dyDescent="0.25">
      <c r="B12" s="46">
        <v>9</v>
      </c>
      <c r="C12" s="112"/>
      <c r="D12" s="46" t="s">
        <v>8</v>
      </c>
      <c r="E12" s="105" t="s">
        <v>29</v>
      </c>
      <c r="F12" s="106"/>
      <c r="G12" s="108"/>
    </row>
    <row r="13" spans="2:7" ht="15" x14ac:dyDescent="0.25">
      <c r="B13" s="41">
        <v>10</v>
      </c>
      <c r="C13" s="111" t="s">
        <v>30</v>
      </c>
      <c r="D13" s="46" t="s">
        <v>10</v>
      </c>
      <c r="E13" s="42" t="s">
        <v>31</v>
      </c>
      <c r="F13" s="76"/>
      <c r="G13" s="108"/>
    </row>
    <row r="14" spans="2:7" ht="15" x14ac:dyDescent="0.25">
      <c r="B14" s="46">
        <v>11</v>
      </c>
      <c r="C14" s="112"/>
      <c r="D14" s="46" t="s">
        <v>8</v>
      </c>
      <c r="E14" s="105" t="s">
        <v>32</v>
      </c>
      <c r="F14" s="106"/>
      <c r="G14" s="108"/>
    </row>
    <row r="15" spans="2:7" ht="15" x14ac:dyDescent="0.25">
      <c r="B15" s="46">
        <v>12</v>
      </c>
      <c r="C15" s="112"/>
      <c r="D15" s="46" t="s">
        <v>8</v>
      </c>
      <c r="E15" s="105" t="s">
        <v>33</v>
      </c>
      <c r="F15" s="106"/>
      <c r="G15" s="108" t="s">
        <v>21</v>
      </c>
    </row>
    <row r="16" spans="2:7" ht="15" x14ac:dyDescent="0.25">
      <c r="B16" s="46">
        <v>13</v>
      </c>
      <c r="C16" s="112"/>
      <c r="D16" s="46" t="s">
        <v>8</v>
      </c>
      <c r="E16" s="105" t="s">
        <v>34</v>
      </c>
      <c r="F16" s="106"/>
      <c r="G16" s="108" t="s">
        <v>21</v>
      </c>
    </row>
    <row r="17" spans="2:7" ht="15" x14ac:dyDescent="0.25">
      <c r="B17" s="46">
        <v>14</v>
      </c>
      <c r="C17" s="112"/>
      <c r="D17" s="46" t="s">
        <v>8</v>
      </c>
      <c r="E17" s="105" t="s">
        <v>35</v>
      </c>
      <c r="F17" s="106"/>
      <c r="G17" s="108" t="s">
        <v>21</v>
      </c>
    </row>
    <row r="18" spans="2:7" ht="15" x14ac:dyDescent="0.25">
      <c r="B18" s="40">
        <v>15</v>
      </c>
      <c r="C18" s="111" t="s">
        <v>36</v>
      </c>
      <c r="D18" s="46" t="s">
        <v>10</v>
      </c>
      <c r="E18" s="43" t="s">
        <v>37</v>
      </c>
      <c r="F18" s="77"/>
      <c r="G18" s="108"/>
    </row>
    <row r="19" spans="2:7" ht="15" x14ac:dyDescent="0.25">
      <c r="B19" s="46">
        <v>16</v>
      </c>
      <c r="C19" s="118"/>
      <c r="D19" s="46" t="s">
        <v>8</v>
      </c>
      <c r="E19" s="105" t="s">
        <v>38</v>
      </c>
      <c r="F19" s="106"/>
      <c r="G19" s="108"/>
    </row>
    <row r="20" spans="2:7" ht="15" x14ac:dyDescent="0.25">
      <c r="B20" s="46">
        <v>17</v>
      </c>
      <c r="C20" s="112"/>
      <c r="D20" s="46" t="s">
        <v>8</v>
      </c>
      <c r="E20" s="105" t="s">
        <v>39</v>
      </c>
      <c r="F20" s="106"/>
      <c r="G20" s="108"/>
    </row>
    <row r="21" spans="2:7" ht="15" x14ac:dyDescent="0.25">
      <c r="B21" s="41">
        <v>18</v>
      </c>
      <c r="C21" s="111"/>
      <c r="D21" s="46" t="s">
        <v>10</v>
      </c>
      <c r="E21" s="42" t="s">
        <v>40</v>
      </c>
      <c r="F21" s="76"/>
      <c r="G21" s="108"/>
    </row>
    <row r="22" spans="2:7" ht="15" x14ac:dyDescent="0.25">
      <c r="B22" s="46">
        <v>19</v>
      </c>
      <c r="C22" s="112"/>
      <c r="D22" s="46" t="s">
        <v>8</v>
      </c>
      <c r="E22" s="105" t="s">
        <v>41</v>
      </c>
      <c r="F22" s="106"/>
      <c r="G22" s="108" t="s">
        <v>21</v>
      </c>
    </row>
    <row r="23" spans="2:7" ht="15" x14ac:dyDescent="0.25">
      <c r="B23" s="46">
        <v>20</v>
      </c>
      <c r="C23" s="112"/>
      <c r="D23" s="46" t="s">
        <v>8</v>
      </c>
      <c r="E23" s="105" t="s">
        <v>42</v>
      </c>
      <c r="F23" s="106"/>
      <c r="G23" s="108"/>
    </row>
    <row r="24" spans="2:7" ht="15" x14ac:dyDescent="0.25">
      <c r="B24" s="40">
        <v>21</v>
      </c>
      <c r="C24" s="111" t="s">
        <v>43</v>
      </c>
      <c r="D24" s="46" t="s">
        <v>10</v>
      </c>
      <c r="E24" s="43" t="s">
        <v>44</v>
      </c>
      <c r="F24" s="77"/>
      <c r="G24" s="107"/>
    </row>
    <row r="25" spans="2:7" ht="15" x14ac:dyDescent="0.25">
      <c r="B25" s="41">
        <v>22</v>
      </c>
      <c r="C25" s="111"/>
      <c r="D25" s="46" t="s">
        <v>10</v>
      </c>
      <c r="E25" s="42" t="s">
        <v>45</v>
      </c>
      <c r="F25" s="76"/>
      <c r="G25" s="107"/>
    </row>
    <row r="26" spans="2:7" ht="15" x14ac:dyDescent="0.25">
      <c r="B26" s="40">
        <v>23</v>
      </c>
      <c r="C26" s="111"/>
      <c r="D26" s="46" t="s">
        <v>10</v>
      </c>
      <c r="E26" s="43" t="s">
        <v>46</v>
      </c>
      <c r="F26" s="77"/>
      <c r="G26" s="107"/>
    </row>
    <row r="27" spans="2:7" ht="15" x14ac:dyDescent="0.25">
      <c r="B27" s="41">
        <v>24</v>
      </c>
      <c r="C27" s="111"/>
      <c r="D27" s="46" t="s">
        <v>10</v>
      </c>
      <c r="E27" s="42" t="s">
        <v>47</v>
      </c>
      <c r="F27" s="76"/>
      <c r="G27" s="107" t="s">
        <v>21</v>
      </c>
    </row>
    <row r="28" spans="2:7" ht="15" x14ac:dyDescent="0.25">
      <c r="B28" s="40">
        <v>25</v>
      </c>
      <c r="C28" s="111" t="s">
        <v>48</v>
      </c>
      <c r="D28" s="46" t="s">
        <v>10</v>
      </c>
      <c r="E28" s="43" t="s">
        <v>49</v>
      </c>
      <c r="F28" s="77"/>
      <c r="G28" s="108"/>
    </row>
    <row r="29" spans="2:7" ht="15" x14ac:dyDescent="0.25">
      <c r="B29" s="41">
        <v>26</v>
      </c>
      <c r="C29" s="111" t="s">
        <v>48</v>
      </c>
      <c r="D29" s="46" t="s">
        <v>10</v>
      </c>
      <c r="E29" s="42" t="s">
        <v>50</v>
      </c>
      <c r="F29" s="76"/>
      <c r="G29" s="107"/>
    </row>
    <row r="30" spans="2:7" ht="15" x14ac:dyDescent="0.25">
      <c r="B30" s="46">
        <v>27</v>
      </c>
      <c r="C30" s="111" t="s">
        <v>48</v>
      </c>
      <c r="D30" s="46" t="s">
        <v>8</v>
      </c>
      <c r="E30" s="105" t="s">
        <v>51</v>
      </c>
      <c r="F30" s="106"/>
      <c r="G30" s="108"/>
    </row>
    <row r="31" spans="2:7" ht="15" x14ac:dyDescent="0.25">
      <c r="B31" s="46">
        <v>28</v>
      </c>
      <c r="C31" s="111" t="s">
        <v>48</v>
      </c>
      <c r="D31" s="46" t="s">
        <v>4</v>
      </c>
      <c r="E31" s="105" t="s">
        <v>52</v>
      </c>
      <c r="F31" s="106" t="s">
        <v>21</v>
      </c>
      <c r="G31" s="107"/>
    </row>
    <row r="32" spans="2:7" ht="15" x14ac:dyDescent="0.25">
      <c r="B32" s="46">
        <v>29</v>
      </c>
      <c r="C32" s="112"/>
      <c r="D32" s="46" t="s">
        <v>8</v>
      </c>
      <c r="E32" s="105" t="s">
        <v>53</v>
      </c>
      <c r="F32" s="106"/>
      <c r="G32" s="108"/>
    </row>
    <row r="33" spans="2:7" ht="15" x14ac:dyDescent="0.25">
      <c r="B33" s="46">
        <v>30</v>
      </c>
      <c r="C33" s="112"/>
      <c r="D33" s="46" t="s">
        <v>8</v>
      </c>
      <c r="E33" s="105" t="s">
        <v>54</v>
      </c>
      <c r="F33" s="106"/>
      <c r="G33" s="108"/>
    </row>
    <row r="34" spans="2:7" ht="15" x14ac:dyDescent="0.25">
      <c r="B34" s="46">
        <v>31</v>
      </c>
      <c r="C34" s="112"/>
      <c r="D34" s="46" t="s">
        <v>8</v>
      </c>
      <c r="E34" s="105" t="s">
        <v>55</v>
      </c>
      <c r="F34" s="106"/>
      <c r="G34" s="107"/>
    </row>
    <row r="35" spans="2:7" ht="15" x14ac:dyDescent="0.25">
      <c r="B35" s="41">
        <v>32</v>
      </c>
      <c r="C35" s="111"/>
      <c r="D35" s="46" t="s">
        <v>10</v>
      </c>
      <c r="E35" s="42" t="s">
        <v>56</v>
      </c>
      <c r="F35" s="76"/>
      <c r="G35" s="107"/>
    </row>
    <row r="36" spans="2:7" ht="15" x14ac:dyDescent="0.25">
      <c r="B36" s="40">
        <v>33</v>
      </c>
      <c r="C36" s="111" t="s">
        <v>57</v>
      </c>
      <c r="D36" s="46" t="s">
        <v>10</v>
      </c>
      <c r="E36" s="43" t="s">
        <v>58</v>
      </c>
      <c r="F36" s="77"/>
      <c r="G36" s="108"/>
    </row>
    <row r="37" spans="2:7" ht="15" x14ac:dyDescent="0.25">
      <c r="B37" s="41">
        <v>34</v>
      </c>
      <c r="C37" s="111" t="s">
        <v>59</v>
      </c>
      <c r="D37" s="46" t="s">
        <v>10</v>
      </c>
      <c r="E37" s="42" t="s">
        <v>60</v>
      </c>
      <c r="F37" s="76"/>
      <c r="G37" s="107"/>
    </row>
    <row r="38" spans="2:7" ht="15" x14ac:dyDescent="0.25">
      <c r="B38" s="40">
        <v>35</v>
      </c>
      <c r="C38" s="111" t="s">
        <v>61</v>
      </c>
      <c r="D38" s="46" t="s">
        <v>10</v>
      </c>
      <c r="E38" s="43" t="s">
        <v>62</v>
      </c>
      <c r="F38" s="77"/>
      <c r="G38" s="107"/>
    </row>
    <row r="39" spans="2:7" ht="15" x14ac:dyDescent="0.25">
      <c r="B39" s="41">
        <v>36</v>
      </c>
      <c r="C39" s="111" t="s">
        <v>61</v>
      </c>
      <c r="D39" s="46" t="s">
        <v>4</v>
      </c>
      <c r="E39" s="42" t="s">
        <v>63</v>
      </c>
      <c r="F39" s="76" t="s">
        <v>21</v>
      </c>
      <c r="G39" s="107"/>
    </row>
    <row r="40" spans="2:7" ht="15" x14ac:dyDescent="0.25">
      <c r="B40" s="40">
        <v>37</v>
      </c>
      <c r="C40" s="111" t="s">
        <v>57</v>
      </c>
      <c r="D40" s="46" t="s">
        <v>10</v>
      </c>
      <c r="E40" s="43" t="s">
        <v>64</v>
      </c>
      <c r="F40" s="77"/>
      <c r="G40" s="108"/>
    </row>
    <row r="41" spans="2:7" ht="15" x14ac:dyDescent="0.25">
      <c r="B41" s="41">
        <v>38</v>
      </c>
      <c r="C41" s="111" t="s">
        <v>30</v>
      </c>
      <c r="D41" s="46" t="s">
        <v>10</v>
      </c>
      <c r="E41" s="42" t="s">
        <v>65</v>
      </c>
      <c r="F41" s="76"/>
      <c r="G41" s="107"/>
    </row>
    <row r="42" spans="2:7" ht="15" x14ac:dyDescent="0.25">
      <c r="B42" s="46">
        <v>39</v>
      </c>
      <c r="C42" s="112"/>
      <c r="D42" s="46" t="s">
        <v>8</v>
      </c>
      <c r="E42" s="105" t="s">
        <v>66</v>
      </c>
      <c r="F42" s="106"/>
      <c r="G42" s="108"/>
    </row>
    <row r="43" spans="2:7" ht="15" x14ac:dyDescent="0.25">
      <c r="B43" s="41">
        <v>40</v>
      </c>
      <c r="C43" s="111"/>
      <c r="D43" s="46" t="s">
        <v>10</v>
      </c>
      <c r="E43" s="42" t="s">
        <v>67</v>
      </c>
      <c r="F43" s="76"/>
      <c r="G43" s="107"/>
    </row>
    <row r="44" spans="2:7" ht="15" x14ac:dyDescent="0.25">
      <c r="B44" s="46">
        <v>41</v>
      </c>
      <c r="C44" s="112"/>
      <c r="D44" s="46" t="s">
        <v>8</v>
      </c>
      <c r="E44" s="105" t="s">
        <v>68</v>
      </c>
      <c r="F44" s="106"/>
      <c r="G44" s="108"/>
    </row>
    <row r="45" spans="2:7" ht="15" x14ac:dyDescent="0.25">
      <c r="B45" s="46">
        <v>42</v>
      </c>
      <c r="C45" s="112"/>
      <c r="D45" s="46" t="s">
        <v>8</v>
      </c>
      <c r="E45" s="105" t="s">
        <v>69</v>
      </c>
      <c r="F45" s="106"/>
      <c r="G45" s="108" t="s">
        <v>21</v>
      </c>
    </row>
    <row r="46" spans="2:7" ht="15" x14ac:dyDescent="0.25">
      <c r="B46" s="40">
        <v>43</v>
      </c>
      <c r="C46" s="111" t="s">
        <v>57</v>
      </c>
      <c r="D46" s="46" t="s">
        <v>4</v>
      </c>
      <c r="E46" s="43" t="s">
        <v>70</v>
      </c>
      <c r="F46" s="77" t="s">
        <v>21</v>
      </c>
      <c r="G46" s="108"/>
    </row>
    <row r="47" spans="2:7" ht="15" x14ac:dyDescent="0.25">
      <c r="B47" s="46">
        <v>44</v>
      </c>
      <c r="C47" s="112"/>
      <c r="D47" s="46" t="s">
        <v>8</v>
      </c>
      <c r="E47" s="105" t="s">
        <v>71</v>
      </c>
      <c r="F47" s="106"/>
      <c r="G47" s="108" t="s">
        <v>21</v>
      </c>
    </row>
    <row r="48" spans="2:7" ht="15" x14ac:dyDescent="0.25">
      <c r="B48" s="46">
        <v>45</v>
      </c>
      <c r="C48" s="112"/>
      <c r="D48" s="46" t="s">
        <v>8</v>
      </c>
      <c r="E48" s="105" t="s">
        <v>72</v>
      </c>
      <c r="F48" s="106"/>
      <c r="G48" s="108"/>
    </row>
    <row r="49" spans="2:7" ht="15" x14ac:dyDescent="0.25">
      <c r="B49" s="46">
        <v>46</v>
      </c>
      <c r="C49" s="112"/>
      <c r="D49" s="46" t="s">
        <v>8</v>
      </c>
      <c r="E49" s="105" t="s">
        <v>73</v>
      </c>
      <c r="F49" s="106"/>
      <c r="G49" s="107"/>
    </row>
    <row r="50" spans="2:7" ht="15" x14ac:dyDescent="0.25">
      <c r="B50" s="46">
        <v>47</v>
      </c>
      <c r="C50" s="112"/>
      <c r="D50" s="46" t="s">
        <v>8</v>
      </c>
      <c r="E50" s="105" t="s">
        <v>74</v>
      </c>
      <c r="F50" s="106"/>
      <c r="G50" s="108"/>
    </row>
    <row r="51" spans="2:7" ht="15" x14ac:dyDescent="0.25">
      <c r="B51" s="46">
        <v>48</v>
      </c>
      <c r="C51" s="112"/>
      <c r="D51" s="46" t="s">
        <v>8</v>
      </c>
      <c r="E51" s="105" t="s">
        <v>75</v>
      </c>
      <c r="F51" s="106"/>
      <c r="G51" s="107"/>
    </row>
    <row r="52" spans="2:7" ht="15" x14ac:dyDescent="0.25">
      <c r="B52" s="40">
        <v>49</v>
      </c>
      <c r="C52" s="111"/>
      <c r="D52" s="46" t="s">
        <v>10</v>
      </c>
      <c r="E52" s="43" t="s">
        <v>76</v>
      </c>
      <c r="F52" s="77"/>
      <c r="G52" s="108"/>
    </row>
    <row r="53" spans="2:7" ht="15" x14ac:dyDescent="0.25">
      <c r="B53" s="41">
        <v>50</v>
      </c>
      <c r="C53" s="111"/>
      <c r="D53" s="46" t="s">
        <v>10</v>
      </c>
      <c r="E53" s="42" t="s">
        <v>77</v>
      </c>
      <c r="F53" s="76"/>
      <c r="G53" s="107"/>
    </row>
    <row r="54" spans="2:7" ht="15" x14ac:dyDescent="0.25">
      <c r="B54" s="46">
        <v>51</v>
      </c>
      <c r="C54" s="112"/>
      <c r="D54" s="46" t="s">
        <v>8</v>
      </c>
      <c r="E54" s="105" t="s">
        <v>78</v>
      </c>
      <c r="F54" s="106"/>
      <c r="G54" s="107"/>
    </row>
    <row r="55" spans="2:7" ht="15" x14ac:dyDescent="0.25">
      <c r="B55" s="46">
        <v>52</v>
      </c>
      <c r="C55" s="112"/>
      <c r="D55" s="46" t="s">
        <v>8</v>
      </c>
      <c r="E55" s="105" t="s">
        <v>79</v>
      </c>
      <c r="F55" s="106"/>
      <c r="G55" s="107"/>
    </row>
    <row r="56" spans="2:7" ht="15" x14ac:dyDescent="0.25">
      <c r="B56" s="46">
        <v>53</v>
      </c>
      <c r="C56" s="112"/>
      <c r="D56" s="46" t="s">
        <v>8</v>
      </c>
      <c r="E56" s="105" t="s">
        <v>80</v>
      </c>
      <c r="F56" s="106"/>
      <c r="G56" s="107"/>
    </row>
    <row r="57" spans="2:7" ht="15" x14ac:dyDescent="0.25">
      <c r="B57" s="46">
        <v>54</v>
      </c>
      <c r="C57" s="112"/>
      <c r="D57" s="46" t="s">
        <v>8</v>
      </c>
      <c r="E57" s="105" t="s">
        <v>81</v>
      </c>
      <c r="F57" s="106"/>
      <c r="G57" s="107"/>
    </row>
    <row r="58" spans="2:7" ht="15" x14ac:dyDescent="0.25">
      <c r="B58" s="40">
        <v>55</v>
      </c>
      <c r="C58" s="111" t="s">
        <v>57</v>
      </c>
      <c r="D58" s="46" t="s">
        <v>10</v>
      </c>
      <c r="E58" s="43" t="s">
        <v>82</v>
      </c>
      <c r="F58" s="77"/>
      <c r="G58" s="107" t="s">
        <v>21</v>
      </c>
    </row>
    <row r="59" spans="2:7" ht="15" x14ac:dyDescent="0.25">
      <c r="B59" s="46">
        <v>56</v>
      </c>
      <c r="C59" s="112"/>
      <c r="D59" s="46" t="s">
        <v>8</v>
      </c>
      <c r="E59" s="105" t="s">
        <v>83</v>
      </c>
      <c r="F59" s="106"/>
      <c r="G59" s="107"/>
    </row>
    <row r="60" spans="2:7" ht="15" x14ac:dyDescent="0.25">
      <c r="B60" s="46">
        <v>57</v>
      </c>
      <c r="C60" s="112"/>
      <c r="D60" s="46" t="s">
        <v>8</v>
      </c>
      <c r="E60" s="105" t="s">
        <v>84</v>
      </c>
      <c r="F60" s="106"/>
      <c r="G60" s="108" t="s">
        <v>21</v>
      </c>
    </row>
    <row r="61" spans="2:7" ht="15" x14ac:dyDescent="0.25">
      <c r="B61" s="41">
        <v>58</v>
      </c>
      <c r="C61" s="111"/>
      <c r="D61" s="46" t="s">
        <v>10</v>
      </c>
      <c r="E61" s="42" t="s">
        <v>85</v>
      </c>
      <c r="F61" s="76"/>
      <c r="G61" s="108"/>
    </row>
    <row r="62" spans="2:7" ht="15" x14ac:dyDescent="0.25">
      <c r="B62" s="46">
        <v>59</v>
      </c>
      <c r="C62" s="112" t="s">
        <v>61</v>
      </c>
      <c r="D62" s="46" t="s">
        <v>8</v>
      </c>
      <c r="E62" s="105" t="s">
        <v>86</v>
      </c>
      <c r="F62" s="106"/>
      <c r="G62" s="108"/>
    </row>
    <row r="63" spans="2:7" ht="15" x14ac:dyDescent="0.25">
      <c r="B63" s="41">
        <v>60</v>
      </c>
      <c r="C63" s="111" t="s">
        <v>59</v>
      </c>
      <c r="D63" s="46" t="s">
        <v>10</v>
      </c>
      <c r="E63" s="42" t="s">
        <v>87</v>
      </c>
      <c r="F63" s="76"/>
      <c r="G63" s="108"/>
    </row>
    <row r="64" spans="2:7" ht="15" x14ac:dyDescent="0.25">
      <c r="B64" s="46">
        <v>61</v>
      </c>
      <c r="C64" s="113" t="s">
        <v>61</v>
      </c>
      <c r="D64" s="46" t="s">
        <v>8</v>
      </c>
      <c r="E64" s="105" t="s">
        <v>88</v>
      </c>
      <c r="F64" s="106"/>
      <c r="G64" s="107"/>
    </row>
    <row r="65" spans="2:7" ht="15" x14ac:dyDescent="0.25">
      <c r="B65" s="46">
        <v>62</v>
      </c>
      <c r="C65" s="113"/>
      <c r="D65" s="46" t="s">
        <v>8</v>
      </c>
      <c r="E65" s="105" t="s">
        <v>89</v>
      </c>
      <c r="F65" s="106"/>
      <c r="G65" s="108"/>
    </row>
    <row r="66" spans="2:7" ht="15" x14ac:dyDescent="0.25">
      <c r="B66" s="40">
        <v>63</v>
      </c>
      <c r="C66" s="111" t="s">
        <v>36</v>
      </c>
      <c r="D66" s="46" t="s">
        <v>10</v>
      </c>
      <c r="E66" s="43" t="s">
        <v>90</v>
      </c>
      <c r="F66" s="77"/>
      <c r="G66" s="108"/>
    </row>
    <row r="67" spans="2:7" ht="15" x14ac:dyDescent="0.25">
      <c r="B67" s="41">
        <v>64</v>
      </c>
      <c r="C67" s="115"/>
      <c r="D67" s="46" t="s">
        <v>10</v>
      </c>
      <c r="E67" s="42" t="s">
        <v>91</v>
      </c>
      <c r="F67" s="76"/>
      <c r="G67" s="108"/>
    </row>
    <row r="68" spans="2:7" ht="15" x14ac:dyDescent="0.25">
      <c r="B68" s="46">
        <v>65</v>
      </c>
      <c r="C68" s="113"/>
      <c r="D68" s="46" t="s">
        <v>8</v>
      </c>
      <c r="E68" s="105" t="s">
        <v>92</v>
      </c>
      <c r="F68" s="106"/>
      <c r="G68" s="107"/>
    </row>
    <row r="69" spans="2:7" ht="15" x14ac:dyDescent="0.25">
      <c r="B69" s="46">
        <v>66</v>
      </c>
      <c r="C69" s="113"/>
      <c r="D69" s="46" t="s">
        <v>8</v>
      </c>
      <c r="E69" s="105" t="s">
        <v>93</v>
      </c>
      <c r="F69" s="106"/>
      <c r="G69" s="108"/>
    </row>
    <row r="70" spans="2:7" ht="15" x14ac:dyDescent="0.25">
      <c r="B70" s="46">
        <v>67</v>
      </c>
      <c r="C70" s="113"/>
      <c r="D70" s="46" t="s">
        <v>8</v>
      </c>
      <c r="E70" s="105" t="s">
        <v>94</v>
      </c>
      <c r="F70" s="106"/>
      <c r="G70" s="108"/>
    </row>
    <row r="71" spans="2:7" ht="15" x14ac:dyDescent="0.25">
      <c r="B71" s="41">
        <v>68</v>
      </c>
      <c r="C71" s="115" t="s">
        <v>59</v>
      </c>
      <c r="D71" s="46" t="s">
        <v>10</v>
      </c>
      <c r="E71" s="42" t="s">
        <v>95</v>
      </c>
      <c r="F71" s="76"/>
      <c r="G71" s="107"/>
    </row>
    <row r="72" spans="2:7" ht="15" x14ac:dyDescent="0.25">
      <c r="B72" s="46">
        <v>69</v>
      </c>
      <c r="C72" s="113"/>
      <c r="D72" s="46" t="s">
        <v>8</v>
      </c>
      <c r="E72" s="105" t="s">
        <v>96</v>
      </c>
      <c r="F72" s="106"/>
      <c r="G72" s="107"/>
    </row>
    <row r="73" spans="2:7" ht="15" x14ac:dyDescent="0.25">
      <c r="B73" s="46">
        <v>70</v>
      </c>
      <c r="C73" s="113" t="s">
        <v>59</v>
      </c>
      <c r="D73" s="46" t="s">
        <v>4</v>
      </c>
      <c r="E73" s="105" t="s">
        <v>97</v>
      </c>
      <c r="F73" s="106" t="s">
        <v>21</v>
      </c>
      <c r="G73" s="108"/>
    </row>
    <row r="74" spans="2:7" ht="15" x14ac:dyDescent="0.25">
      <c r="B74" s="46">
        <v>71</v>
      </c>
      <c r="C74" s="113"/>
      <c r="D74" s="46" t="s">
        <v>8</v>
      </c>
      <c r="E74" s="105" t="s">
        <v>98</v>
      </c>
      <c r="F74" s="106"/>
      <c r="G74" s="107" t="s">
        <v>21</v>
      </c>
    </row>
    <row r="75" spans="2:7" ht="15" x14ac:dyDescent="0.25">
      <c r="B75" s="41">
        <v>72</v>
      </c>
      <c r="C75" s="115" t="s">
        <v>43</v>
      </c>
      <c r="D75" s="46" t="s">
        <v>10</v>
      </c>
      <c r="E75" s="42" t="s">
        <v>99</v>
      </c>
      <c r="F75" s="76"/>
      <c r="G75" s="108"/>
    </row>
    <row r="76" spans="2:7" ht="15" x14ac:dyDescent="0.25">
      <c r="B76" s="46">
        <v>73</v>
      </c>
      <c r="C76" s="113"/>
      <c r="D76" s="46" t="s">
        <v>8</v>
      </c>
      <c r="E76" s="105" t="s">
        <v>100</v>
      </c>
      <c r="F76" s="106"/>
      <c r="G76" s="108" t="s">
        <v>21</v>
      </c>
    </row>
    <row r="77" spans="2:7" ht="15" x14ac:dyDescent="0.25">
      <c r="B77" s="46">
        <v>74</v>
      </c>
      <c r="C77" s="113"/>
      <c r="D77" s="46" t="s">
        <v>8</v>
      </c>
      <c r="E77" s="105" t="s">
        <v>101</v>
      </c>
      <c r="F77" s="106"/>
      <c r="G77" s="108"/>
    </row>
    <row r="78" spans="2:7" ht="15" x14ac:dyDescent="0.25">
      <c r="B78" s="46">
        <v>75</v>
      </c>
      <c r="C78" s="113"/>
      <c r="D78" s="46" t="s">
        <v>8</v>
      </c>
      <c r="E78" s="105" t="s">
        <v>102</v>
      </c>
      <c r="F78" s="106"/>
      <c r="G78" s="108"/>
    </row>
    <row r="79" spans="2:7" ht="15" x14ac:dyDescent="0.25">
      <c r="B79" s="46">
        <v>76</v>
      </c>
      <c r="C79" s="113"/>
      <c r="D79" s="46" t="s">
        <v>8</v>
      </c>
      <c r="E79" s="105" t="s">
        <v>103</v>
      </c>
      <c r="F79" s="106"/>
      <c r="G79" s="108"/>
    </row>
    <row r="80" spans="2:7" ht="15" x14ac:dyDescent="0.25">
      <c r="B80" s="46">
        <v>77</v>
      </c>
      <c r="C80" s="113"/>
      <c r="D80" s="46" t="s">
        <v>8</v>
      </c>
      <c r="E80" s="105" t="s">
        <v>104</v>
      </c>
      <c r="F80" s="106"/>
      <c r="G80" s="108"/>
    </row>
    <row r="81" spans="2:7" ht="15" x14ac:dyDescent="0.25">
      <c r="B81" s="46">
        <v>78</v>
      </c>
      <c r="C81" s="113"/>
      <c r="D81" s="46" t="s">
        <v>8</v>
      </c>
      <c r="E81" s="105" t="s">
        <v>105</v>
      </c>
      <c r="F81" s="106"/>
      <c r="G81" s="108" t="s">
        <v>21</v>
      </c>
    </row>
    <row r="82" spans="2:7" ht="15" x14ac:dyDescent="0.25">
      <c r="B82" s="46">
        <v>79</v>
      </c>
      <c r="C82" s="111" t="s">
        <v>36</v>
      </c>
      <c r="D82" s="46" t="s">
        <v>4</v>
      </c>
      <c r="E82" s="105" t="s">
        <v>106</v>
      </c>
      <c r="F82" s="106" t="s">
        <v>21</v>
      </c>
      <c r="G82" s="108"/>
    </row>
    <row r="83" spans="2:7" ht="15" x14ac:dyDescent="0.25">
      <c r="B83" s="110">
        <v>80</v>
      </c>
      <c r="C83" s="115"/>
      <c r="D83" s="46"/>
      <c r="E83" s="109" t="s">
        <v>107</v>
      </c>
      <c r="F83" s="76"/>
      <c r="G83" s="108"/>
    </row>
    <row r="84" spans="2:7" ht="15" x14ac:dyDescent="0.25">
      <c r="B84" s="46">
        <v>81</v>
      </c>
      <c r="C84" s="113"/>
      <c r="D84" s="46" t="s">
        <v>8</v>
      </c>
      <c r="E84" s="105" t="s">
        <v>108</v>
      </c>
      <c r="F84" s="106"/>
      <c r="G84" s="107"/>
    </row>
    <row r="85" spans="2:7" ht="15" x14ac:dyDescent="0.25">
      <c r="B85" s="46">
        <v>82</v>
      </c>
      <c r="C85" s="113"/>
      <c r="D85" s="46" t="s">
        <v>8</v>
      </c>
      <c r="E85" s="105" t="s">
        <v>109</v>
      </c>
      <c r="F85" s="106"/>
      <c r="G85" s="108"/>
    </row>
    <row r="86" spans="2:7" ht="15" x14ac:dyDescent="0.25">
      <c r="B86" s="46">
        <v>83</v>
      </c>
      <c r="C86" s="113"/>
      <c r="D86" s="46" t="s">
        <v>10</v>
      </c>
      <c r="E86" s="105" t="s">
        <v>110</v>
      </c>
      <c r="F86" s="106"/>
      <c r="G86" s="107"/>
    </row>
    <row r="87" spans="2:7" ht="15" x14ac:dyDescent="0.25">
      <c r="B87" s="41">
        <v>84</v>
      </c>
      <c r="C87" s="119"/>
      <c r="D87" s="46" t="s">
        <v>8</v>
      </c>
      <c r="E87" s="42" t="s">
        <v>111</v>
      </c>
      <c r="F87" s="76"/>
      <c r="G87" s="107"/>
    </row>
    <row r="88" spans="2:7" ht="15" x14ac:dyDescent="0.25">
      <c r="B88" s="121">
        <v>85</v>
      </c>
      <c r="C88" s="114"/>
      <c r="D88" s="46"/>
      <c r="E88" s="120" t="s">
        <v>107</v>
      </c>
      <c r="F88" s="77"/>
      <c r="G88" s="107"/>
    </row>
    <row r="89" spans="2:7" ht="15" x14ac:dyDescent="0.25">
      <c r="B89" s="46">
        <v>86</v>
      </c>
      <c r="C89" s="113"/>
      <c r="D89" s="46" t="s">
        <v>10</v>
      </c>
      <c r="E89" s="105" t="s">
        <v>112</v>
      </c>
      <c r="F89" s="106"/>
      <c r="G89" s="107" t="s">
        <v>21</v>
      </c>
    </row>
    <row r="90" spans="2:7" ht="15" x14ac:dyDescent="0.25">
      <c r="B90" s="46">
        <v>87</v>
      </c>
      <c r="C90" s="113"/>
      <c r="D90" s="46" t="s">
        <v>8</v>
      </c>
      <c r="E90" s="105" t="s">
        <v>113</v>
      </c>
      <c r="F90" s="106"/>
      <c r="G90" s="107"/>
    </row>
    <row r="91" spans="2:7" ht="15" x14ac:dyDescent="0.25">
      <c r="B91" s="46">
        <v>88</v>
      </c>
      <c r="C91" s="113"/>
      <c r="D91" s="46" t="s">
        <v>8</v>
      </c>
      <c r="E91" s="105" t="s">
        <v>114</v>
      </c>
      <c r="F91" s="106"/>
      <c r="G91" s="107" t="s">
        <v>21</v>
      </c>
    </row>
    <row r="92" spans="2:7" ht="15" x14ac:dyDescent="0.25">
      <c r="B92" s="46">
        <v>89</v>
      </c>
      <c r="C92" s="113"/>
      <c r="D92" s="46" t="s">
        <v>10</v>
      </c>
      <c r="E92" s="105" t="s">
        <v>115</v>
      </c>
      <c r="F92" s="106"/>
      <c r="G92" s="107"/>
    </row>
    <row r="93" spans="2:7" ht="15" x14ac:dyDescent="0.25">
      <c r="B93" s="46">
        <v>90</v>
      </c>
      <c r="C93" s="113"/>
      <c r="D93" s="46" t="s">
        <v>4</v>
      </c>
      <c r="E93" s="105" t="s">
        <v>116</v>
      </c>
      <c r="F93" s="106" t="s">
        <v>21</v>
      </c>
      <c r="G93" s="107"/>
    </row>
    <row r="94" spans="2:7" ht="15" x14ac:dyDescent="0.25">
      <c r="B94" s="46">
        <v>91</v>
      </c>
      <c r="C94" s="112" t="s">
        <v>43</v>
      </c>
      <c r="D94" s="46" t="s">
        <v>4</v>
      </c>
      <c r="E94" s="105" t="s">
        <v>117</v>
      </c>
      <c r="F94" s="106" t="s">
        <v>21</v>
      </c>
      <c r="G94" s="107"/>
    </row>
    <row r="95" spans="2:7" ht="15" x14ac:dyDescent="0.25">
      <c r="B95" s="46">
        <v>92</v>
      </c>
      <c r="C95" s="113" t="s">
        <v>118</v>
      </c>
      <c r="D95" s="46" t="s">
        <v>10</v>
      </c>
      <c r="E95" s="105" t="s">
        <v>119</v>
      </c>
      <c r="F95" s="106"/>
      <c r="G95" s="107"/>
    </row>
    <row r="96" spans="2:7" ht="15" x14ac:dyDescent="0.25">
      <c r="B96" s="46">
        <v>93</v>
      </c>
      <c r="C96" s="113"/>
      <c r="D96" s="46" t="s">
        <v>4</v>
      </c>
      <c r="E96" s="105" t="s">
        <v>120</v>
      </c>
      <c r="F96" s="106" t="s">
        <v>21</v>
      </c>
      <c r="G96" s="107"/>
    </row>
    <row r="97" spans="2:7" ht="15" x14ac:dyDescent="0.25">
      <c r="B97" s="46">
        <v>94</v>
      </c>
      <c r="C97" s="113"/>
      <c r="D97" s="46" t="s">
        <v>8</v>
      </c>
      <c r="E97" s="105" t="s">
        <v>121</v>
      </c>
      <c r="F97" s="106"/>
      <c r="G97" s="107"/>
    </row>
    <row r="98" spans="2:7" ht="15" x14ac:dyDescent="0.25">
      <c r="B98" s="46">
        <v>95</v>
      </c>
      <c r="C98" s="113"/>
      <c r="D98" s="46" t="s">
        <v>8</v>
      </c>
      <c r="E98" s="105" t="s">
        <v>122</v>
      </c>
      <c r="F98" s="106"/>
      <c r="G98" s="108"/>
    </row>
    <row r="99" spans="2:7" ht="15" x14ac:dyDescent="0.25">
      <c r="B99" s="46">
        <v>96</v>
      </c>
      <c r="C99" s="113"/>
      <c r="D99" s="46" t="s">
        <v>8</v>
      </c>
      <c r="E99" s="105" t="s">
        <v>123</v>
      </c>
      <c r="F99" s="106"/>
      <c r="G99" s="107"/>
    </row>
    <row r="100" spans="2:7" ht="15" x14ac:dyDescent="0.25">
      <c r="B100" s="46">
        <v>97</v>
      </c>
      <c r="C100" s="112" t="s">
        <v>19</v>
      </c>
      <c r="D100" s="46" t="s">
        <v>4</v>
      </c>
      <c r="E100" s="105" t="s">
        <v>124</v>
      </c>
      <c r="F100" s="106" t="s">
        <v>21</v>
      </c>
      <c r="G100" s="107"/>
    </row>
    <row r="101" spans="2:7" ht="15" x14ac:dyDescent="0.25">
      <c r="B101" s="46">
        <v>98</v>
      </c>
      <c r="C101" s="113" t="s">
        <v>125</v>
      </c>
      <c r="D101" s="46" t="s">
        <v>8</v>
      </c>
      <c r="E101" s="105" t="s">
        <v>126</v>
      </c>
      <c r="F101" s="106"/>
      <c r="G101" s="107"/>
    </row>
    <row r="102" spans="2:7" ht="15" x14ac:dyDescent="0.25">
      <c r="B102" s="46">
        <v>99</v>
      </c>
      <c r="C102" s="113" t="s">
        <v>125</v>
      </c>
      <c r="D102" s="46" t="s">
        <v>4</v>
      </c>
      <c r="E102" s="105" t="s">
        <v>127</v>
      </c>
      <c r="F102" s="106"/>
      <c r="G102" s="107"/>
    </row>
    <row r="103" spans="2:7" ht="15" x14ac:dyDescent="0.25">
      <c r="B103" s="46">
        <v>100</v>
      </c>
      <c r="C103" s="113" t="s">
        <v>125</v>
      </c>
      <c r="D103" s="46" t="s">
        <v>8</v>
      </c>
      <c r="E103" s="105" t="s">
        <v>128</v>
      </c>
      <c r="F103" s="106"/>
      <c r="G103" s="108"/>
    </row>
    <row r="104" spans="2:7" ht="15" x14ac:dyDescent="0.25">
      <c r="B104" s="46">
        <v>101</v>
      </c>
      <c r="C104" s="113" t="s">
        <v>125</v>
      </c>
      <c r="D104" s="46" t="s">
        <v>8</v>
      </c>
      <c r="E104" s="105" t="s">
        <v>129</v>
      </c>
      <c r="F104" s="106"/>
      <c r="G104" s="107"/>
    </row>
    <row r="105" spans="2:7" ht="15" x14ac:dyDescent="0.25">
      <c r="B105" s="46">
        <v>102</v>
      </c>
      <c r="C105" s="113"/>
      <c r="D105" s="46" t="s">
        <v>8</v>
      </c>
      <c r="E105" s="105" t="s">
        <v>130</v>
      </c>
      <c r="F105" s="106"/>
      <c r="G105" s="108"/>
    </row>
    <row r="106" spans="2:7" ht="15" x14ac:dyDescent="0.25">
      <c r="B106" s="46">
        <v>103</v>
      </c>
      <c r="C106" s="113"/>
      <c r="D106" s="46" t="s">
        <v>8</v>
      </c>
      <c r="E106" s="105" t="s">
        <v>131</v>
      </c>
      <c r="F106" s="106"/>
      <c r="G106" s="107"/>
    </row>
    <row r="107" spans="2:7" ht="15" x14ac:dyDescent="0.25">
      <c r="B107" s="46">
        <v>104</v>
      </c>
      <c r="C107" s="111" t="s">
        <v>36</v>
      </c>
      <c r="D107" s="46" t="s">
        <v>10</v>
      </c>
      <c r="E107" s="105" t="s">
        <v>132</v>
      </c>
      <c r="F107" s="106"/>
      <c r="G107" s="107"/>
    </row>
    <row r="108" spans="2:7" ht="15" x14ac:dyDescent="0.25">
      <c r="B108" s="46">
        <v>105</v>
      </c>
      <c r="C108" s="113"/>
      <c r="D108" s="46" t="s">
        <v>8</v>
      </c>
      <c r="E108" s="105" t="s">
        <v>133</v>
      </c>
      <c r="F108" s="106"/>
      <c r="G108" s="107"/>
    </row>
    <row r="109" spans="2:7" ht="15" x14ac:dyDescent="0.25">
      <c r="B109" s="46">
        <v>106</v>
      </c>
      <c r="C109" s="113"/>
      <c r="D109" s="46" t="s">
        <v>8</v>
      </c>
      <c r="E109" s="105" t="s">
        <v>134</v>
      </c>
      <c r="F109" s="106"/>
      <c r="G109" s="107"/>
    </row>
    <row r="110" spans="2:7" ht="15" x14ac:dyDescent="0.25">
      <c r="B110" s="46">
        <v>107</v>
      </c>
      <c r="C110" s="113" t="s">
        <v>118</v>
      </c>
      <c r="D110" s="46" t="s">
        <v>4</v>
      </c>
      <c r="E110" s="105" t="s">
        <v>135</v>
      </c>
      <c r="F110" s="106" t="s">
        <v>21</v>
      </c>
      <c r="G110" s="107"/>
    </row>
    <row r="111" spans="2:7" ht="15" x14ac:dyDescent="0.25">
      <c r="B111" s="46">
        <v>108</v>
      </c>
      <c r="C111" s="113"/>
      <c r="D111" s="46" t="s">
        <v>8</v>
      </c>
      <c r="E111" s="105" t="s">
        <v>136</v>
      </c>
      <c r="F111" s="106"/>
      <c r="G111" s="107" t="s">
        <v>21</v>
      </c>
    </row>
    <row r="112" spans="2:7" ht="15" x14ac:dyDescent="0.25">
      <c r="B112" s="46">
        <v>109</v>
      </c>
      <c r="C112" s="113"/>
      <c r="D112" s="46" t="s">
        <v>8</v>
      </c>
      <c r="E112" s="105" t="s">
        <v>137</v>
      </c>
      <c r="F112" s="106"/>
      <c r="G112" s="107"/>
    </row>
    <row r="113" spans="2:7" ht="15" x14ac:dyDescent="0.25">
      <c r="B113" s="46">
        <v>110</v>
      </c>
      <c r="C113" s="112" t="s">
        <v>43</v>
      </c>
      <c r="D113" s="46" t="s">
        <v>10</v>
      </c>
      <c r="E113" s="105" t="s">
        <v>138</v>
      </c>
      <c r="F113" s="106"/>
      <c r="G113" s="108" t="s">
        <v>21</v>
      </c>
    </row>
    <row r="114" spans="2:7" ht="15" x14ac:dyDescent="0.25">
      <c r="B114" s="40">
        <v>111</v>
      </c>
      <c r="C114" s="114"/>
      <c r="D114" s="46" t="s">
        <v>10</v>
      </c>
      <c r="E114" s="123" t="s">
        <v>139</v>
      </c>
      <c r="F114" s="124"/>
      <c r="G114" s="107"/>
    </row>
    <row r="115" spans="2:7" ht="15" x14ac:dyDescent="0.25">
      <c r="B115" s="41">
        <v>112</v>
      </c>
      <c r="C115" s="115"/>
      <c r="D115" s="46" t="s">
        <v>8</v>
      </c>
      <c r="E115" s="123" t="s">
        <v>140</v>
      </c>
      <c r="F115" s="124"/>
      <c r="G115" s="107"/>
    </row>
    <row r="116" spans="2:7" ht="15" x14ac:dyDescent="0.25">
      <c r="B116" s="46">
        <v>113</v>
      </c>
      <c r="C116" s="112" t="s">
        <v>19</v>
      </c>
      <c r="D116" s="46" t="s">
        <v>10</v>
      </c>
      <c r="E116" s="125" t="s">
        <v>141</v>
      </c>
      <c r="F116" s="124"/>
      <c r="G116" s="107"/>
    </row>
    <row r="117" spans="2:7" ht="15" x14ac:dyDescent="0.25">
      <c r="B117" s="41">
        <v>114</v>
      </c>
      <c r="C117" s="122"/>
      <c r="D117" s="46" t="s">
        <v>8</v>
      </c>
      <c r="E117" s="125" t="s">
        <v>142</v>
      </c>
      <c r="F117" s="124"/>
      <c r="G117" s="107"/>
    </row>
    <row r="118" spans="2:7" ht="15" x14ac:dyDescent="0.25">
      <c r="B118" s="40">
        <v>115</v>
      </c>
      <c r="C118" s="113"/>
      <c r="D118" s="46" t="s">
        <v>8</v>
      </c>
      <c r="E118" s="123" t="s">
        <v>143</v>
      </c>
      <c r="F118" s="78"/>
      <c r="G118" s="107"/>
    </row>
    <row r="119" spans="2:7" ht="15" x14ac:dyDescent="0.25">
      <c r="B119" s="41">
        <v>116</v>
      </c>
      <c r="C119" s="113"/>
      <c r="D119" s="46" t="s">
        <v>10</v>
      </c>
      <c r="E119" s="123" t="s">
        <v>144</v>
      </c>
      <c r="F119" s="79"/>
      <c r="G119" s="107"/>
    </row>
    <row r="120" spans="2:7" ht="15" x14ac:dyDescent="0.25">
      <c r="B120" s="40">
        <v>117</v>
      </c>
      <c r="C120" s="113"/>
      <c r="D120" s="46"/>
      <c r="E120" s="105"/>
      <c r="F120" s="77"/>
      <c r="G120" s="107"/>
    </row>
    <row r="121" spans="2:7" ht="15" x14ac:dyDescent="0.25">
      <c r="B121" s="41">
        <v>118</v>
      </c>
      <c r="C121" s="113"/>
      <c r="D121" s="46"/>
      <c r="E121" s="105"/>
      <c r="F121" s="76"/>
      <c r="G121" s="107"/>
    </row>
    <row r="122" spans="2:7" ht="15" x14ac:dyDescent="0.25">
      <c r="B122" s="40">
        <v>119</v>
      </c>
      <c r="C122" s="113"/>
      <c r="D122" s="46"/>
      <c r="E122" s="105"/>
      <c r="F122" s="77"/>
      <c r="G122" s="107"/>
    </row>
    <row r="123" spans="2:7" ht="15" x14ac:dyDescent="0.25">
      <c r="B123" s="41">
        <v>120</v>
      </c>
      <c r="C123" s="113"/>
      <c r="D123" s="46"/>
      <c r="E123" s="123"/>
      <c r="F123" s="76"/>
      <c r="G123" s="107"/>
    </row>
    <row r="124" spans="2:7" ht="15" x14ac:dyDescent="0.25">
      <c r="B124" s="40">
        <v>121</v>
      </c>
      <c r="C124" s="113"/>
      <c r="D124" s="46"/>
      <c r="E124" s="123"/>
      <c r="F124" s="77"/>
      <c r="G124" s="107"/>
    </row>
    <row r="125" spans="2:7" ht="15" x14ac:dyDescent="0.25">
      <c r="B125" s="41">
        <v>122</v>
      </c>
      <c r="C125" s="113"/>
      <c r="D125" s="46"/>
      <c r="E125" s="105"/>
      <c r="F125" s="76"/>
      <c r="G125" s="107"/>
    </row>
    <row r="126" spans="2:7" ht="15" x14ac:dyDescent="0.25">
      <c r="B126" s="40">
        <v>123</v>
      </c>
      <c r="C126" s="113"/>
      <c r="D126" s="46"/>
      <c r="E126" s="105"/>
      <c r="F126" s="77"/>
      <c r="G126" s="107"/>
    </row>
    <row r="127" spans="2:7" ht="15" x14ac:dyDescent="0.25">
      <c r="B127" s="41">
        <v>124</v>
      </c>
      <c r="C127" s="115"/>
      <c r="D127" s="46"/>
      <c r="E127" s="42"/>
      <c r="F127" s="76"/>
      <c r="G127" s="107"/>
    </row>
    <row r="128" spans="2:7" ht="15" x14ac:dyDescent="0.25">
      <c r="B128" s="40">
        <v>125</v>
      </c>
      <c r="C128" s="114"/>
      <c r="D128" s="46"/>
      <c r="E128" s="43"/>
      <c r="F128" s="77"/>
      <c r="G128" s="107"/>
    </row>
    <row r="129" spans="2:7" ht="15" x14ac:dyDescent="0.25">
      <c r="B129" s="41">
        <v>126</v>
      </c>
      <c r="C129" s="115"/>
      <c r="D129" s="46"/>
      <c r="E129" s="42"/>
      <c r="F129" s="76"/>
      <c r="G129" s="107"/>
    </row>
    <row r="130" spans="2:7" ht="15" x14ac:dyDescent="0.25">
      <c r="B130" s="40">
        <v>127</v>
      </c>
      <c r="C130" s="114"/>
      <c r="D130" s="46"/>
      <c r="E130" s="43"/>
      <c r="F130" s="77"/>
      <c r="G130" s="107"/>
    </row>
    <row r="131" spans="2:7" ht="15" x14ac:dyDescent="0.25">
      <c r="B131" s="41">
        <v>128</v>
      </c>
      <c r="C131" s="115"/>
      <c r="D131" s="46"/>
      <c r="E131" s="42"/>
      <c r="F131" s="76"/>
      <c r="G131" s="107"/>
    </row>
    <row r="132" spans="2:7" ht="15" x14ac:dyDescent="0.25">
      <c r="B132" s="40">
        <v>129</v>
      </c>
      <c r="C132" s="114"/>
      <c r="D132" s="46"/>
      <c r="E132" s="43"/>
      <c r="F132" s="77"/>
      <c r="G132" s="107"/>
    </row>
    <row r="133" spans="2:7" ht="15" x14ac:dyDescent="0.25">
      <c r="B133" s="41">
        <v>130</v>
      </c>
      <c r="C133" s="115"/>
      <c r="D133" s="46" t="s">
        <v>8</v>
      </c>
      <c r="E133" s="42" t="s">
        <v>145</v>
      </c>
      <c r="F133" s="76"/>
      <c r="G133" s="107"/>
    </row>
    <row r="134" spans="2:7" ht="15" x14ac:dyDescent="0.25">
      <c r="B134" s="40">
        <v>131</v>
      </c>
      <c r="C134" s="114"/>
      <c r="D134" s="46" t="s">
        <v>8</v>
      </c>
      <c r="E134" s="43" t="s">
        <v>146</v>
      </c>
      <c r="F134" s="77"/>
      <c r="G134" s="107"/>
    </row>
    <row r="135" spans="2:7" ht="15" x14ac:dyDescent="0.25">
      <c r="B135" s="41">
        <v>132</v>
      </c>
      <c r="C135" s="115"/>
      <c r="D135" s="46"/>
      <c r="E135" s="42"/>
      <c r="F135" s="76"/>
      <c r="G135" s="107"/>
    </row>
    <row r="136" spans="2:7" ht="15" x14ac:dyDescent="0.25">
      <c r="B136" s="40">
        <v>133</v>
      </c>
      <c r="C136" s="114"/>
      <c r="D136" s="46"/>
      <c r="E136" s="43"/>
      <c r="F136" s="77"/>
      <c r="G136" s="107"/>
    </row>
    <row r="137" spans="2:7" ht="15" x14ac:dyDescent="0.25">
      <c r="B137" s="41">
        <v>134</v>
      </c>
      <c r="C137" s="115"/>
      <c r="D137" s="46"/>
      <c r="E137" s="42"/>
      <c r="F137" s="76"/>
      <c r="G137" s="107"/>
    </row>
    <row r="138" spans="2:7" ht="15" x14ac:dyDescent="0.25">
      <c r="B138" s="40">
        <v>135</v>
      </c>
      <c r="C138" s="114"/>
      <c r="D138" s="46"/>
      <c r="E138" s="43"/>
      <c r="F138" s="77"/>
      <c r="G138" s="107"/>
    </row>
    <row r="139" spans="2:7" ht="15" x14ac:dyDescent="0.25">
      <c r="B139" s="41">
        <v>136</v>
      </c>
      <c r="C139" s="115"/>
      <c r="D139" s="46"/>
      <c r="E139" s="42"/>
      <c r="F139" s="76"/>
      <c r="G139" s="107"/>
    </row>
    <row r="140" spans="2:7" ht="15" x14ac:dyDescent="0.25">
      <c r="B140" s="40">
        <v>137</v>
      </c>
      <c r="C140" s="114"/>
      <c r="D140" s="46"/>
      <c r="E140" s="43"/>
      <c r="F140" s="77"/>
      <c r="G140" s="107"/>
    </row>
    <row r="141" spans="2:7" ht="15" x14ac:dyDescent="0.25">
      <c r="B141" s="41">
        <v>138</v>
      </c>
      <c r="C141" s="115"/>
      <c r="D141" s="46"/>
      <c r="E141" s="42"/>
      <c r="F141" s="76"/>
      <c r="G141" s="107"/>
    </row>
    <row r="142" spans="2:7" ht="15" x14ac:dyDescent="0.25">
      <c r="B142" s="40">
        <v>139</v>
      </c>
      <c r="C142" s="114"/>
      <c r="D142" s="46"/>
      <c r="E142" s="43"/>
      <c r="F142" s="77"/>
      <c r="G142" s="107"/>
    </row>
    <row r="143" spans="2:7" ht="15" x14ac:dyDescent="0.25">
      <c r="B143" s="41">
        <v>140</v>
      </c>
      <c r="C143" s="115"/>
      <c r="D143" s="46"/>
      <c r="E143" s="42"/>
      <c r="F143" s="76"/>
      <c r="G143" s="107"/>
    </row>
    <row r="144" spans="2:7" ht="15" x14ac:dyDescent="0.25">
      <c r="B144" s="40">
        <v>141</v>
      </c>
      <c r="C144" s="114"/>
      <c r="D144" s="46"/>
      <c r="E144" s="43"/>
      <c r="F144" s="77"/>
      <c r="G144" s="107"/>
    </row>
    <row r="145" spans="2:7" ht="15" x14ac:dyDescent="0.25">
      <c r="B145" s="41">
        <v>142</v>
      </c>
      <c r="C145" s="115"/>
      <c r="D145" s="46"/>
      <c r="E145" s="42"/>
      <c r="F145" s="76"/>
      <c r="G145" s="107"/>
    </row>
    <row r="146" spans="2:7" ht="15" x14ac:dyDescent="0.25">
      <c r="B146" s="40">
        <v>143</v>
      </c>
      <c r="C146" s="114"/>
      <c r="D146" s="46"/>
      <c r="E146" s="43"/>
      <c r="F146" s="77"/>
      <c r="G146" s="107"/>
    </row>
    <row r="147" spans="2:7" ht="15" x14ac:dyDescent="0.25">
      <c r="B147" s="41">
        <v>144</v>
      </c>
      <c r="C147" s="115"/>
      <c r="D147" s="46"/>
      <c r="E147" s="42"/>
      <c r="F147" s="76"/>
      <c r="G147" s="107"/>
    </row>
    <row r="148" spans="2:7" ht="15" x14ac:dyDescent="0.25">
      <c r="B148" s="40">
        <v>145</v>
      </c>
      <c r="C148" s="114"/>
      <c r="D148" s="46"/>
      <c r="E148" s="43"/>
      <c r="F148" s="77"/>
      <c r="G148" s="107"/>
    </row>
    <row r="149" spans="2:7" ht="15" x14ac:dyDescent="0.25">
      <c r="B149" s="41">
        <v>146</v>
      </c>
      <c r="C149" s="115"/>
      <c r="D149" s="46"/>
      <c r="E149" s="42"/>
      <c r="F149" s="76"/>
      <c r="G149" s="107"/>
    </row>
    <row r="150" spans="2:7" ht="15" x14ac:dyDescent="0.25">
      <c r="B150" s="40">
        <v>147</v>
      </c>
      <c r="C150" s="116"/>
      <c r="D150" s="47"/>
      <c r="E150" s="44"/>
      <c r="F150" s="78"/>
      <c r="G150" s="107"/>
    </row>
    <row r="151" spans="2:7" ht="15" x14ac:dyDescent="0.25">
      <c r="B151" s="41">
        <v>148</v>
      </c>
      <c r="C151" s="117"/>
      <c r="D151" s="47"/>
      <c r="E151" s="45"/>
      <c r="F151" s="79"/>
      <c r="G151" s="107"/>
    </row>
    <row r="152" spans="2:7" ht="15" x14ac:dyDescent="0.25">
      <c r="B152" s="40">
        <v>149</v>
      </c>
      <c r="C152" s="116"/>
      <c r="D152" s="47"/>
      <c r="E152" s="44"/>
      <c r="F152" s="78"/>
      <c r="G152" s="107"/>
    </row>
    <row r="153" spans="2:7" ht="15" x14ac:dyDescent="0.25">
      <c r="B153" s="41">
        <v>150</v>
      </c>
      <c r="C153" s="117"/>
      <c r="D153" s="47"/>
      <c r="E153" s="45"/>
      <c r="F153" s="79"/>
      <c r="G153" s="107"/>
    </row>
    <row r="154" spans="2:7" ht="15" x14ac:dyDescent="0.25">
      <c r="B154" s="40">
        <v>151</v>
      </c>
      <c r="C154" s="116"/>
      <c r="D154" s="47"/>
      <c r="E154" s="44"/>
      <c r="F154" s="78"/>
      <c r="G154" s="107"/>
    </row>
    <row r="155" spans="2:7" ht="15" x14ac:dyDescent="0.25">
      <c r="B155" s="41">
        <v>152</v>
      </c>
      <c r="C155" s="117"/>
      <c r="D155" s="47"/>
      <c r="E155" s="45"/>
      <c r="F155" s="79"/>
      <c r="G155" s="107"/>
    </row>
    <row r="156" spans="2:7" ht="15" x14ac:dyDescent="0.25">
      <c r="B156" s="40">
        <v>153</v>
      </c>
      <c r="C156" s="116"/>
      <c r="D156" s="47"/>
      <c r="E156" s="44"/>
      <c r="F156" s="78"/>
      <c r="G156" s="107"/>
    </row>
    <row r="157" spans="2:7" ht="15" x14ac:dyDescent="0.25">
      <c r="B157" s="41">
        <v>154</v>
      </c>
      <c r="C157" s="117"/>
      <c r="D157" s="47"/>
      <c r="E157" s="45"/>
      <c r="F157" s="79"/>
      <c r="G157" s="107"/>
    </row>
    <row r="158" spans="2:7" ht="15" x14ac:dyDescent="0.25">
      <c r="B158" s="40">
        <v>155</v>
      </c>
      <c r="C158" s="116"/>
      <c r="D158" s="47"/>
      <c r="E158" s="44"/>
      <c r="F158" s="78"/>
      <c r="G158" s="107"/>
    </row>
    <row r="159" spans="2:7" ht="15" x14ac:dyDescent="0.25">
      <c r="B159" s="41">
        <v>156</v>
      </c>
      <c r="C159" s="117"/>
      <c r="D159" s="47"/>
      <c r="E159" s="45"/>
      <c r="F159" s="79"/>
      <c r="G159" s="107"/>
    </row>
    <row r="160" spans="2:7" ht="15" x14ac:dyDescent="0.25">
      <c r="B160" s="40">
        <v>157</v>
      </c>
      <c r="C160" s="116"/>
      <c r="D160" s="47"/>
      <c r="E160" s="44"/>
      <c r="F160" s="78"/>
      <c r="G160" s="107"/>
    </row>
    <row r="161" spans="2:7" ht="15" x14ac:dyDescent="0.25">
      <c r="B161" s="41">
        <v>158</v>
      </c>
      <c r="C161" s="117"/>
      <c r="D161" s="47"/>
      <c r="E161" s="45"/>
      <c r="F161" s="79"/>
      <c r="G161" s="107"/>
    </row>
    <row r="162" spans="2:7" ht="15" x14ac:dyDescent="0.25">
      <c r="B162" s="40">
        <v>159</v>
      </c>
      <c r="C162" s="116"/>
      <c r="D162" s="47"/>
      <c r="E162" s="44"/>
      <c r="F162" s="78"/>
      <c r="G162" s="107"/>
    </row>
    <row r="163" spans="2:7" ht="15" x14ac:dyDescent="0.25">
      <c r="B163" s="41">
        <v>160</v>
      </c>
      <c r="C163" s="117"/>
      <c r="D163" s="47"/>
      <c r="E163" s="45"/>
      <c r="F163" s="79"/>
      <c r="G163" s="107"/>
    </row>
    <row r="164" spans="2:7" ht="15" x14ac:dyDescent="0.25">
      <c r="B164" s="40">
        <v>161</v>
      </c>
      <c r="C164" s="116"/>
      <c r="D164" s="47"/>
      <c r="E164" s="44"/>
      <c r="F164" s="78"/>
      <c r="G164" s="107"/>
    </row>
    <row r="165" spans="2:7" ht="15" x14ac:dyDescent="0.25">
      <c r="B165" s="41">
        <v>162</v>
      </c>
      <c r="C165" s="117"/>
      <c r="D165" s="47"/>
      <c r="E165" s="45"/>
      <c r="F165" s="79"/>
      <c r="G165" s="107"/>
    </row>
    <row r="166" spans="2:7" ht="15" x14ac:dyDescent="0.25">
      <c r="B166" s="40">
        <v>163</v>
      </c>
      <c r="C166" s="116"/>
      <c r="D166" s="47"/>
      <c r="E166" s="44"/>
      <c r="F166" s="78"/>
      <c r="G166" s="107"/>
    </row>
    <row r="167" spans="2:7" ht="15" x14ac:dyDescent="0.25">
      <c r="B167" s="41">
        <v>164</v>
      </c>
      <c r="C167" s="117"/>
      <c r="D167" s="47"/>
      <c r="E167" s="45"/>
      <c r="F167" s="79"/>
      <c r="G167" s="107"/>
    </row>
    <row r="168" spans="2:7" ht="15" x14ac:dyDescent="0.25">
      <c r="B168" s="40">
        <v>165</v>
      </c>
      <c r="C168" s="116"/>
      <c r="D168" s="47"/>
      <c r="E168" s="44"/>
      <c r="F168" s="78"/>
      <c r="G168" s="107"/>
    </row>
    <row r="169" spans="2:7" ht="15" x14ac:dyDescent="0.25">
      <c r="B169" s="41">
        <v>166</v>
      </c>
      <c r="C169" s="117"/>
      <c r="D169" s="47"/>
      <c r="E169" s="45"/>
      <c r="F169" s="79"/>
      <c r="G169" s="107"/>
    </row>
    <row r="170" spans="2:7" ht="15" x14ac:dyDescent="0.25">
      <c r="B170" s="40">
        <v>167</v>
      </c>
      <c r="C170" s="116"/>
      <c r="D170" s="47"/>
      <c r="E170" s="44"/>
      <c r="F170" s="78"/>
      <c r="G170" s="107"/>
    </row>
    <row r="171" spans="2:7" ht="15" x14ac:dyDescent="0.25">
      <c r="B171" s="41">
        <v>168</v>
      </c>
      <c r="C171" s="117"/>
      <c r="D171" s="47"/>
      <c r="E171" s="45"/>
      <c r="F171" s="79"/>
      <c r="G171" s="107"/>
    </row>
    <row r="172" spans="2:7" ht="15" x14ac:dyDescent="0.25">
      <c r="B172" s="40">
        <v>169</v>
      </c>
      <c r="C172" s="116"/>
      <c r="D172" s="47"/>
      <c r="E172" s="44"/>
      <c r="F172" s="78"/>
      <c r="G172" s="107"/>
    </row>
    <row r="173" spans="2:7" ht="15" x14ac:dyDescent="0.25">
      <c r="B173" s="41">
        <v>170</v>
      </c>
      <c r="C173" s="117"/>
      <c r="D173" s="47"/>
      <c r="E173" s="45"/>
      <c r="F173" s="79"/>
      <c r="G173" s="107"/>
    </row>
    <row r="174" spans="2:7" ht="15" x14ac:dyDescent="0.25">
      <c r="B174" s="40">
        <v>171</v>
      </c>
      <c r="C174" s="116"/>
      <c r="D174" s="47"/>
      <c r="E174" s="44"/>
      <c r="F174" s="78"/>
      <c r="G174" s="107"/>
    </row>
    <row r="175" spans="2:7" ht="15" x14ac:dyDescent="0.25">
      <c r="B175" s="41">
        <v>172</v>
      </c>
      <c r="C175" s="117"/>
      <c r="D175" s="47"/>
      <c r="E175" s="45"/>
      <c r="F175" s="79"/>
      <c r="G175" s="107"/>
    </row>
    <row r="176" spans="2:7" ht="15" x14ac:dyDescent="0.25">
      <c r="B176" s="40">
        <v>173</v>
      </c>
      <c r="C176" s="116"/>
      <c r="D176" s="47"/>
      <c r="E176" s="44"/>
      <c r="F176" s="78"/>
      <c r="G176" s="107"/>
    </row>
    <row r="177" spans="2:7" ht="15" x14ac:dyDescent="0.25">
      <c r="B177" s="41">
        <v>174</v>
      </c>
      <c r="C177" s="117"/>
      <c r="D177" s="47"/>
      <c r="E177" s="45"/>
      <c r="F177" s="79"/>
      <c r="G177" s="107"/>
    </row>
    <row r="178" spans="2:7" ht="15" x14ac:dyDescent="0.25">
      <c r="B178" s="40">
        <v>175</v>
      </c>
      <c r="C178" s="116"/>
      <c r="D178" s="47"/>
      <c r="E178" s="44"/>
      <c r="F178" s="78"/>
      <c r="G178" s="107"/>
    </row>
    <row r="179" spans="2:7" ht="15" x14ac:dyDescent="0.25">
      <c r="B179" s="41">
        <v>176</v>
      </c>
      <c r="C179" s="117"/>
      <c r="D179" s="47"/>
      <c r="E179" s="45"/>
      <c r="F179" s="79"/>
      <c r="G179" s="107"/>
    </row>
    <row r="180" spans="2:7" ht="15" x14ac:dyDescent="0.25">
      <c r="B180" s="40">
        <v>177</v>
      </c>
      <c r="C180" s="116"/>
      <c r="D180" s="47"/>
      <c r="E180" s="44"/>
      <c r="F180" s="78"/>
      <c r="G180" s="107"/>
    </row>
    <row r="181" spans="2:7" ht="15" x14ac:dyDescent="0.25">
      <c r="B181" s="41">
        <v>178</v>
      </c>
      <c r="C181" s="117"/>
      <c r="D181" s="47"/>
      <c r="E181" s="45"/>
      <c r="F181" s="79"/>
      <c r="G181" s="107"/>
    </row>
    <row r="182" spans="2:7" ht="15" x14ac:dyDescent="0.25">
      <c r="B182" s="40">
        <v>179</v>
      </c>
      <c r="C182" s="116"/>
      <c r="D182" s="47"/>
      <c r="E182" s="44"/>
      <c r="F182" s="78"/>
      <c r="G182" s="107"/>
    </row>
    <row r="183" spans="2:7" ht="15" x14ac:dyDescent="0.25">
      <c r="B183" s="41">
        <v>180</v>
      </c>
      <c r="C183" s="117"/>
      <c r="D183" s="47"/>
      <c r="E183" s="45"/>
      <c r="F183" s="79"/>
      <c r="G183" s="107"/>
    </row>
    <row r="184" spans="2:7" ht="15" x14ac:dyDescent="0.25">
      <c r="B184" s="40">
        <v>181</v>
      </c>
      <c r="C184" s="116"/>
      <c r="D184" s="47"/>
      <c r="E184" s="44"/>
      <c r="F184" s="78"/>
      <c r="G184" s="107"/>
    </row>
    <row r="185" spans="2:7" ht="15" x14ac:dyDescent="0.25">
      <c r="B185" s="41">
        <v>182</v>
      </c>
      <c r="C185" s="117"/>
      <c r="D185" s="47"/>
      <c r="E185" s="45"/>
      <c r="F185" s="79"/>
      <c r="G185" s="107"/>
    </row>
    <row r="186" spans="2:7" ht="15" x14ac:dyDescent="0.25">
      <c r="B186" s="40">
        <v>183</v>
      </c>
      <c r="C186" s="116"/>
      <c r="D186" s="47"/>
      <c r="E186" s="44"/>
      <c r="F186" s="78"/>
      <c r="G186" s="107"/>
    </row>
    <row r="187" spans="2:7" ht="15" x14ac:dyDescent="0.25">
      <c r="B187" s="41">
        <v>184</v>
      </c>
      <c r="C187" s="117"/>
      <c r="D187" s="47"/>
      <c r="E187" s="45"/>
      <c r="F187" s="79"/>
      <c r="G187" s="107"/>
    </row>
    <row r="188" spans="2:7" ht="15" x14ac:dyDescent="0.25">
      <c r="B188" s="40">
        <v>185</v>
      </c>
      <c r="C188" s="116"/>
      <c r="D188" s="47"/>
      <c r="E188" s="44"/>
      <c r="F188" s="78"/>
      <c r="G188" s="107"/>
    </row>
    <row r="189" spans="2:7" ht="15" x14ac:dyDescent="0.25">
      <c r="B189" s="41">
        <v>186</v>
      </c>
      <c r="C189" s="117"/>
      <c r="D189" s="47"/>
      <c r="E189" s="45"/>
      <c r="F189" s="79"/>
      <c r="G189" s="107"/>
    </row>
    <row r="190" spans="2:7" ht="15" x14ac:dyDescent="0.25">
      <c r="B190" s="40">
        <v>187</v>
      </c>
      <c r="C190" s="116"/>
      <c r="D190" s="47"/>
      <c r="E190" s="44"/>
      <c r="F190" s="78"/>
      <c r="G190" s="107"/>
    </row>
    <row r="191" spans="2:7" ht="15" x14ac:dyDescent="0.25">
      <c r="B191" s="41">
        <v>188</v>
      </c>
      <c r="C191" s="117"/>
      <c r="D191" s="47"/>
      <c r="E191" s="45"/>
      <c r="F191" s="79"/>
      <c r="G191" s="107"/>
    </row>
    <row r="192" spans="2:7" ht="15" x14ac:dyDescent="0.25">
      <c r="B192" s="40">
        <v>189</v>
      </c>
      <c r="C192" s="116"/>
      <c r="D192" s="47"/>
      <c r="E192" s="44"/>
      <c r="F192" s="78"/>
      <c r="G192" s="107"/>
    </row>
    <row r="193" spans="2:7" ht="15" x14ac:dyDescent="0.25">
      <c r="B193" s="41">
        <v>190</v>
      </c>
      <c r="C193" s="117"/>
      <c r="D193" s="47"/>
      <c r="E193" s="45"/>
      <c r="F193" s="79"/>
      <c r="G193" s="107"/>
    </row>
    <row r="194" spans="2:7" ht="15" x14ac:dyDescent="0.25">
      <c r="B194" s="40">
        <v>191</v>
      </c>
      <c r="C194" s="116"/>
      <c r="D194" s="47"/>
      <c r="E194" s="44"/>
      <c r="F194" s="78"/>
      <c r="G194" s="107"/>
    </row>
    <row r="195" spans="2:7" ht="15" x14ac:dyDescent="0.25">
      <c r="B195" s="41">
        <v>192</v>
      </c>
      <c r="C195" s="117"/>
      <c r="D195" s="47"/>
      <c r="E195" s="45"/>
      <c r="F195" s="79"/>
      <c r="G195" s="107"/>
    </row>
    <row r="196" spans="2:7" ht="15" x14ac:dyDescent="0.25">
      <c r="B196" s="40">
        <v>193</v>
      </c>
      <c r="C196" s="116"/>
      <c r="D196" s="47"/>
      <c r="E196" s="44"/>
      <c r="F196" s="78"/>
      <c r="G196" s="107"/>
    </row>
    <row r="197" spans="2:7" ht="15" x14ac:dyDescent="0.25">
      <c r="B197" s="41">
        <v>194</v>
      </c>
      <c r="C197" s="117"/>
      <c r="D197" s="47"/>
      <c r="E197" s="45"/>
      <c r="F197" s="79"/>
      <c r="G197" s="107"/>
    </row>
    <row r="198" spans="2:7" ht="15" x14ac:dyDescent="0.25">
      <c r="B198" s="40">
        <v>195</v>
      </c>
      <c r="C198" s="116"/>
      <c r="D198" s="47"/>
      <c r="E198" s="44"/>
      <c r="F198" s="78"/>
      <c r="G198" s="107"/>
    </row>
    <row r="199" spans="2:7" ht="15" x14ac:dyDescent="0.25">
      <c r="B199" s="41">
        <v>196</v>
      </c>
      <c r="C199" s="117"/>
      <c r="D199" s="47"/>
      <c r="E199" s="45"/>
      <c r="F199" s="79"/>
      <c r="G199" s="107"/>
    </row>
    <row r="200" spans="2:7" ht="15" x14ac:dyDescent="0.25">
      <c r="B200" s="40">
        <v>197</v>
      </c>
      <c r="C200" s="116"/>
      <c r="D200" s="47"/>
      <c r="E200" s="44"/>
      <c r="F200" s="78"/>
      <c r="G200" s="107"/>
    </row>
    <row r="201" spans="2:7" ht="15" x14ac:dyDescent="0.25">
      <c r="B201" s="41">
        <v>198</v>
      </c>
      <c r="C201" s="117"/>
      <c r="D201" s="47"/>
      <c r="E201" s="45"/>
      <c r="F201" s="79"/>
      <c r="G201" s="107"/>
    </row>
    <row r="202" spans="2:7" ht="15" x14ac:dyDescent="0.25">
      <c r="B202" s="40">
        <v>199</v>
      </c>
      <c r="C202" s="116"/>
      <c r="D202" s="47"/>
      <c r="E202" s="44"/>
      <c r="F202" s="78"/>
      <c r="G202" s="107"/>
    </row>
    <row r="203" spans="2:7" ht="15" x14ac:dyDescent="0.25">
      <c r="B203" s="41">
        <v>200</v>
      </c>
      <c r="C203" s="117"/>
      <c r="D203" s="47"/>
      <c r="E203" s="45"/>
      <c r="F203" s="79"/>
      <c r="G203" s="107"/>
    </row>
    <row r="204" spans="2:7" ht="15" x14ac:dyDescent="0.25">
      <c r="B204" s="40">
        <v>201</v>
      </c>
      <c r="C204" s="116"/>
      <c r="D204" s="47"/>
      <c r="E204" s="44"/>
      <c r="F204" s="78"/>
      <c r="G204" s="107"/>
    </row>
    <row r="205" spans="2:7" ht="15" x14ac:dyDescent="0.25">
      <c r="B205" s="41">
        <v>202</v>
      </c>
      <c r="C205" s="117"/>
      <c r="D205" s="47"/>
      <c r="E205" s="45"/>
      <c r="F205" s="79"/>
      <c r="G205" s="107"/>
    </row>
    <row r="206" spans="2:7" ht="15" x14ac:dyDescent="0.25">
      <c r="B206" s="40">
        <v>203</v>
      </c>
      <c r="C206" s="116"/>
      <c r="D206" s="47"/>
      <c r="E206" s="44"/>
      <c r="F206" s="78"/>
      <c r="G206" s="107"/>
    </row>
    <row r="207" spans="2:7" ht="15" x14ac:dyDescent="0.25">
      <c r="B207" s="41">
        <v>204</v>
      </c>
      <c r="C207" s="117"/>
      <c r="D207" s="47"/>
      <c r="E207" s="45"/>
      <c r="F207" s="79"/>
      <c r="G207" s="107"/>
    </row>
    <row r="208" spans="2:7" ht="15" x14ac:dyDescent="0.25">
      <c r="B208" s="40">
        <v>205</v>
      </c>
      <c r="C208" s="116"/>
      <c r="D208" s="47"/>
      <c r="E208" s="44"/>
      <c r="F208" s="78"/>
      <c r="G208" s="107"/>
    </row>
    <row r="209" spans="2:7" ht="15" x14ac:dyDescent="0.25">
      <c r="B209" s="41">
        <v>206</v>
      </c>
      <c r="C209" s="117"/>
      <c r="D209" s="47"/>
      <c r="E209" s="45"/>
      <c r="F209" s="79"/>
      <c r="G209" s="107"/>
    </row>
    <row r="210" spans="2:7" ht="15" x14ac:dyDescent="0.25">
      <c r="B210" s="40">
        <v>207</v>
      </c>
      <c r="C210" s="116"/>
      <c r="D210" s="47"/>
      <c r="E210" s="44"/>
      <c r="F210" s="78"/>
      <c r="G210" s="107"/>
    </row>
    <row r="211" spans="2:7" ht="15" x14ac:dyDescent="0.25">
      <c r="B211" s="41">
        <v>208</v>
      </c>
      <c r="C211" s="117"/>
      <c r="D211" s="47"/>
      <c r="E211" s="45"/>
      <c r="F211" s="79"/>
      <c r="G211" s="107"/>
    </row>
    <row r="212" spans="2:7" ht="15" x14ac:dyDescent="0.25">
      <c r="B212" s="40">
        <v>209</v>
      </c>
      <c r="C212" s="116"/>
      <c r="D212" s="47"/>
      <c r="E212" s="44"/>
      <c r="F212" s="78"/>
      <c r="G212" s="107"/>
    </row>
    <row r="213" spans="2:7" ht="15" x14ac:dyDescent="0.25">
      <c r="B213" s="41">
        <v>210</v>
      </c>
      <c r="C213" s="117"/>
      <c r="D213" s="47"/>
      <c r="E213" s="45"/>
      <c r="F213" s="79"/>
      <c r="G213" s="107"/>
    </row>
    <row r="214" spans="2:7" ht="15" x14ac:dyDescent="0.25">
      <c r="B214" s="40">
        <v>211</v>
      </c>
      <c r="C214" s="116"/>
      <c r="D214" s="47"/>
      <c r="E214" s="44"/>
      <c r="F214" s="78"/>
      <c r="G214" s="107"/>
    </row>
    <row r="215" spans="2:7" ht="15" x14ac:dyDescent="0.25">
      <c r="B215" s="41">
        <v>212</v>
      </c>
      <c r="C215" s="117"/>
      <c r="D215" s="47"/>
      <c r="E215" s="45"/>
      <c r="F215" s="79"/>
      <c r="G215" s="107"/>
    </row>
    <row r="216" spans="2:7" ht="15" x14ac:dyDescent="0.25">
      <c r="B216" s="40">
        <v>213</v>
      </c>
      <c r="C216" s="116"/>
      <c r="D216" s="47"/>
      <c r="E216" s="44"/>
      <c r="F216" s="78"/>
      <c r="G216" s="107"/>
    </row>
    <row r="217" spans="2:7" ht="15" x14ac:dyDescent="0.25">
      <c r="B217" s="41">
        <v>214</v>
      </c>
      <c r="C217" s="117"/>
      <c r="D217" s="47"/>
      <c r="E217" s="45"/>
      <c r="F217" s="79"/>
      <c r="G217" s="107"/>
    </row>
    <row r="218" spans="2:7" ht="15" x14ac:dyDescent="0.25">
      <c r="B218" s="40">
        <v>215</v>
      </c>
      <c r="C218" s="116"/>
      <c r="D218" s="47"/>
      <c r="E218" s="44"/>
      <c r="F218" s="78"/>
      <c r="G218" s="107"/>
    </row>
    <row r="219" spans="2:7" ht="15" x14ac:dyDescent="0.25">
      <c r="B219" s="41">
        <v>216</v>
      </c>
      <c r="C219" s="117"/>
      <c r="D219" s="47"/>
      <c r="E219" s="45"/>
      <c r="F219" s="79"/>
      <c r="G219" s="107"/>
    </row>
    <row r="220" spans="2:7" ht="15" x14ac:dyDescent="0.25">
      <c r="B220" s="40">
        <v>217</v>
      </c>
      <c r="C220" s="116"/>
      <c r="D220" s="47"/>
      <c r="E220" s="44"/>
      <c r="F220" s="78"/>
      <c r="G220" s="107"/>
    </row>
    <row r="221" spans="2:7" ht="15" x14ac:dyDescent="0.25">
      <c r="B221" s="41">
        <v>218</v>
      </c>
      <c r="C221" s="117"/>
      <c r="D221" s="47"/>
      <c r="E221" s="45"/>
      <c r="F221" s="79"/>
      <c r="G221" s="107"/>
    </row>
    <row r="222" spans="2:7" ht="15" x14ac:dyDescent="0.25">
      <c r="B222" s="40">
        <v>219</v>
      </c>
      <c r="C222" s="116"/>
      <c r="D222" s="47"/>
      <c r="E222" s="44"/>
      <c r="F222" s="78"/>
      <c r="G222" s="107"/>
    </row>
    <row r="223" spans="2:7" ht="15" x14ac:dyDescent="0.25">
      <c r="B223" s="41">
        <v>220</v>
      </c>
      <c r="C223" s="117"/>
      <c r="D223" s="47"/>
      <c r="E223" s="45"/>
      <c r="F223" s="79"/>
      <c r="G223" s="107"/>
    </row>
    <row r="224" spans="2:7" ht="15" x14ac:dyDescent="0.25">
      <c r="B224" s="40">
        <v>221</v>
      </c>
      <c r="C224" s="116"/>
      <c r="D224" s="47"/>
      <c r="E224" s="44"/>
      <c r="F224" s="78"/>
      <c r="G224" s="107"/>
    </row>
    <row r="225" spans="2:7" ht="15" x14ac:dyDescent="0.25">
      <c r="B225" s="41">
        <v>222</v>
      </c>
      <c r="C225" s="117"/>
      <c r="D225" s="47"/>
      <c r="E225" s="45"/>
      <c r="F225" s="79"/>
      <c r="G225" s="107"/>
    </row>
    <row r="226" spans="2:7" ht="15" x14ac:dyDescent="0.25">
      <c r="B226" s="40">
        <v>223</v>
      </c>
      <c r="C226" s="116"/>
      <c r="D226" s="47"/>
      <c r="E226" s="44"/>
      <c r="F226" s="78"/>
      <c r="G226" s="107"/>
    </row>
    <row r="227" spans="2:7" ht="15" x14ac:dyDescent="0.25">
      <c r="B227" s="41">
        <v>224</v>
      </c>
      <c r="C227" s="117"/>
      <c r="D227" s="47"/>
      <c r="E227" s="45"/>
      <c r="F227" s="79"/>
      <c r="G227" s="107"/>
    </row>
    <row r="228" spans="2:7" ht="15" x14ac:dyDescent="0.25">
      <c r="B228" s="40">
        <v>225</v>
      </c>
      <c r="C228" s="116"/>
      <c r="D228" s="47"/>
      <c r="E228" s="44"/>
      <c r="F228" s="78"/>
      <c r="G228" s="107"/>
    </row>
    <row r="229" spans="2:7" ht="15" x14ac:dyDescent="0.25">
      <c r="B229" s="41">
        <v>226</v>
      </c>
      <c r="C229" s="117"/>
      <c r="D229" s="47"/>
      <c r="E229" s="45"/>
      <c r="F229" s="79"/>
      <c r="G229" s="107"/>
    </row>
    <row r="230" spans="2:7" ht="15" x14ac:dyDescent="0.25">
      <c r="B230" s="40">
        <v>227</v>
      </c>
      <c r="C230" s="116"/>
      <c r="D230" s="47"/>
      <c r="E230" s="44"/>
      <c r="F230" s="78"/>
      <c r="G230" s="107"/>
    </row>
    <row r="231" spans="2:7" ht="15" x14ac:dyDescent="0.25">
      <c r="B231" s="41">
        <v>228</v>
      </c>
      <c r="C231" s="117"/>
      <c r="D231" s="47"/>
      <c r="E231" s="45"/>
      <c r="F231" s="79"/>
      <c r="G231" s="107"/>
    </row>
    <row r="232" spans="2:7" ht="15" x14ac:dyDescent="0.25">
      <c r="B232" s="40">
        <v>229</v>
      </c>
      <c r="C232" s="116"/>
      <c r="D232" s="47"/>
      <c r="E232" s="44"/>
      <c r="F232" s="78"/>
      <c r="G232" s="107"/>
    </row>
    <row r="233" spans="2:7" ht="15" x14ac:dyDescent="0.25">
      <c r="B233" s="41">
        <v>230</v>
      </c>
      <c r="C233" s="117"/>
      <c r="D233" s="47"/>
      <c r="E233" s="45"/>
      <c r="F233" s="79"/>
      <c r="G233" s="107"/>
    </row>
    <row r="234" spans="2:7" ht="15" x14ac:dyDescent="0.25">
      <c r="B234" s="40">
        <v>231</v>
      </c>
      <c r="C234" s="116"/>
      <c r="D234" s="47"/>
      <c r="E234" s="44"/>
      <c r="F234" s="78"/>
      <c r="G234" s="107"/>
    </row>
    <row r="235" spans="2:7" ht="15" x14ac:dyDescent="0.25">
      <c r="B235" s="41">
        <v>232</v>
      </c>
      <c r="C235" s="117"/>
      <c r="D235" s="47"/>
      <c r="E235" s="45"/>
      <c r="F235" s="79"/>
      <c r="G235" s="107"/>
    </row>
    <row r="236" spans="2:7" ht="15" x14ac:dyDescent="0.25">
      <c r="B236" s="40">
        <v>233</v>
      </c>
      <c r="C236" s="116"/>
      <c r="D236" s="47"/>
      <c r="E236" s="44"/>
      <c r="F236" s="78"/>
      <c r="G236" s="107"/>
    </row>
    <row r="237" spans="2:7" ht="15" x14ac:dyDescent="0.25">
      <c r="B237" s="41">
        <v>234</v>
      </c>
      <c r="C237" s="117"/>
      <c r="D237" s="47"/>
      <c r="E237" s="45"/>
      <c r="F237" s="79"/>
      <c r="G237" s="107"/>
    </row>
    <row r="238" spans="2:7" ht="15" x14ac:dyDescent="0.25">
      <c r="B238" s="40">
        <v>235</v>
      </c>
      <c r="C238" s="116"/>
      <c r="D238" s="47"/>
      <c r="E238" s="44"/>
      <c r="F238" s="78"/>
      <c r="G238" s="107"/>
    </row>
    <row r="239" spans="2:7" ht="15" x14ac:dyDescent="0.25">
      <c r="B239" s="41">
        <v>236</v>
      </c>
      <c r="C239" s="117"/>
      <c r="D239" s="47"/>
      <c r="E239" s="45"/>
      <c r="F239" s="79"/>
      <c r="G239" s="107"/>
    </row>
    <row r="240" spans="2:7" ht="15" x14ac:dyDescent="0.25">
      <c r="B240" s="40">
        <v>237</v>
      </c>
      <c r="C240" s="116"/>
      <c r="D240" s="47"/>
      <c r="E240" s="44"/>
      <c r="F240" s="78"/>
      <c r="G240" s="107"/>
    </row>
    <row r="241" spans="2:7" ht="15" x14ac:dyDescent="0.25">
      <c r="B241" s="41">
        <v>238</v>
      </c>
      <c r="C241" s="117"/>
      <c r="D241" s="47"/>
      <c r="E241" s="45"/>
      <c r="F241" s="79"/>
      <c r="G241" s="107"/>
    </row>
    <row r="242" spans="2:7" ht="15" x14ac:dyDescent="0.25">
      <c r="B242" s="40">
        <v>239</v>
      </c>
      <c r="C242" s="116"/>
      <c r="D242" s="47"/>
      <c r="E242" s="44"/>
      <c r="F242" s="78"/>
      <c r="G242" s="107"/>
    </row>
    <row r="243" spans="2:7" ht="15" x14ac:dyDescent="0.25">
      <c r="B243" s="41">
        <v>240</v>
      </c>
      <c r="C243" s="117"/>
      <c r="D243" s="47"/>
      <c r="E243" s="45"/>
      <c r="F243" s="79"/>
      <c r="G243" s="107"/>
    </row>
    <row r="244" spans="2:7" ht="15" x14ac:dyDescent="0.25">
      <c r="B244" s="40">
        <v>241</v>
      </c>
      <c r="C244" s="116"/>
      <c r="D244" s="47"/>
      <c r="E244" s="44"/>
      <c r="F244" s="78"/>
      <c r="G244" s="107"/>
    </row>
    <row r="245" spans="2:7" ht="15" x14ac:dyDescent="0.25">
      <c r="B245" s="41">
        <v>242</v>
      </c>
      <c r="C245" s="117"/>
      <c r="D245" s="47"/>
      <c r="E245" s="45"/>
      <c r="F245" s="79"/>
      <c r="G245" s="107"/>
    </row>
    <row r="246" spans="2:7" ht="15" x14ac:dyDescent="0.25">
      <c r="B246" s="40">
        <v>243</v>
      </c>
      <c r="C246" s="116"/>
      <c r="D246" s="47"/>
      <c r="E246" s="44"/>
      <c r="F246" s="78"/>
      <c r="G246" s="107"/>
    </row>
    <row r="247" spans="2:7" ht="15" x14ac:dyDescent="0.25">
      <c r="B247" s="41">
        <v>244</v>
      </c>
      <c r="C247" s="117"/>
      <c r="D247" s="47"/>
      <c r="E247" s="45"/>
      <c r="F247" s="79"/>
      <c r="G247" s="107"/>
    </row>
    <row r="248" spans="2:7" ht="15" x14ac:dyDescent="0.25">
      <c r="B248" s="40">
        <v>245</v>
      </c>
      <c r="C248" s="116"/>
      <c r="D248" s="47"/>
      <c r="E248" s="44"/>
      <c r="F248" s="78"/>
      <c r="G248" s="107"/>
    </row>
    <row r="249" spans="2:7" ht="15" x14ac:dyDescent="0.25">
      <c r="B249" s="41">
        <v>246</v>
      </c>
      <c r="C249" s="117"/>
      <c r="D249" s="47"/>
      <c r="E249" s="45"/>
      <c r="F249" s="79"/>
      <c r="G249" s="107"/>
    </row>
    <row r="250" spans="2:7" ht="15" x14ac:dyDescent="0.25">
      <c r="B250" s="40">
        <v>247</v>
      </c>
      <c r="C250" s="116"/>
      <c r="D250" s="47"/>
      <c r="E250" s="44"/>
      <c r="F250" s="78"/>
      <c r="G250" s="107"/>
    </row>
    <row r="251" spans="2:7" ht="15" x14ac:dyDescent="0.25">
      <c r="B251" s="41">
        <v>248</v>
      </c>
      <c r="C251" s="117"/>
      <c r="D251" s="47"/>
      <c r="E251" s="45"/>
      <c r="F251" s="79"/>
      <c r="G251" s="107"/>
    </row>
    <row r="252" spans="2:7" ht="15" x14ac:dyDescent="0.25">
      <c r="B252" s="40">
        <v>249</v>
      </c>
      <c r="C252" s="116"/>
      <c r="D252" s="47"/>
      <c r="E252" s="44"/>
      <c r="F252" s="78"/>
      <c r="G252" s="107"/>
    </row>
    <row r="253" spans="2:7" ht="15" x14ac:dyDescent="0.25">
      <c r="B253" s="41">
        <v>250</v>
      </c>
      <c r="C253" s="117"/>
      <c r="D253" s="47"/>
      <c r="E253" s="45"/>
      <c r="F253" s="79"/>
      <c r="G253" s="107"/>
    </row>
    <row r="254" spans="2:7" ht="15" x14ac:dyDescent="0.25">
      <c r="B254" s="40">
        <v>251</v>
      </c>
      <c r="C254" s="116"/>
      <c r="D254" s="47"/>
      <c r="E254" s="44"/>
      <c r="F254" s="78"/>
      <c r="G254" s="107"/>
    </row>
    <row r="255" spans="2:7" ht="15" x14ac:dyDescent="0.25">
      <c r="B255" s="41">
        <v>252</v>
      </c>
      <c r="C255" s="117"/>
      <c r="D255" s="47"/>
      <c r="E255" s="45"/>
      <c r="F255" s="79"/>
      <c r="G255" s="107"/>
    </row>
    <row r="256" spans="2:7" ht="15" x14ac:dyDescent="0.25">
      <c r="B256" s="40">
        <v>253</v>
      </c>
      <c r="C256" s="116"/>
      <c r="D256" s="47"/>
      <c r="E256" s="44"/>
      <c r="F256" s="78"/>
      <c r="G256" s="107"/>
    </row>
    <row r="257" spans="2:7" ht="15" x14ac:dyDescent="0.25">
      <c r="B257" s="41">
        <v>254</v>
      </c>
      <c r="C257" s="117"/>
      <c r="D257" s="47"/>
      <c r="E257" s="45"/>
      <c r="F257" s="79"/>
      <c r="G257" s="107"/>
    </row>
    <row r="258" spans="2:7" ht="15" x14ac:dyDescent="0.25">
      <c r="B258" s="40">
        <v>255</v>
      </c>
      <c r="C258" s="116"/>
      <c r="D258" s="47"/>
      <c r="E258" s="44"/>
      <c r="F258" s="78"/>
      <c r="G258" s="107"/>
    </row>
    <row r="259" spans="2:7" ht="15" x14ac:dyDescent="0.25">
      <c r="B259" s="41">
        <v>256</v>
      </c>
      <c r="C259" s="117"/>
      <c r="D259" s="47"/>
      <c r="E259" s="45"/>
      <c r="F259" s="79"/>
      <c r="G259" s="107"/>
    </row>
    <row r="260" spans="2:7" ht="15" x14ac:dyDescent="0.25">
      <c r="B260" s="40">
        <v>257</v>
      </c>
      <c r="C260" s="116"/>
      <c r="D260" s="47"/>
      <c r="E260" s="44"/>
      <c r="F260" s="78"/>
      <c r="G260" s="107"/>
    </row>
    <row r="261" spans="2:7" ht="15" x14ac:dyDescent="0.25">
      <c r="B261" s="41">
        <v>258</v>
      </c>
      <c r="C261" s="117"/>
      <c r="D261" s="47"/>
      <c r="E261" s="45"/>
      <c r="F261" s="79"/>
      <c r="G261" s="107"/>
    </row>
    <row r="262" spans="2:7" ht="15" x14ac:dyDescent="0.25">
      <c r="B262" s="40">
        <v>259</v>
      </c>
      <c r="C262" s="116"/>
      <c r="D262" s="47"/>
      <c r="E262" s="44"/>
      <c r="F262" s="78"/>
      <c r="G262" s="107"/>
    </row>
    <row r="263" spans="2:7" ht="15" x14ac:dyDescent="0.25">
      <c r="B263" s="41">
        <v>260</v>
      </c>
      <c r="C263" s="117"/>
      <c r="D263" s="47"/>
      <c r="E263" s="45"/>
      <c r="F263" s="79"/>
      <c r="G263" s="107"/>
    </row>
    <row r="264" spans="2:7" ht="15" x14ac:dyDescent="0.25">
      <c r="B264" s="40">
        <v>261</v>
      </c>
      <c r="C264" s="116"/>
      <c r="D264" s="47"/>
      <c r="E264" s="44"/>
      <c r="F264" s="78"/>
      <c r="G264" s="107"/>
    </row>
    <row r="265" spans="2:7" ht="15" x14ac:dyDescent="0.25">
      <c r="B265" s="41">
        <v>262</v>
      </c>
      <c r="C265" s="117"/>
      <c r="D265" s="47"/>
      <c r="E265" s="45"/>
      <c r="F265" s="79"/>
      <c r="G265" s="107"/>
    </row>
    <row r="266" spans="2:7" ht="15" x14ac:dyDescent="0.25">
      <c r="B266" s="40">
        <v>263</v>
      </c>
      <c r="C266" s="116"/>
      <c r="D266" s="47"/>
      <c r="E266" s="44"/>
      <c r="F266" s="78"/>
      <c r="G266" s="107"/>
    </row>
    <row r="267" spans="2:7" ht="15" x14ac:dyDescent="0.25">
      <c r="B267" s="41">
        <v>264</v>
      </c>
      <c r="C267" s="117"/>
      <c r="D267" s="47"/>
      <c r="E267" s="45"/>
      <c r="F267" s="79"/>
      <c r="G267" s="107"/>
    </row>
    <row r="268" spans="2:7" ht="15" x14ac:dyDescent="0.25">
      <c r="B268" s="40">
        <v>265</v>
      </c>
      <c r="C268" s="116"/>
      <c r="D268" s="47"/>
      <c r="E268" s="44"/>
      <c r="F268" s="78"/>
      <c r="G268" s="107"/>
    </row>
    <row r="269" spans="2:7" ht="15" x14ac:dyDescent="0.25">
      <c r="B269" s="41">
        <v>266</v>
      </c>
      <c r="C269" s="117"/>
      <c r="D269" s="47"/>
      <c r="E269" s="45"/>
      <c r="F269" s="79"/>
      <c r="G269" s="107"/>
    </row>
    <row r="270" spans="2:7" ht="15" x14ac:dyDescent="0.25">
      <c r="B270" s="40">
        <v>267</v>
      </c>
      <c r="C270" s="116"/>
      <c r="D270" s="47"/>
      <c r="E270" s="44"/>
      <c r="F270" s="78"/>
      <c r="G270" s="107"/>
    </row>
    <row r="271" spans="2:7" ht="15" x14ac:dyDescent="0.25">
      <c r="B271" s="41">
        <v>268</v>
      </c>
      <c r="C271" s="117"/>
      <c r="D271" s="47"/>
      <c r="E271" s="45"/>
      <c r="F271" s="79"/>
      <c r="G271" s="107"/>
    </row>
    <row r="272" spans="2:7" ht="15" x14ac:dyDescent="0.25">
      <c r="B272" s="40">
        <v>269</v>
      </c>
      <c r="C272" s="116"/>
      <c r="D272" s="47"/>
      <c r="E272" s="44"/>
      <c r="F272" s="78"/>
      <c r="G272" s="107"/>
    </row>
    <row r="273" spans="2:7" ht="15" x14ac:dyDescent="0.25">
      <c r="B273" s="41">
        <v>270</v>
      </c>
      <c r="C273" s="117"/>
      <c r="D273" s="47"/>
      <c r="E273" s="45"/>
      <c r="F273" s="79"/>
      <c r="G273" s="107"/>
    </row>
    <row r="274" spans="2:7" ht="15" x14ac:dyDescent="0.25">
      <c r="B274" s="40">
        <v>271</v>
      </c>
      <c r="C274" s="116"/>
      <c r="D274" s="47"/>
      <c r="E274" s="44"/>
      <c r="F274" s="78"/>
      <c r="G274" s="107"/>
    </row>
    <row r="275" spans="2:7" ht="15" x14ac:dyDescent="0.25">
      <c r="B275" s="41">
        <v>272</v>
      </c>
      <c r="C275" s="117"/>
      <c r="D275" s="47"/>
      <c r="E275" s="45"/>
      <c r="F275" s="79"/>
      <c r="G275" s="107"/>
    </row>
    <row r="276" spans="2:7" ht="15" x14ac:dyDescent="0.25">
      <c r="B276" s="40">
        <v>273</v>
      </c>
      <c r="C276" s="116"/>
      <c r="D276" s="47"/>
      <c r="E276" s="44"/>
      <c r="F276" s="78"/>
      <c r="G276" s="107"/>
    </row>
    <row r="277" spans="2:7" ht="15" x14ac:dyDescent="0.25">
      <c r="B277" s="41">
        <v>274</v>
      </c>
      <c r="C277" s="117"/>
      <c r="D277" s="47"/>
      <c r="E277" s="45"/>
      <c r="F277" s="79"/>
      <c r="G277" s="107"/>
    </row>
    <row r="278" spans="2:7" ht="15" x14ac:dyDescent="0.25">
      <c r="B278" s="40">
        <v>275</v>
      </c>
      <c r="C278" s="116"/>
      <c r="D278" s="47"/>
      <c r="E278" s="44"/>
      <c r="F278" s="78"/>
      <c r="G278" s="107"/>
    </row>
    <row r="279" spans="2:7" ht="15" x14ac:dyDescent="0.25">
      <c r="B279" s="41">
        <v>276</v>
      </c>
      <c r="C279" s="117"/>
      <c r="D279" s="47"/>
      <c r="E279" s="45"/>
      <c r="F279" s="79"/>
      <c r="G279" s="107"/>
    </row>
    <row r="280" spans="2:7" ht="15" x14ac:dyDescent="0.25">
      <c r="B280" s="40">
        <v>277</v>
      </c>
      <c r="C280" s="116"/>
      <c r="D280" s="47"/>
      <c r="E280" s="44"/>
      <c r="F280" s="78"/>
      <c r="G280" s="107"/>
    </row>
    <row r="281" spans="2:7" ht="15" x14ac:dyDescent="0.25">
      <c r="B281" s="41">
        <v>278</v>
      </c>
      <c r="C281" s="117"/>
      <c r="D281" s="47"/>
      <c r="E281" s="45"/>
      <c r="F281" s="79"/>
      <c r="G281" s="107"/>
    </row>
    <row r="282" spans="2:7" ht="15" x14ac:dyDescent="0.25">
      <c r="B282" s="40">
        <v>279</v>
      </c>
      <c r="C282" s="116"/>
      <c r="D282" s="47"/>
      <c r="E282" s="44"/>
      <c r="F282" s="78"/>
      <c r="G282" s="107"/>
    </row>
    <row r="283" spans="2:7" ht="15" x14ac:dyDescent="0.25">
      <c r="B283" s="41">
        <v>280</v>
      </c>
      <c r="C283" s="117"/>
      <c r="D283" s="47"/>
      <c r="E283" s="45"/>
      <c r="F283" s="79"/>
      <c r="G283" s="107"/>
    </row>
    <row r="284" spans="2:7" ht="15" x14ac:dyDescent="0.25">
      <c r="B284" s="40">
        <v>281</v>
      </c>
      <c r="C284" s="116"/>
      <c r="D284" s="47"/>
      <c r="E284" s="44"/>
      <c r="F284" s="78"/>
      <c r="G284" s="107"/>
    </row>
    <row r="285" spans="2:7" ht="15" x14ac:dyDescent="0.25">
      <c r="B285" s="41">
        <v>282</v>
      </c>
      <c r="C285" s="117"/>
      <c r="D285" s="47"/>
      <c r="E285" s="45"/>
      <c r="F285" s="79"/>
      <c r="G285" s="107"/>
    </row>
    <row r="286" spans="2:7" ht="15" x14ac:dyDescent="0.25">
      <c r="B286" s="40">
        <v>283</v>
      </c>
      <c r="C286" s="116"/>
      <c r="D286" s="47"/>
      <c r="E286" s="44"/>
      <c r="F286" s="78"/>
      <c r="G286" s="107"/>
    </row>
    <row r="287" spans="2:7" ht="15" x14ac:dyDescent="0.25">
      <c r="B287" s="41">
        <v>284</v>
      </c>
      <c r="C287" s="117"/>
      <c r="D287" s="47"/>
      <c r="E287" s="45"/>
      <c r="F287" s="79"/>
      <c r="G287" s="107"/>
    </row>
    <row r="288" spans="2:7" ht="15" x14ac:dyDescent="0.25">
      <c r="B288" s="40">
        <v>285</v>
      </c>
      <c r="C288" s="116"/>
      <c r="D288" s="47"/>
      <c r="E288" s="44"/>
      <c r="F288" s="78"/>
      <c r="G288" s="107"/>
    </row>
    <row r="289" spans="2:7" ht="15" x14ac:dyDescent="0.25">
      <c r="B289" s="41">
        <v>286</v>
      </c>
      <c r="C289" s="117"/>
      <c r="D289" s="47"/>
      <c r="E289" s="45"/>
      <c r="F289" s="79"/>
      <c r="G289" s="107"/>
    </row>
    <row r="290" spans="2:7" ht="15" x14ac:dyDescent="0.25">
      <c r="B290" s="40">
        <v>287</v>
      </c>
      <c r="C290" s="116"/>
      <c r="D290" s="47"/>
      <c r="E290" s="44"/>
      <c r="F290" s="78"/>
      <c r="G290" s="107"/>
    </row>
    <row r="291" spans="2:7" ht="15" x14ac:dyDescent="0.25">
      <c r="B291" s="41">
        <v>288</v>
      </c>
      <c r="C291" s="117"/>
      <c r="D291" s="47"/>
      <c r="E291" s="45"/>
      <c r="F291" s="79"/>
      <c r="G291" s="107"/>
    </row>
    <row r="292" spans="2:7" ht="15" x14ac:dyDescent="0.25">
      <c r="B292" s="40">
        <v>289</v>
      </c>
      <c r="C292" s="116"/>
      <c r="D292" s="47"/>
      <c r="E292" s="44"/>
      <c r="F292" s="78"/>
      <c r="G292" s="107"/>
    </row>
    <row r="293" spans="2:7" ht="15" x14ac:dyDescent="0.25">
      <c r="B293" s="41">
        <v>290</v>
      </c>
      <c r="C293" s="117"/>
      <c r="D293" s="47"/>
      <c r="E293" s="45"/>
      <c r="F293" s="79"/>
      <c r="G293" s="107"/>
    </row>
    <row r="294" spans="2:7" ht="15" x14ac:dyDescent="0.25">
      <c r="B294" s="40">
        <v>291</v>
      </c>
      <c r="C294" s="116"/>
      <c r="D294" s="47"/>
      <c r="E294" s="44"/>
      <c r="F294" s="78"/>
      <c r="G294" s="107"/>
    </row>
    <row r="295" spans="2:7" ht="15" x14ac:dyDescent="0.25">
      <c r="B295" s="41">
        <v>292</v>
      </c>
      <c r="C295" s="117"/>
      <c r="D295" s="47"/>
      <c r="E295" s="45"/>
      <c r="F295" s="79"/>
      <c r="G295" s="107"/>
    </row>
    <row r="296" spans="2:7" ht="15" x14ac:dyDescent="0.25">
      <c r="B296" s="40">
        <v>293</v>
      </c>
      <c r="C296" s="116"/>
      <c r="D296" s="47"/>
      <c r="E296" s="44"/>
      <c r="F296" s="78"/>
      <c r="G296" s="107"/>
    </row>
    <row r="297" spans="2:7" ht="15" x14ac:dyDescent="0.25">
      <c r="B297" s="41">
        <v>294</v>
      </c>
      <c r="C297" s="117"/>
      <c r="D297" s="47"/>
      <c r="E297" s="45"/>
      <c r="F297" s="79"/>
      <c r="G297" s="107"/>
    </row>
    <row r="298" spans="2:7" ht="15" x14ac:dyDescent="0.25">
      <c r="B298" s="40">
        <v>295</v>
      </c>
      <c r="C298" s="116"/>
      <c r="D298" s="47"/>
      <c r="E298" s="44"/>
      <c r="F298" s="78"/>
      <c r="G298" s="107"/>
    </row>
    <row r="299" spans="2:7" ht="15" x14ac:dyDescent="0.25">
      <c r="B299" s="41">
        <v>296</v>
      </c>
      <c r="C299" s="117"/>
      <c r="D299" s="47"/>
      <c r="E299" s="45"/>
      <c r="F299" s="79"/>
      <c r="G299" s="107"/>
    </row>
    <row r="300" spans="2:7" ht="15" x14ac:dyDescent="0.25">
      <c r="B300" s="40">
        <v>297</v>
      </c>
      <c r="C300" s="116"/>
      <c r="D300" s="47"/>
      <c r="E300" s="44"/>
      <c r="F300" s="78"/>
      <c r="G300" s="107"/>
    </row>
    <row r="301" spans="2:7" ht="15" x14ac:dyDescent="0.25">
      <c r="B301" s="41">
        <v>298</v>
      </c>
      <c r="C301" s="117"/>
      <c r="D301" s="47"/>
      <c r="E301" s="45"/>
      <c r="F301" s="79"/>
      <c r="G301" s="107"/>
    </row>
    <row r="302" spans="2:7" ht="15" x14ac:dyDescent="0.25">
      <c r="B302" s="40">
        <v>299</v>
      </c>
      <c r="C302" s="116"/>
      <c r="D302" s="47"/>
      <c r="E302" s="44"/>
      <c r="F302" s="78"/>
      <c r="G302" s="107"/>
    </row>
    <row r="303" spans="2:7" ht="15" x14ac:dyDescent="0.25">
      <c r="B303" s="41">
        <v>300</v>
      </c>
      <c r="C303" s="117"/>
      <c r="D303" s="47"/>
      <c r="E303" s="45"/>
      <c r="F303" s="79"/>
      <c r="G303" s="107"/>
    </row>
    <row r="304" spans="2:7" ht="15" x14ac:dyDescent="0.25">
      <c r="B304" s="40">
        <v>301</v>
      </c>
      <c r="C304" s="116"/>
      <c r="D304" s="47"/>
      <c r="E304" s="44"/>
      <c r="F304" s="78"/>
      <c r="G304" s="107"/>
    </row>
    <row r="305" spans="2:7" ht="15" x14ac:dyDescent="0.25">
      <c r="B305" s="41">
        <v>302</v>
      </c>
      <c r="C305" s="117"/>
      <c r="D305" s="47"/>
      <c r="E305" s="45"/>
      <c r="F305" s="79"/>
      <c r="G305" s="107"/>
    </row>
    <row r="306" spans="2:7" ht="15" x14ac:dyDescent="0.25">
      <c r="B306" s="40">
        <v>303</v>
      </c>
      <c r="C306" s="116"/>
      <c r="D306" s="47"/>
      <c r="E306" s="44"/>
      <c r="F306" s="78"/>
      <c r="G306" s="107"/>
    </row>
    <row r="307" spans="2:7" ht="15" x14ac:dyDescent="0.25">
      <c r="B307" s="41">
        <v>304</v>
      </c>
      <c r="C307" s="117"/>
      <c r="D307" s="47"/>
      <c r="E307" s="45"/>
      <c r="F307" s="79"/>
      <c r="G307" s="107"/>
    </row>
    <row r="308" spans="2:7" ht="15" x14ac:dyDescent="0.25">
      <c r="B308" s="40">
        <v>305</v>
      </c>
      <c r="C308" s="116"/>
      <c r="D308" s="47"/>
      <c r="E308" s="44"/>
      <c r="F308" s="78"/>
      <c r="G308" s="107"/>
    </row>
    <row r="309" spans="2:7" ht="15" x14ac:dyDescent="0.25">
      <c r="B309" s="41">
        <v>306</v>
      </c>
      <c r="C309" s="117"/>
      <c r="D309" s="47"/>
      <c r="E309" s="45"/>
      <c r="F309" s="79"/>
      <c r="G309" s="107"/>
    </row>
    <row r="310" spans="2:7" ht="15" x14ac:dyDescent="0.25">
      <c r="B310" s="40">
        <v>307</v>
      </c>
      <c r="C310" s="116"/>
      <c r="D310" s="47"/>
      <c r="E310" s="44"/>
      <c r="F310" s="78"/>
      <c r="G310" s="107"/>
    </row>
    <row r="311" spans="2:7" ht="15" x14ac:dyDescent="0.25">
      <c r="B311" s="41">
        <v>308</v>
      </c>
      <c r="C311" s="117"/>
      <c r="D311" s="47"/>
      <c r="E311" s="45"/>
      <c r="F311" s="79"/>
      <c r="G311" s="107"/>
    </row>
    <row r="312" spans="2:7" ht="15" x14ac:dyDescent="0.25">
      <c r="B312" s="40">
        <v>309</v>
      </c>
      <c r="C312" s="116"/>
      <c r="D312" s="47"/>
      <c r="E312" s="44"/>
      <c r="F312" s="78"/>
      <c r="G312" s="107"/>
    </row>
    <row r="313" spans="2:7" ht="15" x14ac:dyDescent="0.25">
      <c r="B313" s="41">
        <v>310</v>
      </c>
      <c r="C313" s="117"/>
      <c r="D313" s="47"/>
      <c r="E313" s="45"/>
      <c r="F313" s="79"/>
      <c r="G313" s="107"/>
    </row>
    <row r="314" spans="2:7" ht="15" x14ac:dyDescent="0.25">
      <c r="B314" s="40">
        <v>311</v>
      </c>
      <c r="C314" s="116"/>
      <c r="D314" s="47"/>
      <c r="E314" s="44"/>
      <c r="F314" s="78"/>
      <c r="G314" s="107"/>
    </row>
    <row r="315" spans="2:7" ht="15" x14ac:dyDescent="0.25">
      <c r="B315" s="41">
        <v>312</v>
      </c>
      <c r="C315" s="117"/>
      <c r="D315" s="47"/>
      <c r="E315" s="45"/>
      <c r="F315" s="79"/>
      <c r="G315" s="107"/>
    </row>
    <row r="316" spans="2:7" ht="15" x14ac:dyDescent="0.25">
      <c r="B316" s="40">
        <v>313</v>
      </c>
      <c r="C316" s="116"/>
      <c r="D316" s="47"/>
      <c r="E316" s="44"/>
      <c r="F316" s="78"/>
      <c r="G316" s="107"/>
    </row>
    <row r="317" spans="2:7" ht="15" x14ac:dyDescent="0.25">
      <c r="B317" s="41">
        <v>314</v>
      </c>
      <c r="C317" s="117"/>
      <c r="D317" s="47"/>
      <c r="E317" s="45"/>
      <c r="F317" s="79"/>
      <c r="G317" s="107"/>
    </row>
    <row r="318" spans="2:7" ht="15" x14ac:dyDescent="0.25">
      <c r="B318" s="40">
        <v>315</v>
      </c>
      <c r="C318" s="116"/>
      <c r="D318" s="47"/>
      <c r="E318" s="44"/>
      <c r="F318" s="78"/>
      <c r="G318" s="107"/>
    </row>
    <row r="319" spans="2:7" ht="15" x14ac:dyDescent="0.25">
      <c r="B319" s="41">
        <v>316</v>
      </c>
      <c r="C319" s="117"/>
      <c r="D319" s="47"/>
      <c r="E319" s="45"/>
      <c r="F319" s="79"/>
      <c r="G319" s="107"/>
    </row>
    <row r="320" spans="2:7" ht="15" x14ac:dyDescent="0.25">
      <c r="B320" s="40">
        <v>317</v>
      </c>
      <c r="C320" s="116"/>
      <c r="D320" s="47"/>
      <c r="E320" s="44"/>
      <c r="F320" s="78"/>
      <c r="G320" s="107"/>
    </row>
    <row r="321" spans="2:7" ht="15" x14ac:dyDescent="0.25">
      <c r="B321" s="41">
        <v>318</v>
      </c>
      <c r="C321" s="117"/>
      <c r="D321" s="47"/>
      <c r="E321" s="45"/>
      <c r="F321" s="79"/>
      <c r="G321" s="107"/>
    </row>
    <row r="322" spans="2:7" ht="15" x14ac:dyDescent="0.25">
      <c r="B322" s="40">
        <v>319</v>
      </c>
      <c r="C322" s="116"/>
      <c r="D322" s="47"/>
      <c r="E322" s="44"/>
      <c r="F322" s="78"/>
      <c r="G322" s="107"/>
    </row>
    <row r="323" spans="2:7" ht="15" x14ac:dyDescent="0.25">
      <c r="B323" s="41">
        <v>320</v>
      </c>
      <c r="C323" s="117"/>
      <c r="D323" s="47"/>
      <c r="E323" s="45"/>
      <c r="F323" s="79"/>
      <c r="G323" s="107"/>
    </row>
    <row r="324" spans="2:7" ht="15" x14ac:dyDescent="0.25">
      <c r="B324" s="40">
        <v>321</v>
      </c>
      <c r="C324" s="116"/>
      <c r="D324" s="47"/>
      <c r="E324" s="44"/>
      <c r="F324" s="78"/>
      <c r="G324" s="107"/>
    </row>
    <row r="325" spans="2:7" ht="15" x14ac:dyDescent="0.25">
      <c r="B325" s="41">
        <v>322</v>
      </c>
      <c r="C325" s="117"/>
      <c r="D325" s="47"/>
      <c r="E325" s="45"/>
      <c r="F325" s="79"/>
      <c r="G325" s="107"/>
    </row>
    <row r="326" spans="2:7" ht="15" x14ac:dyDescent="0.25">
      <c r="B326" s="40">
        <v>323</v>
      </c>
      <c r="C326" s="116"/>
      <c r="D326" s="47"/>
      <c r="E326" s="44"/>
      <c r="F326" s="78"/>
      <c r="G326" s="107"/>
    </row>
    <row r="327" spans="2:7" ht="15" x14ac:dyDescent="0.25">
      <c r="B327" s="41">
        <v>324</v>
      </c>
      <c r="C327" s="117"/>
      <c r="D327" s="47"/>
      <c r="E327" s="45"/>
      <c r="F327" s="79"/>
      <c r="G327" s="107"/>
    </row>
    <row r="328" spans="2:7" ht="15" x14ac:dyDescent="0.25">
      <c r="B328" s="40">
        <v>325</v>
      </c>
      <c r="C328" s="116"/>
      <c r="D328" s="47"/>
      <c r="E328" s="44"/>
      <c r="F328" s="78"/>
      <c r="G328" s="107"/>
    </row>
    <row r="329" spans="2:7" ht="15" x14ac:dyDescent="0.25">
      <c r="B329" s="41">
        <v>326</v>
      </c>
      <c r="C329" s="117"/>
      <c r="D329" s="47"/>
      <c r="E329" s="45"/>
      <c r="F329" s="79"/>
      <c r="G329" s="107"/>
    </row>
    <row r="330" spans="2:7" ht="15" x14ac:dyDescent="0.25">
      <c r="B330" s="40">
        <v>327</v>
      </c>
      <c r="C330" s="116"/>
      <c r="D330" s="47"/>
      <c r="E330" s="44"/>
      <c r="F330" s="78"/>
      <c r="G330" s="107"/>
    </row>
    <row r="331" spans="2:7" ht="15" x14ac:dyDescent="0.25">
      <c r="B331" s="41">
        <v>328</v>
      </c>
      <c r="C331" s="117"/>
      <c r="D331" s="47"/>
      <c r="E331" s="45"/>
      <c r="F331" s="79"/>
      <c r="G331" s="107"/>
    </row>
    <row r="332" spans="2:7" ht="15" x14ac:dyDescent="0.25">
      <c r="B332" s="40">
        <v>329</v>
      </c>
      <c r="C332" s="116"/>
      <c r="D332" s="47"/>
      <c r="E332" s="44"/>
      <c r="F332" s="78"/>
      <c r="G332" s="107"/>
    </row>
    <row r="333" spans="2:7" ht="15" x14ac:dyDescent="0.25">
      <c r="B333" s="41">
        <v>330</v>
      </c>
      <c r="C333" s="117"/>
      <c r="D333" s="47"/>
      <c r="E333" s="45"/>
      <c r="F333" s="79"/>
      <c r="G333" s="107"/>
    </row>
    <row r="334" spans="2:7" ht="15" x14ac:dyDescent="0.25">
      <c r="B334" s="40">
        <v>331</v>
      </c>
      <c r="C334" s="116"/>
      <c r="D334" s="47"/>
      <c r="E334" s="44"/>
      <c r="F334" s="78"/>
      <c r="G334" s="107"/>
    </row>
    <row r="335" spans="2:7" ht="15" x14ac:dyDescent="0.25">
      <c r="B335" s="41">
        <v>332</v>
      </c>
      <c r="C335" s="117"/>
      <c r="D335" s="47"/>
      <c r="E335" s="45"/>
      <c r="F335" s="79"/>
      <c r="G335" s="107"/>
    </row>
    <row r="336" spans="2:7" ht="15" x14ac:dyDescent="0.25">
      <c r="B336" s="40">
        <v>333</v>
      </c>
      <c r="C336" s="116"/>
      <c r="D336" s="47"/>
      <c r="E336" s="44"/>
      <c r="F336" s="78"/>
      <c r="G336" s="107"/>
    </row>
    <row r="337" spans="2:7" ht="15" x14ac:dyDescent="0.25">
      <c r="B337" s="41">
        <v>334</v>
      </c>
      <c r="C337" s="117"/>
      <c r="D337" s="47"/>
      <c r="E337" s="45"/>
      <c r="F337" s="79"/>
      <c r="G337" s="107"/>
    </row>
    <row r="338" spans="2:7" ht="15" x14ac:dyDescent="0.25">
      <c r="B338" s="40">
        <v>335</v>
      </c>
      <c r="C338" s="116"/>
      <c r="D338" s="47"/>
      <c r="E338" s="44"/>
      <c r="F338" s="78"/>
      <c r="G338" s="107"/>
    </row>
    <row r="339" spans="2:7" ht="15" x14ac:dyDescent="0.25">
      <c r="B339" s="41">
        <v>336</v>
      </c>
      <c r="C339" s="117"/>
      <c r="D339" s="47"/>
      <c r="E339" s="45"/>
      <c r="F339" s="79"/>
      <c r="G339" s="107"/>
    </row>
    <row r="340" spans="2:7" ht="15" x14ac:dyDescent="0.25">
      <c r="B340" s="40">
        <v>337</v>
      </c>
      <c r="C340" s="116"/>
      <c r="D340" s="47"/>
      <c r="E340" s="44"/>
      <c r="F340" s="78"/>
      <c r="G340" s="107"/>
    </row>
    <row r="341" spans="2:7" ht="15" x14ac:dyDescent="0.25">
      <c r="B341" s="41">
        <v>338</v>
      </c>
      <c r="C341" s="117"/>
      <c r="D341" s="47"/>
      <c r="E341" s="45"/>
      <c r="F341" s="79"/>
      <c r="G341" s="107"/>
    </row>
    <row r="342" spans="2:7" ht="15" x14ac:dyDescent="0.25">
      <c r="B342" s="40">
        <v>339</v>
      </c>
      <c r="C342" s="116"/>
      <c r="D342" s="47"/>
      <c r="E342" s="44"/>
      <c r="F342" s="78"/>
      <c r="G342" s="107"/>
    </row>
    <row r="343" spans="2:7" ht="15" x14ac:dyDescent="0.25">
      <c r="B343" s="41">
        <v>340</v>
      </c>
      <c r="C343" s="117"/>
      <c r="D343" s="47"/>
      <c r="E343" s="45"/>
      <c r="F343" s="79"/>
      <c r="G343" s="107"/>
    </row>
    <row r="344" spans="2:7" ht="15" x14ac:dyDescent="0.25">
      <c r="B344" s="40">
        <v>341</v>
      </c>
      <c r="C344" s="116"/>
      <c r="D344" s="47"/>
      <c r="E344" s="44"/>
      <c r="F344" s="78"/>
      <c r="G344" s="107"/>
    </row>
    <row r="345" spans="2:7" ht="15" x14ac:dyDescent="0.25">
      <c r="B345" s="41">
        <v>342</v>
      </c>
      <c r="C345" s="117"/>
      <c r="D345" s="47"/>
      <c r="E345" s="45"/>
      <c r="F345" s="79"/>
      <c r="G345" s="107"/>
    </row>
    <row r="346" spans="2:7" ht="15" x14ac:dyDescent="0.25">
      <c r="B346" s="40">
        <v>343</v>
      </c>
      <c r="C346" s="116"/>
      <c r="D346" s="47"/>
      <c r="E346" s="44"/>
      <c r="F346" s="78"/>
      <c r="G346" s="107"/>
    </row>
    <row r="347" spans="2:7" ht="15" x14ac:dyDescent="0.25">
      <c r="B347" s="41">
        <v>344</v>
      </c>
      <c r="C347" s="117"/>
      <c r="D347" s="47"/>
      <c r="E347" s="45"/>
      <c r="F347" s="79"/>
      <c r="G347" s="107"/>
    </row>
    <row r="348" spans="2:7" ht="15" x14ac:dyDescent="0.25">
      <c r="B348" s="40">
        <v>345</v>
      </c>
      <c r="C348" s="116"/>
      <c r="D348" s="47"/>
      <c r="E348" s="44"/>
      <c r="F348" s="78"/>
      <c r="G348" s="107"/>
    </row>
    <row r="349" spans="2:7" ht="15" x14ac:dyDescent="0.25">
      <c r="B349" s="41">
        <v>346</v>
      </c>
      <c r="C349" s="117"/>
      <c r="D349" s="47"/>
      <c r="E349" s="45"/>
      <c r="F349" s="79"/>
      <c r="G349" s="107"/>
    </row>
    <row r="350" spans="2:7" ht="15" x14ac:dyDescent="0.25">
      <c r="B350" s="40">
        <v>347</v>
      </c>
      <c r="C350" s="116"/>
      <c r="D350" s="47"/>
      <c r="E350" s="44"/>
      <c r="F350" s="78"/>
      <c r="G350" s="107"/>
    </row>
    <row r="351" spans="2:7" ht="15" x14ac:dyDescent="0.25">
      <c r="B351" s="41">
        <v>348</v>
      </c>
      <c r="C351" s="117"/>
      <c r="D351" s="47"/>
      <c r="E351" s="45"/>
      <c r="F351" s="79"/>
      <c r="G351" s="107"/>
    </row>
    <row r="352" spans="2:7" ht="15" x14ac:dyDescent="0.25">
      <c r="B352" s="40">
        <v>349</v>
      </c>
      <c r="C352" s="116"/>
      <c r="D352" s="47"/>
      <c r="E352" s="44"/>
      <c r="F352" s="78"/>
      <c r="G352" s="107"/>
    </row>
    <row r="353" spans="2:7" ht="15" x14ac:dyDescent="0.25">
      <c r="B353" s="41">
        <v>350</v>
      </c>
      <c r="C353" s="117"/>
      <c r="D353" s="47"/>
      <c r="E353" s="45"/>
      <c r="F353" s="79"/>
      <c r="G353" s="107"/>
    </row>
    <row r="354" spans="2:7" ht="15" x14ac:dyDescent="0.25">
      <c r="B354" s="40">
        <v>351</v>
      </c>
      <c r="C354" s="116"/>
      <c r="D354" s="47"/>
      <c r="E354" s="44"/>
      <c r="F354" s="78"/>
      <c r="G354" s="107"/>
    </row>
    <row r="355" spans="2:7" ht="15" x14ac:dyDescent="0.25">
      <c r="B355" s="41">
        <v>352</v>
      </c>
      <c r="C355" s="117"/>
      <c r="D355" s="47"/>
      <c r="E355" s="45"/>
      <c r="F355" s="79"/>
      <c r="G355" s="107"/>
    </row>
    <row r="356" spans="2:7" ht="15" x14ac:dyDescent="0.25">
      <c r="B356" s="40">
        <v>353</v>
      </c>
      <c r="C356" s="116"/>
      <c r="D356" s="47"/>
      <c r="E356" s="44"/>
      <c r="F356" s="78"/>
      <c r="G356" s="107"/>
    </row>
    <row r="357" spans="2:7" ht="15" x14ac:dyDescent="0.25">
      <c r="B357" s="41">
        <v>354</v>
      </c>
      <c r="C357" s="117"/>
      <c r="D357" s="47"/>
      <c r="E357" s="45"/>
      <c r="F357" s="79"/>
      <c r="G357" s="107"/>
    </row>
    <row r="358" spans="2:7" ht="15" x14ac:dyDescent="0.25">
      <c r="B358" s="40">
        <v>355</v>
      </c>
      <c r="C358" s="116"/>
      <c r="D358" s="47"/>
      <c r="E358" s="44"/>
      <c r="F358" s="78"/>
      <c r="G358" s="107"/>
    </row>
    <row r="359" spans="2:7" ht="15" x14ac:dyDescent="0.25">
      <c r="B359" s="41">
        <v>356</v>
      </c>
      <c r="C359" s="117"/>
      <c r="D359" s="47"/>
      <c r="E359" s="45"/>
      <c r="F359" s="79"/>
      <c r="G359" s="107"/>
    </row>
    <row r="360" spans="2:7" ht="15" x14ac:dyDescent="0.25">
      <c r="B360" s="40">
        <v>357</v>
      </c>
      <c r="C360" s="116"/>
      <c r="D360" s="47"/>
      <c r="E360" s="44"/>
      <c r="F360" s="78"/>
      <c r="G360" s="107"/>
    </row>
    <row r="361" spans="2:7" ht="15" x14ac:dyDescent="0.25">
      <c r="B361" s="41">
        <v>358</v>
      </c>
      <c r="C361" s="117"/>
      <c r="D361" s="47"/>
      <c r="E361" s="45"/>
      <c r="F361" s="79"/>
      <c r="G361" s="107"/>
    </row>
    <row r="362" spans="2:7" ht="15" x14ac:dyDescent="0.25">
      <c r="B362" s="40">
        <v>359</v>
      </c>
      <c r="C362" s="116"/>
      <c r="D362" s="47"/>
      <c r="E362" s="44"/>
      <c r="F362" s="78"/>
      <c r="G362" s="107"/>
    </row>
    <row r="363" spans="2:7" ht="15" x14ac:dyDescent="0.25">
      <c r="B363" s="41">
        <v>360</v>
      </c>
      <c r="C363" s="117"/>
      <c r="D363" s="47"/>
      <c r="E363" s="45"/>
      <c r="F363" s="79"/>
      <c r="G363" s="107"/>
    </row>
    <row r="364" spans="2:7" ht="15" x14ac:dyDescent="0.25">
      <c r="B364" s="40">
        <v>361</v>
      </c>
      <c r="C364" s="116"/>
      <c r="D364" s="47"/>
      <c r="E364" s="44"/>
      <c r="F364" s="78"/>
      <c r="G364" s="107"/>
    </row>
    <row r="365" spans="2:7" ht="15" x14ac:dyDescent="0.25">
      <c r="B365" s="41">
        <v>362</v>
      </c>
      <c r="C365" s="117"/>
      <c r="D365" s="47"/>
      <c r="E365" s="45"/>
      <c r="F365" s="79"/>
      <c r="G365" s="107"/>
    </row>
    <row r="366" spans="2:7" ht="15" x14ac:dyDescent="0.25">
      <c r="B366" s="40">
        <v>363</v>
      </c>
      <c r="C366" s="116"/>
      <c r="D366" s="47"/>
      <c r="E366" s="44"/>
      <c r="F366" s="78"/>
      <c r="G366" s="107"/>
    </row>
    <row r="367" spans="2:7" ht="15" x14ac:dyDescent="0.25">
      <c r="B367" s="41">
        <v>364</v>
      </c>
      <c r="C367" s="117"/>
      <c r="D367" s="47"/>
      <c r="E367" s="45"/>
      <c r="F367" s="79"/>
      <c r="G367" s="107"/>
    </row>
    <row r="368" spans="2:7" ht="15" x14ac:dyDescent="0.25">
      <c r="B368" s="40">
        <v>365</v>
      </c>
      <c r="C368" s="116"/>
      <c r="D368" s="47"/>
      <c r="E368" s="44"/>
      <c r="F368" s="78"/>
      <c r="G368" s="107"/>
    </row>
    <row r="369" spans="2:7" ht="15" x14ac:dyDescent="0.25">
      <c r="B369" s="41">
        <v>366</v>
      </c>
      <c r="C369" s="117"/>
      <c r="D369" s="47"/>
      <c r="E369" s="45"/>
      <c r="F369" s="79"/>
      <c r="G369" s="107"/>
    </row>
    <row r="370" spans="2:7" ht="15" x14ac:dyDescent="0.25">
      <c r="B370" s="40">
        <v>367</v>
      </c>
      <c r="C370" s="116"/>
      <c r="D370" s="47"/>
      <c r="E370" s="44"/>
      <c r="F370" s="78"/>
      <c r="G370" s="107"/>
    </row>
    <row r="371" spans="2:7" ht="15" x14ac:dyDescent="0.25">
      <c r="B371" s="41">
        <v>368</v>
      </c>
      <c r="C371" s="117"/>
      <c r="D371" s="47"/>
      <c r="E371" s="45"/>
      <c r="F371" s="79"/>
      <c r="G371" s="107"/>
    </row>
    <row r="372" spans="2:7" ht="15" x14ac:dyDescent="0.25">
      <c r="B372" s="40">
        <v>369</v>
      </c>
      <c r="C372" s="116"/>
      <c r="D372" s="47"/>
      <c r="E372" s="44"/>
      <c r="F372" s="78"/>
      <c r="G372" s="107"/>
    </row>
    <row r="373" spans="2:7" ht="15" x14ac:dyDescent="0.25">
      <c r="B373" s="41">
        <v>370</v>
      </c>
      <c r="C373" s="117"/>
      <c r="D373" s="47"/>
      <c r="E373" s="45"/>
      <c r="F373" s="79"/>
      <c r="G373" s="107"/>
    </row>
    <row r="374" spans="2:7" ht="15" x14ac:dyDescent="0.25">
      <c r="B374" s="40">
        <v>371</v>
      </c>
      <c r="C374" s="116"/>
      <c r="D374" s="47"/>
      <c r="E374" s="44"/>
      <c r="F374" s="78"/>
      <c r="G374" s="107"/>
    </row>
    <row r="375" spans="2:7" ht="15" x14ac:dyDescent="0.25">
      <c r="B375" s="41">
        <v>372</v>
      </c>
      <c r="C375" s="117"/>
      <c r="D375" s="47"/>
      <c r="E375" s="45"/>
      <c r="F375" s="79"/>
      <c r="G375" s="107"/>
    </row>
    <row r="376" spans="2:7" ht="15" x14ac:dyDescent="0.25">
      <c r="B376" s="40">
        <v>373</v>
      </c>
      <c r="C376" s="116"/>
      <c r="D376" s="47"/>
      <c r="E376" s="44"/>
      <c r="F376" s="78"/>
      <c r="G376" s="107"/>
    </row>
    <row r="377" spans="2:7" ht="15" x14ac:dyDescent="0.25">
      <c r="B377" s="41">
        <v>374</v>
      </c>
      <c r="C377" s="117"/>
      <c r="D377" s="47"/>
      <c r="E377" s="45"/>
      <c r="F377" s="79"/>
      <c r="G377" s="107"/>
    </row>
    <row r="378" spans="2:7" ht="15" x14ac:dyDescent="0.25">
      <c r="B378" s="40">
        <v>375</v>
      </c>
      <c r="C378" s="116"/>
      <c r="D378" s="47"/>
      <c r="E378" s="44"/>
      <c r="F378" s="78"/>
      <c r="G378" s="107"/>
    </row>
    <row r="379" spans="2:7" ht="15" x14ac:dyDescent="0.25">
      <c r="B379" s="41">
        <v>376</v>
      </c>
      <c r="C379" s="117"/>
      <c r="D379" s="47"/>
      <c r="E379" s="45"/>
      <c r="F379" s="79"/>
      <c r="G379" s="107"/>
    </row>
    <row r="380" spans="2:7" ht="15" x14ac:dyDescent="0.25">
      <c r="B380" s="40">
        <v>377</v>
      </c>
      <c r="C380" s="116"/>
      <c r="D380" s="47"/>
      <c r="E380" s="44"/>
      <c r="F380" s="78"/>
      <c r="G380" s="107"/>
    </row>
    <row r="381" spans="2:7" ht="15" x14ac:dyDescent="0.25">
      <c r="B381" s="41">
        <v>378</v>
      </c>
      <c r="C381" s="117"/>
      <c r="D381" s="47"/>
      <c r="E381" s="45"/>
      <c r="F381" s="79"/>
      <c r="G381" s="107"/>
    </row>
    <row r="382" spans="2:7" ht="15" x14ac:dyDescent="0.25">
      <c r="B382" s="40">
        <v>379</v>
      </c>
      <c r="C382" s="116"/>
      <c r="D382" s="47"/>
      <c r="E382" s="44"/>
      <c r="F382" s="78"/>
      <c r="G382" s="107"/>
    </row>
    <row r="383" spans="2:7" ht="15" x14ac:dyDescent="0.25">
      <c r="B383" s="41">
        <v>380</v>
      </c>
      <c r="C383" s="117"/>
      <c r="D383" s="47"/>
      <c r="E383" s="45"/>
      <c r="F383" s="79"/>
      <c r="G383" s="107"/>
    </row>
    <row r="384" spans="2:7" ht="15" x14ac:dyDescent="0.25">
      <c r="B384" s="40">
        <v>381</v>
      </c>
      <c r="C384" s="116"/>
      <c r="D384" s="47"/>
      <c r="E384" s="44"/>
      <c r="F384" s="78"/>
      <c r="G384" s="107"/>
    </row>
    <row r="385" spans="2:7" ht="15" x14ac:dyDescent="0.25">
      <c r="B385" s="41">
        <v>382</v>
      </c>
      <c r="C385" s="117"/>
      <c r="D385" s="47"/>
      <c r="E385" s="45"/>
      <c r="F385" s="79"/>
      <c r="G385" s="107"/>
    </row>
    <row r="386" spans="2:7" ht="15" x14ac:dyDescent="0.25">
      <c r="B386" s="40">
        <v>383</v>
      </c>
      <c r="C386" s="116"/>
      <c r="D386" s="47"/>
      <c r="E386" s="44"/>
      <c r="F386" s="78"/>
      <c r="G386" s="107"/>
    </row>
    <row r="387" spans="2:7" ht="15" x14ac:dyDescent="0.25">
      <c r="B387" s="41">
        <v>384</v>
      </c>
      <c r="C387" s="117"/>
      <c r="D387" s="47"/>
      <c r="E387" s="45"/>
      <c r="F387" s="79"/>
      <c r="G387" s="107"/>
    </row>
    <row r="388" spans="2:7" ht="15" x14ac:dyDescent="0.25">
      <c r="B388" s="40">
        <v>385</v>
      </c>
      <c r="C388" s="116"/>
      <c r="D388" s="47"/>
      <c r="E388" s="44"/>
      <c r="F388" s="78"/>
      <c r="G388" s="107"/>
    </row>
    <row r="389" spans="2:7" ht="15" x14ac:dyDescent="0.25">
      <c r="B389" s="41">
        <v>386</v>
      </c>
      <c r="C389" s="117"/>
      <c r="D389" s="47"/>
      <c r="E389" s="45"/>
      <c r="F389" s="79"/>
      <c r="G389" s="107"/>
    </row>
    <row r="390" spans="2:7" ht="15" x14ac:dyDescent="0.25">
      <c r="B390" s="40">
        <v>387</v>
      </c>
      <c r="C390" s="116"/>
      <c r="D390" s="47"/>
      <c r="E390" s="44"/>
      <c r="F390" s="78"/>
      <c r="G390" s="107"/>
    </row>
    <row r="391" spans="2:7" ht="15" x14ac:dyDescent="0.25">
      <c r="B391" s="41">
        <v>388</v>
      </c>
      <c r="C391" s="117"/>
      <c r="D391" s="47"/>
      <c r="E391" s="45"/>
      <c r="F391" s="79"/>
      <c r="G391" s="107"/>
    </row>
    <row r="392" spans="2:7" ht="15" x14ac:dyDescent="0.25">
      <c r="B392" s="40">
        <v>389</v>
      </c>
      <c r="C392" s="116"/>
      <c r="D392" s="47"/>
      <c r="E392" s="44"/>
      <c r="F392" s="78"/>
      <c r="G392" s="107"/>
    </row>
    <row r="393" spans="2:7" ht="15" x14ac:dyDescent="0.25">
      <c r="B393" s="41">
        <v>390</v>
      </c>
      <c r="C393" s="117"/>
      <c r="D393" s="47"/>
      <c r="E393" s="45"/>
      <c r="F393" s="79"/>
      <c r="G393" s="107"/>
    </row>
    <row r="394" spans="2:7" ht="15" x14ac:dyDescent="0.25">
      <c r="B394" s="40">
        <v>391</v>
      </c>
      <c r="C394" s="116"/>
      <c r="D394" s="47"/>
      <c r="E394" s="44"/>
      <c r="F394" s="78"/>
      <c r="G394" s="107"/>
    </row>
    <row r="395" spans="2:7" ht="15" x14ac:dyDescent="0.25">
      <c r="B395" s="41">
        <v>392</v>
      </c>
      <c r="C395" s="117"/>
      <c r="D395" s="47"/>
      <c r="E395" s="45"/>
      <c r="F395" s="79"/>
      <c r="G395" s="107"/>
    </row>
    <row r="396" spans="2:7" ht="15" x14ac:dyDescent="0.25">
      <c r="B396" s="40">
        <v>393</v>
      </c>
      <c r="C396" s="116"/>
      <c r="D396" s="47"/>
      <c r="E396" s="44"/>
      <c r="F396" s="78"/>
      <c r="G396" s="107"/>
    </row>
    <row r="397" spans="2:7" ht="15" x14ac:dyDescent="0.25">
      <c r="B397" s="41">
        <v>394</v>
      </c>
      <c r="C397" s="117"/>
      <c r="D397" s="47"/>
      <c r="E397" s="45"/>
      <c r="F397" s="79"/>
      <c r="G397" s="107"/>
    </row>
    <row r="398" spans="2:7" ht="15" x14ac:dyDescent="0.25">
      <c r="B398" s="40">
        <v>395</v>
      </c>
      <c r="C398" s="116"/>
      <c r="D398" s="47"/>
      <c r="E398" s="44"/>
      <c r="F398" s="78"/>
      <c r="G398" s="107"/>
    </row>
    <row r="399" spans="2:7" ht="15" x14ac:dyDescent="0.25">
      <c r="B399" s="41">
        <v>396</v>
      </c>
      <c r="C399" s="117"/>
      <c r="D399" s="47"/>
      <c r="E399" s="45"/>
      <c r="F399" s="79"/>
      <c r="G399" s="107"/>
    </row>
    <row r="400" spans="2:7" ht="15" x14ac:dyDescent="0.25">
      <c r="B400" s="40">
        <v>397</v>
      </c>
      <c r="C400" s="116"/>
      <c r="D400" s="47"/>
      <c r="E400" s="44"/>
      <c r="F400" s="78"/>
      <c r="G400" s="107"/>
    </row>
    <row r="401" spans="2:7" ht="15" x14ac:dyDescent="0.25">
      <c r="B401" s="41">
        <v>398</v>
      </c>
      <c r="C401" s="117"/>
      <c r="D401" s="47"/>
      <c r="E401" s="45"/>
      <c r="F401" s="79"/>
      <c r="G401" s="107"/>
    </row>
    <row r="402" spans="2:7" ht="15" x14ac:dyDescent="0.25">
      <c r="B402" s="40">
        <v>399</v>
      </c>
      <c r="C402" s="116"/>
      <c r="D402" s="47"/>
      <c r="E402" s="44"/>
      <c r="F402" s="78"/>
      <c r="G402" s="107"/>
    </row>
    <row r="403" spans="2:7" ht="15" x14ac:dyDescent="0.25">
      <c r="B403" s="41">
        <v>400</v>
      </c>
      <c r="C403" s="117"/>
      <c r="D403" s="47"/>
      <c r="E403" s="45"/>
      <c r="F403" s="79"/>
      <c r="G403" s="107"/>
    </row>
    <row r="404" spans="2:7" ht="15" x14ac:dyDescent="0.25">
      <c r="B404" s="40">
        <v>401</v>
      </c>
      <c r="C404" s="116"/>
      <c r="D404" s="47"/>
      <c r="E404" s="44"/>
      <c r="F404" s="78"/>
      <c r="G404" s="107"/>
    </row>
    <row r="405" spans="2:7" ht="15" x14ac:dyDescent="0.25">
      <c r="B405" s="41">
        <v>402</v>
      </c>
      <c r="C405" s="117"/>
      <c r="D405" s="47"/>
      <c r="E405" s="45"/>
      <c r="F405" s="79"/>
      <c r="G405" s="107"/>
    </row>
    <row r="406" spans="2:7" ht="15" x14ac:dyDescent="0.25">
      <c r="B406" s="40">
        <v>403</v>
      </c>
      <c r="C406" s="116"/>
      <c r="D406" s="47"/>
      <c r="E406" s="44"/>
      <c r="F406" s="78"/>
      <c r="G406" s="107"/>
    </row>
    <row r="407" spans="2:7" ht="15" x14ac:dyDescent="0.25">
      <c r="B407" s="41">
        <v>404</v>
      </c>
      <c r="C407" s="117"/>
      <c r="D407" s="47"/>
      <c r="E407" s="45"/>
      <c r="F407" s="79"/>
      <c r="G407" s="107"/>
    </row>
    <row r="408" spans="2:7" ht="15" x14ac:dyDescent="0.25">
      <c r="B408" s="40">
        <v>405</v>
      </c>
      <c r="C408" s="116"/>
      <c r="D408" s="47"/>
      <c r="E408" s="44"/>
      <c r="F408" s="78"/>
      <c r="G408" s="107"/>
    </row>
    <row r="409" spans="2:7" ht="15" x14ac:dyDescent="0.25">
      <c r="B409" s="41">
        <v>406</v>
      </c>
      <c r="C409" s="117"/>
      <c r="D409" s="47"/>
      <c r="E409" s="45"/>
      <c r="F409" s="79"/>
      <c r="G409" s="107"/>
    </row>
    <row r="410" spans="2:7" ht="15" x14ac:dyDescent="0.25">
      <c r="B410" s="40">
        <v>407</v>
      </c>
      <c r="C410" s="116"/>
      <c r="D410" s="47"/>
      <c r="E410" s="44"/>
      <c r="F410" s="78"/>
      <c r="G410" s="107"/>
    </row>
    <row r="411" spans="2:7" ht="15" x14ac:dyDescent="0.25">
      <c r="B411" s="41">
        <v>408</v>
      </c>
      <c r="C411" s="117"/>
      <c r="D411" s="47"/>
      <c r="E411" s="45"/>
      <c r="F411" s="79"/>
      <c r="G411" s="107"/>
    </row>
    <row r="412" spans="2:7" ht="15" x14ac:dyDescent="0.25">
      <c r="B412" s="40">
        <v>409</v>
      </c>
      <c r="C412" s="116"/>
      <c r="D412" s="47"/>
      <c r="E412" s="44"/>
      <c r="F412" s="78"/>
      <c r="G412" s="107"/>
    </row>
    <row r="413" spans="2:7" ht="15" x14ac:dyDescent="0.25">
      <c r="B413" s="41">
        <v>410</v>
      </c>
      <c r="C413" s="117"/>
      <c r="D413" s="47"/>
      <c r="E413" s="45"/>
      <c r="F413" s="79"/>
      <c r="G413" s="107"/>
    </row>
    <row r="414" spans="2:7" ht="15" x14ac:dyDescent="0.25">
      <c r="B414" s="40">
        <v>411</v>
      </c>
      <c r="C414" s="116"/>
      <c r="D414" s="47"/>
      <c r="E414" s="44"/>
      <c r="F414" s="78"/>
      <c r="G414" s="107"/>
    </row>
    <row r="415" spans="2:7" ht="15" x14ac:dyDescent="0.25">
      <c r="B415" s="41">
        <v>412</v>
      </c>
      <c r="C415" s="117"/>
      <c r="D415" s="47"/>
      <c r="E415" s="45"/>
      <c r="F415" s="79"/>
      <c r="G415" s="107"/>
    </row>
    <row r="416" spans="2:7" ht="15" x14ac:dyDescent="0.25">
      <c r="B416" s="40">
        <v>413</v>
      </c>
      <c r="C416" s="116"/>
      <c r="D416" s="47"/>
      <c r="E416" s="44"/>
      <c r="F416" s="78"/>
      <c r="G416" s="107"/>
    </row>
    <row r="417" spans="2:7" ht="15" x14ac:dyDescent="0.25">
      <c r="B417" s="41">
        <v>414</v>
      </c>
      <c r="C417" s="117"/>
      <c r="D417" s="47"/>
      <c r="E417" s="45"/>
      <c r="F417" s="79"/>
      <c r="G417" s="107"/>
    </row>
    <row r="418" spans="2:7" ht="15" x14ac:dyDescent="0.25">
      <c r="B418" s="40">
        <v>415</v>
      </c>
      <c r="C418" s="116"/>
      <c r="D418" s="47"/>
      <c r="E418" s="44"/>
      <c r="F418" s="78"/>
      <c r="G418" s="107"/>
    </row>
    <row r="419" spans="2:7" ht="15" x14ac:dyDescent="0.25">
      <c r="B419" s="41">
        <v>416</v>
      </c>
      <c r="C419" s="117"/>
      <c r="D419" s="47"/>
      <c r="E419" s="45"/>
      <c r="F419" s="79"/>
      <c r="G419" s="107"/>
    </row>
    <row r="420" spans="2:7" ht="15" x14ac:dyDescent="0.25">
      <c r="B420" s="40">
        <v>417</v>
      </c>
      <c r="C420" s="116"/>
      <c r="D420" s="47"/>
      <c r="E420" s="44"/>
      <c r="F420" s="78"/>
      <c r="G420" s="107"/>
    </row>
    <row r="421" spans="2:7" ht="15" x14ac:dyDescent="0.25">
      <c r="B421" s="41">
        <v>418</v>
      </c>
      <c r="C421" s="117"/>
      <c r="D421" s="47"/>
      <c r="E421" s="45"/>
      <c r="F421" s="79"/>
      <c r="G421" s="107"/>
    </row>
    <row r="422" spans="2:7" ht="15" x14ac:dyDescent="0.25">
      <c r="B422" s="40">
        <v>419</v>
      </c>
      <c r="C422" s="116"/>
      <c r="D422" s="47"/>
      <c r="E422" s="44"/>
      <c r="F422" s="78"/>
      <c r="G422" s="107"/>
    </row>
    <row r="423" spans="2:7" ht="15" x14ac:dyDescent="0.25">
      <c r="B423" s="41">
        <v>420</v>
      </c>
      <c r="C423" s="117"/>
      <c r="D423" s="47"/>
      <c r="E423" s="45"/>
      <c r="F423" s="79"/>
      <c r="G423" s="107"/>
    </row>
    <row r="424" spans="2:7" ht="15" x14ac:dyDescent="0.25">
      <c r="B424" s="40">
        <v>421</v>
      </c>
      <c r="C424" s="116"/>
      <c r="D424" s="47"/>
      <c r="E424" s="44"/>
      <c r="F424" s="78"/>
      <c r="G424" s="107"/>
    </row>
    <row r="425" spans="2:7" ht="15" x14ac:dyDescent="0.25">
      <c r="B425" s="41">
        <v>422</v>
      </c>
      <c r="C425" s="117"/>
      <c r="D425" s="47"/>
      <c r="E425" s="45"/>
      <c r="F425" s="79"/>
      <c r="G425" s="107"/>
    </row>
    <row r="426" spans="2:7" ht="15" x14ac:dyDescent="0.25">
      <c r="B426" s="40">
        <v>423</v>
      </c>
      <c r="C426" s="116"/>
      <c r="D426" s="47"/>
      <c r="E426" s="44"/>
      <c r="F426" s="78"/>
      <c r="G426" s="107"/>
    </row>
    <row r="427" spans="2:7" ht="15" x14ac:dyDescent="0.25">
      <c r="B427" s="41">
        <v>424</v>
      </c>
      <c r="C427" s="117"/>
      <c r="D427" s="47"/>
      <c r="E427" s="45"/>
      <c r="F427" s="79"/>
      <c r="G427" s="107"/>
    </row>
    <row r="428" spans="2:7" ht="15" x14ac:dyDescent="0.25">
      <c r="B428" s="40">
        <v>425</v>
      </c>
      <c r="C428" s="116"/>
      <c r="D428" s="47"/>
      <c r="E428" s="44"/>
      <c r="F428" s="78"/>
      <c r="G428" s="107"/>
    </row>
    <row r="429" spans="2:7" ht="15" x14ac:dyDescent="0.25">
      <c r="B429" s="41">
        <v>426</v>
      </c>
      <c r="C429" s="117"/>
      <c r="D429" s="47"/>
      <c r="E429" s="45"/>
      <c r="F429" s="79"/>
      <c r="G429" s="107"/>
    </row>
    <row r="430" spans="2:7" ht="15" x14ac:dyDescent="0.25">
      <c r="B430" s="40">
        <v>427</v>
      </c>
      <c r="C430" s="116"/>
      <c r="D430" s="47"/>
      <c r="E430" s="44"/>
      <c r="F430" s="78"/>
      <c r="G430" s="107"/>
    </row>
    <row r="431" spans="2:7" ht="15" x14ac:dyDescent="0.25">
      <c r="B431" s="41">
        <v>428</v>
      </c>
      <c r="C431" s="117"/>
      <c r="D431" s="47"/>
      <c r="E431" s="45"/>
      <c r="F431" s="79"/>
      <c r="G431" s="107"/>
    </row>
    <row r="432" spans="2:7" ht="15" x14ac:dyDescent="0.25">
      <c r="B432" s="40">
        <v>429</v>
      </c>
      <c r="C432" s="116"/>
      <c r="D432" s="47"/>
      <c r="E432" s="44"/>
      <c r="F432" s="78"/>
      <c r="G432" s="107"/>
    </row>
    <row r="433" spans="2:7" ht="15" x14ac:dyDescent="0.25">
      <c r="B433" s="41">
        <v>430</v>
      </c>
      <c r="C433" s="117"/>
      <c r="D433" s="47"/>
      <c r="E433" s="45"/>
      <c r="F433" s="79"/>
      <c r="G433" s="107"/>
    </row>
    <row r="434" spans="2:7" ht="15" x14ac:dyDescent="0.25">
      <c r="B434" s="40">
        <v>431</v>
      </c>
      <c r="C434" s="116"/>
      <c r="D434" s="47"/>
      <c r="E434" s="44"/>
      <c r="F434" s="78"/>
      <c r="G434" s="107"/>
    </row>
    <row r="435" spans="2:7" ht="15" x14ac:dyDescent="0.25">
      <c r="B435" s="41">
        <v>432</v>
      </c>
      <c r="C435" s="117"/>
      <c r="D435" s="47"/>
      <c r="E435" s="45"/>
      <c r="F435" s="79"/>
      <c r="G435" s="107"/>
    </row>
    <row r="436" spans="2:7" ht="15" x14ac:dyDescent="0.25">
      <c r="B436" s="40">
        <v>433</v>
      </c>
      <c r="C436" s="116"/>
      <c r="D436" s="47"/>
      <c r="E436" s="44"/>
      <c r="F436" s="78"/>
      <c r="G436" s="107"/>
    </row>
    <row r="437" spans="2:7" ht="15" x14ac:dyDescent="0.25">
      <c r="B437" s="41">
        <v>434</v>
      </c>
      <c r="C437" s="117"/>
      <c r="D437" s="47"/>
      <c r="E437" s="45"/>
      <c r="F437" s="79"/>
      <c r="G437" s="107"/>
    </row>
    <row r="438" spans="2:7" ht="15" x14ac:dyDescent="0.25">
      <c r="B438" s="40">
        <v>435</v>
      </c>
      <c r="C438" s="116"/>
      <c r="D438" s="47"/>
      <c r="E438" s="44"/>
      <c r="F438" s="78"/>
      <c r="G438" s="107"/>
    </row>
    <row r="439" spans="2:7" ht="15" x14ac:dyDescent="0.25">
      <c r="B439" s="41">
        <v>436</v>
      </c>
      <c r="C439" s="117"/>
      <c r="D439" s="47"/>
      <c r="E439" s="45"/>
      <c r="F439" s="79"/>
      <c r="G439" s="107"/>
    </row>
    <row r="440" spans="2:7" ht="15" x14ac:dyDescent="0.25">
      <c r="B440" s="40">
        <v>437</v>
      </c>
      <c r="C440" s="116"/>
      <c r="D440" s="47"/>
      <c r="E440" s="44"/>
      <c r="F440" s="78"/>
      <c r="G440" s="107"/>
    </row>
    <row r="441" spans="2:7" ht="15" x14ac:dyDescent="0.25">
      <c r="B441" s="41">
        <v>438</v>
      </c>
      <c r="C441" s="117"/>
      <c r="D441" s="47"/>
      <c r="E441" s="45"/>
      <c r="F441" s="79"/>
      <c r="G441" s="107"/>
    </row>
    <row r="442" spans="2:7" ht="15" x14ac:dyDescent="0.25">
      <c r="B442" s="40">
        <v>439</v>
      </c>
      <c r="C442" s="116"/>
      <c r="D442" s="47"/>
      <c r="E442" s="44"/>
      <c r="F442" s="78"/>
      <c r="G442" s="107"/>
    </row>
    <row r="443" spans="2:7" ht="15" x14ac:dyDescent="0.25">
      <c r="B443" s="41">
        <v>440</v>
      </c>
      <c r="C443" s="117"/>
      <c r="D443" s="47"/>
      <c r="E443" s="45"/>
      <c r="F443" s="79"/>
      <c r="G443" s="107"/>
    </row>
    <row r="444" spans="2:7" ht="15" x14ac:dyDescent="0.25">
      <c r="B444" s="40">
        <v>441</v>
      </c>
      <c r="C444" s="116"/>
      <c r="D444" s="47"/>
      <c r="E444" s="44"/>
      <c r="F444" s="78"/>
      <c r="G444" s="107"/>
    </row>
    <row r="445" spans="2:7" ht="15" x14ac:dyDescent="0.25">
      <c r="B445" s="41">
        <v>442</v>
      </c>
      <c r="C445" s="117"/>
      <c r="D445" s="47"/>
      <c r="E445" s="45"/>
      <c r="F445" s="79"/>
      <c r="G445" s="107"/>
    </row>
    <row r="446" spans="2:7" ht="15" x14ac:dyDescent="0.25">
      <c r="B446" s="40">
        <v>443</v>
      </c>
      <c r="C446" s="116"/>
      <c r="D446" s="47"/>
      <c r="E446" s="44"/>
      <c r="F446" s="78"/>
      <c r="G446" s="107"/>
    </row>
    <row r="447" spans="2:7" ht="15" x14ac:dyDescent="0.25">
      <c r="B447" s="41">
        <v>444</v>
      </c>
      <c r="C447" s="117"/>
      <c r="D447" s="47"/>
      <c r="E447" s="45"/>
      <c r="F447" s="79"/>
      <c r="G447" s="107"/>
    </row>
    <row r="448" spans="2:7" ht="15" x14ac:dyDescent="0.25">
      <c r="B448" s="40">
        <v>445</v>
      </c>
      <c r="C448" s="116"/>
      <c r="D448" s="47"/>
      <c r="E448" s="44"/>
      <c r="F448" s="78"/>
      <c r="G448" s="107"/>
    </row>
    <row r="449" spans="2:7" ht="15" x14ac:dyDescent="0.25">
      <c r="B449" s="41">
        <v>446</v>
      </c>
      <c r="C449" s="117"/>
      <c r="D449" s="47"/>
      <c r="E449" s="45"/>
      <c r="F449" s="79"/>
      <c r="G449" s="107"/>
    </row>
    <row r="450" spans="2:7" ht="15" x14ac:dyDescent="0.25">
      <c r="B450" s="40">
        <v>447</v>
      </c>
      <c r="C450" s="116"/>
      <c r="D450" s="47"/>
      <c r="E450" s="44"/>
      <c r="F450" s="78"/>
      <c r="G450" s="107"/>
    </row>
    <row r="451" spans="2:7" ht="15" x14ac:dyDescent="0.25">
      <c r="B451" s="41">
        <v>448</v>
      </c>
      <c r="C451" s="117"/>
      <c r="D451" s="47"/>
      <c r="E451" s="45"/>
      <c r="F451" s="79"/>
      <c r="G451" s="107"/>
    </row>
    <row r="452" spans="2:7" ht="15" x14ac:dyDescent="0.25">
      <c r="B452" s="40">
        <v>449</v>
      </c>
      <c r="C452" s="116"/>
      <c r="D452" s="47"/>
      <c r="E452" s="44"/>
      <c r="F452" s="78"/>
      <c r="G452" s="107"/>
    </row>
    <row r="453" spans="2:7" ht="15" x14ac:dyDescent="0.25">
      <c r="B453" s="41">
        <v>450</v>
      </c>
      <c r="C453" s="117"/>
      <c r="D453" s="47"/>
      <c r="E453" s="45"/>
      <c r="F453" s="79"/>
      <c r="G453" s="107"/>
    </row>
    <row r="454" spans="2:7" ht="15" x14ac:dyDescent="0.25">
      <c r="B454" s="40">
        <v>451</v>
      </c>
      <c r="C454" s="116"/>
      <c r="D454" s="47"/>
      <c r="E454" s="44"/>
      <c r="F454" s="78"/>
      <c r="G454" s="107"/>
    </row>
    <row r="455" spans="2:7" ht="15" x14ac:dyDescent="0.25">
      <c r="B455" s="41">
        <v>452</v>
      </c>
      <c r="C455" s="117"/>
      <c r="D455" s="47"/>
      <c r="E455" s="45"/>
      <c r="F455" s="79"/>
      <c r="G455" s="107"/>
    </row>
    <row r="456" spans="2:7" ht="15" x14ac:dyDescent="0.25">
      <c r="B456" s="40">
        <v>453</v>
      </c>
      <c r="C456" s="116"/>
      <c r="D456" s="47"/>
      <c r="E456" s="44"/>
      <c r="F456" s="78"/>
      <c r="G456" s="107"/>
    </row>
    <row r="457" spans="2:7" ht="15" x14ac:dyDescent="0.25">
      <c r="B457" s="41">
        <v>454</v>
      </c>
      <c r="C457" s="117"/>
      <c r="D457" s="47"/>
      <c r="E457" s="45"/>
      <c r="F457" s="79"/>
      <c r="G457" s="107"/>
    </row>
    <row r="458" spans="2:7" ht="15" x14ac:dyDescent="0.25">
      <c r="B458" s="40">
        <v>455</v>
      </c>
      <c r="C458" s="116"/>
      <c r="D458" s="47"/>
      <c r="E458" s="44"/>
      <c r="F458" s="78"/>
      <c r="G458" s="107"/>
    </row>
    <row r="459" spans="2:7" ht="15" x14ac:dyDescent="0.25">
      <c r="B459" s="41">
        <v>456</v>
      </c>
      <c r="C459" s="117"/>
      <c r="D459" s="47"/>
      <c r="E459" s="45"/>
      <c r="F459" s="79"/>
      <c r="G459" s="107"/>
    </row>
    <row r="460" spans="2:7" ht="15" x14ac:dyDescent="0.25">
      <c r="B460" s="40">
        <v>457</v>
      </c>
      <c r="C460" s="116"/>
      <c r="D460" s="47"/>
      <c r="E460" s="44"/>
      <c r="F460" s="78"/>
      <c r="G460" s="107"/>
    </row>
    <row r="461" spans="2:7" ht="15" x14ac:dyDescent="0.25">
      <c r="B461" s="41">
        <v>458</v>
      </c>
      <c r="C461" s="117"/>
      <c r="D461" s="47"/>
      <c r="E461" s="45"/>
      <c r="F461" s="79"/>
      <c r="G461" s="107"/>
    </row>
    <row r="462" spans="2:7" ht="15" x14ac:dyDescent="0.25">
      <c r="B462" s="40">
        <v>459</v>
      </c>
      <c r="C462" s="116"/>
      <c r="D462" s="47"/>
      <c r="E462" s="44"/>
      <c r="F462" s="78"/>
      <c r="G462" s="107"/>
    </row>
    <row r="463" spans="2:7" ht="15" x14ac:dyDescent="0.25">
      <c r="B463" s="41">
        <v>460</v>
      </c>
      <c r="C463" s="117"/>
      <c r="D463" s="47"/>
      <c r="E463" s="45"/>
      <c r="F463" s="79"/>
      <c r="G463" s="107"/>
    </row>
    <row r="464" spans="2:7" ht="15" x14ac:dyDescent="0.25">
      <c r="B464" s="40">
        <v>461</v>
      </c>
      <c r="C464" s="116"/>
      <c r="D464" s="47"/>
      <c r="E464" s="44"/>
      <c r="F464" s="78"/>
      <c r="G464" s="107"/>
    </row>
    <row r="465" spans="2:7" ht="15" x14ac:dyDescent="0.25">
      <c r="B465" s="41">
        <v>462</v>
      </c>
      <c r="C465" s="117"/>
      <c r="D465" s="47"/>
      <c r="E465" s="45"/>
      <c r="F465" s="79"/>
      <c r="G465" s="107"/>
    </row>
    <row r="466" spans="2:7" ht="15" x14ac:dyDescent="0.25">
      <c r="B466" s="40">
        <v>463</v>
      </c>
      <c r="C466" s="116"/>
      <c r="D466" s="47"/>
      <c r="E466" s="44"/>
      <c r="F466" s="78"/>
      <c r="G466" s="107"/>
    </row>
    <row r="467" spans="2:7" ht="15" x14ac:dyDescent="0.25">
      <c r="B467" s="41">
        <v>464</v>
      </c>
      <c r="C467" s="117"/>
      <c r="D467" s="47"/>
      <c r="E467" s="45"/>
      <c r="F467" s="79"/>
      <c r="G467" s="107"/>
    </row>
    <row r="468" spans="2:7" ht="15" x14ac:dyDescent="0.25">
      <c r="B468" s="40">
        <v>465</v>
      </c>
      <c r="C468" s="116"/>
      <c r="D468" s="47"/>
      <c r="E468" s="44"/>
      <c r="F468" s="78"/>
      <c r="G468" s="107"/>
    </row>
    <row r="469" spans="2:7" ht="15" x14ac:dyDescent="0.25">
      <c r="B469" s="41">
        <v>466</v>
      </c>
      <c r="C469" s="117"/>
      <c r="D469" s="47"/>
      <c r="E469" s="45"/>
      <c r="F469" s="79"/>
      <c r="G469" s="107"/>
    </row>
    <row r="470" spans="2:7" ht="15" x14ac:dyDescent="0.25">
      <c r="B470" s="40">
        <v>467</v>
      </c>
      <c r="C470" s="116"/>
      <c r="D470" s="47"/>
      <c r="E470" s="44"/>
      <c r="F470" s="78"/>
      <c r="G470" s="107"/>
    </row>
    <row r="471" spans="2:7" ht="15" x14ac:dyDescent="0.25">
      <c r="B471" s="41">
        <v>468</v>
      </c>
      <c r="C471" s="117"/>
      <c r="D471" s="47"/>
      <c r="E471" s="45"/>
      <c r="F471" s="79"/>
      <c r="G471" s="107"/>
    </row>
    <row r="472" spans="2:7" ht="15" x14ac:dyDescent="0.25">
      <c r="B472" s="40">
        <v>469</v>
      </c>
      <c r="C472" s="116"/>
      <c r="D472" s="47"/>
      <c r="E472" s="44"/>
      <c r="F472" s="78"/>
      <c r="G472" s="107"/>
    </row>
    <row r="473" spans="2:7" ht="15" x14ac:dyDescent="0.25">
      <c r="B473" s="41">
        <v>470</v>
      </c>
      <c r="C473" s="117"/>
      <c r="D473" s="47"/>
      <c r="E473" s="45"/>
      <c r="F473" s="79"/>
      <c r="G473" s="107"/>
    </row>
    <row r="474" spans="2:7" ht="15" x14ac:dyDescent="0.25">
      <c r="B474" s="40">
        <v>471</v>
      </c>
      <c r="C474" s="116"/>
      <c r="D474" s="47"/>
      <c r="E474" s="44"/>
      <c r="F474" s="78"/>
      <c r="G474" s="107"/>
    </row>
    <row r="475" spans="2:7" ht="15" x14ac:dyDescent="0.25">
      <c r="B475" s="41">
        <v>472</v>
      </c>
      <c r="C475" s="117"/>
      <c r="D475" s="47"/>
      <c r="E475" s="45"/>
      <c r="F475" s="79"/>
      <c r="G475" s="107"/>
    </row>
    <row r="476" spans="2:7" ht="15" x14ac:dyDescent="0.25">
      <c r="B476" s="40">
        <v>473</v>
      </c>
      <c r="C476" s="116"/>
      <c r="D476" s="47"/>
      <c r="E476" s="44"/>
      <c r="F476" s="78"/>
      <c r="G476" s="107"/>
    </row>
    <row r="477" spans="2:7" ht="15" x14ac:dyDescent="0.25">
      <c r="B477" s="41">
        <v>474</v>
      </c>
      <c r="C477" s="117"/>
      <c r="D477" s="47"/>
      <c r="E477" s="45"/>
      <c r="F477" s="79"/>
      <c r="G477" s="107"/>
    </row>
    <row r="478" spans="2:7" ht="15" x14ac:dyDescent="0.25">
      <c r="B478" s="40">
        <v>475</v>
      </c>
      <c r="C478" s="116"/>
      <c r="D478" s="47"/>
      <c r="E478" s="44"/>
      <c r="F478" s="78"/>
      <c r="G478" s="107"/>
    </row>
    <row r="479" spans="2:7" ht="15" x14ac:dyDescent="0.25">
      <c r="B479" s="41">
        <v>476</v>
      </c>
      <c r="C479" s="117"/>
      <c r="D479" s="47"/>
      <c r="E479" s="45"/>
      <c r="F479" s="79"/>
      <c r="G479" s="107"/>
    </row>
    <row r="480" spans="2:7" ht="15" x14ac:dyDescent="0.25">
      <c r="B480" s="40">
        <v>477</v>
      </c>
      <c r="C480" s="116"/>
      <c r="D480" s="47"/>
      <c r="E480" s="44"/>
      <c r="F480" s="78"/>
      <c r="G480" s="107"/>
    </row>
    <row r="481" spans="2:7" ht="15" x14ac:dyDescent="0.25">
      <c r="B481" s="41">
        <v>478</v>
      </c>
      <c r="C481" s="117"/>
      <c r="D481" s="47"/>
      <c r="E481" s="45"/>
      <c r="F481" s="79"/>
      <c r="G481" s="107"/>
    </row>
    <row r="482" spans="2:7" ht="15" x14ac:dyDescent="0.25">
      <c r="B482" s="40">
        <v>479</v>
      </c>
      <c r="C482" s="116"/>
      <c r="D482" s="47"/>
      <c r="E482" s="44"/>
      <c r="F482" s="78"/>
      <c r="G482" s="107"/>
    </row>
    <row r="483" spans="2:7" ht="15" x14ac:dyDescent="0.25">
      <c r="B483" s="41">
        <v>480</v>
      </c>
      <c r="C483" s="117"/>
      <c r="D483" s="47"/>
      <c r="E483" s="45"/>
      <c r="F483" s="79"/>
      <c r="G483" s="107"/>
    </row>
    <row r="484" spans="2:7" ht="15" x14ac:dyDescent="0.25">
      <c r="B484" s="40">
        <v>481</v>
      </c>
      <c r="C484" s="116"/>
      <c r="D484" s="47"/>
      <c r="E484" s="44"/>
      <c r="F484" s="78"/>
      <c r="G484" s="107"/>
    </row>
    <row r="485" spans="2:7" ht="15" x14ac:dyDescent="0.25">
      <c r="B485" s="41">
        <v>482</v>
      </c>
      <c r="C485" s="117"/>
      <c r="D485" s="47"/>
      <c r="E485" s="45"/>
      <c r="F485" s="79"/>
      <c r="G485" s="107"/>
    </row>
    <row r="486" spans="2:7" ht="15" x14ac:dyDescent="0.25">
      <c r="B486" s="40">
        <v>483</v>
      </c>
      <c r="C486" s="116"/>
      <c r="D486" s="47"/>
      <c r="E486" s="44"/>
      <c r="F486" s="78"/>
      <c r="G486" s="107"/>
    </row>
    <row r="487" spans="2:7" ht="15" x14ac:dyDescent="0.25">
      <c r="B487" s="41">
        <v>484</v>
      </c>
      <c r="C487" s="117"/>
      <c r="D487" s="47"/>
      <c r="E487" s="45"/>
      <c r="F487" s="79"/>
      <c r="G487" s="107"/>
    </row>
    <row r="488" spans="2:7" ht="15" x14ac:dyDescent="0.25">
      <c r="B488" s="40">
        <v>485</v>
      </c>
      <c r="C488" s="116"/>
      <c r="D488" s="47"/>
      <c r="E488" s="44"/>
      <c r="F488" s="78"/>
      <c r="G488" s="107"/>
    </row>
    <row r="489" spans="2:7" ht="15" x14ac:dyDescent="0.25">
      <c r="B489" s="41">
        <v>486</v>
      </c>
      <c r="C489" s="117"/>
      <c r="D489" s="47"/>
      <c r="E489" s="45"/>
      <c r="F489" s="79"/>
      <c r="G489" s="107"/>
    </row>
    <row r="490" spans="2:7" ht="15" x14ac:dyDescent="0.25">
      <c r="B490" s="40">
        <v>487</v>
      </c>
      <c r="C490" s="116"/>
      <c r="D490" s="47"/>
      <c r="E490" s="44"/>
      <c r="F490" s="78"/>
      <c r="G490" s="107"/>
    </row>
    <row r="491" spans="2:7" ht="15" x14ac:dyDescent="0.25">
      <c r="B491" s="41">
        <v>488</v>
      </c>
      <c r="C491" s="117"/>
      <c r="D491" s="47"/>
      <c r="E491" s="45"/>
      <c r="F491" s="79"/>
      <c r="G491" s="107"/>
    </row>
    <row r="492" spans="2:7" ht="15" x14ac:dyDescent="0.25">
      <c r="B492" s="40">
        <v>489</v>
      </c>
      <c r="C492" s="116"/>
      <c r="D492" s="47"/>
      <c r="E492" s="44"/>
      <c r="F492" s="78"/>
      <c r="G492" s="107"/>
    </row>
    <row r="493" spans="2:7" ht="15" x14ac:dyDescent="0.25">
      <c r="B493" s="41">
        <v>490</v>
      </c>
      <c r="C493" s="117"/>
      <c r="D493" s="47"/>
      <c r="E493" s="45"/>
      <c r="F493" s="79"/>
      <c r="G493" s="107"/>
    </row>
    <row r="494" spans="2:7" ht="15" x14ac:dyDescent="0.25">
      <c r="B494" s="40">
        <v>491</v>
      </c>
      <c r="C494" s="116"/>
      <c r="D494" s="47"/>
      <c r="E494" s="44"/>
      <c r="F494" s="78"/>
      <c r="G494" s="107"/>
    </row>
    <row r="495" spans="2:7" ht="15" x14ac:dyDescent="0.25">
      <c r="B495" s="41">
        <v>492</v>
      </c>
      <c r="C495" s="117"/>
      <c r="D495" s="47"/>
      <c r="E495" s="45"/>
      <c r="F495" s="79"/>
      <c r="G495" s="107"/>
    </row>
    <row r="496" spans="2:7" ht="15" x14ac:dyDescent="0.25">
      <c r="B496" s="40">
        <v>493</v>
      </c>
      <c r="C496" s="116"/>
      <c r="D496" s="47"/>
      <c r="E496" s="44"/>
      <c r="F496" s="78"/>
      <c r="G496" s="107"/>
    </row>
  </sheetData>
  <sheetProtection algorithmName="SHA-512" hashValue="s8pyBcEinpHAO+7hgdQqHLi8JSVMDqPf0iqYi+8TNtkdgf5+XGjqiOEATHOuYxnA02wy082s0vvS2671xpJIug==" saltValue="gYbjpyFQOP9lRrbLIANXlw==" spinCount="100000" sheet="1" objects="1" scenarios="1" selectLockedCells="1" sort="0" autoFilter="0" pivotTables="0" selectUnlockedCells="1"/>
  <pageMargins left="0.25" right="0.25" top="0.75" bottom="0.75" header="0.3" footer="0.3"/>
  <pageSetup scale="90" fitToHeight="0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aaaaaaaaaaaaaaaaa" error="aaaaaaaaaaaaaaaaa_x000a_Viss nepareizi">
          <x14:formula1>
            <xm:f>'MB Config'!$B$1:$B$7</xm:f>
          </x14:formula1>
          <xm:sqref>D4:D496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00"/>
  <sheetViews>
    <sheetView tabSelected="1" zoomScale="130" zoomScaleNormal="130" workbookViewId="0">
      <selection sqref="A1:XFD1048576"/>
    </sheetView>
  </sheetViews>
  <sheetFormatPr defaultColWidth="9.140625" defaultRowHeight="12.75" x14ac:dyDescent="0.2"/>
  <cols>
    <col min="1" max="1" width="9.140625" style="55"/>
    <col min="2" max="2" width="12.28515625" style="39" customWidth="1"/>
    <col min="3" max="3" width="23.42578125" style="39" customWidth="1"/>
    <col min="4" max="4" width="10.85546875" style="39" customWidth="1"/>
    <col min="5" max="5" width="22.42578125" style="39" customWidth="1"/>
    <col min="6" max="6" width="8" style="164" customWidth="1"/>
    <col min="7" max="7" width="10.7109375" style="39" customWidth="1"/>
    <col min="8" max="8" width="10.42578125" style="39" customWidth="1"/>
    <col min="9" max="9" width="8.5703125" style="39" customWidth="1"/>
    <col min="10" max="10" width="11.28515625" style="39" customWidth="1"/>
    <col min="11" max="11" width="11.42578125" style="39" customWidth="1"/>
    <col min="12" max="12" width="9.28515625" style="39" customWidth="1"/>
    <col min="13" max="13" width="12.140625" style="39" customWidth="1"/>
    <col min="14" max="14" width="13.28515625" style="39" customWidth="1"/>
    <col min="15" max="15" width="14.28515625" style="39" customWidth="1"/>
    <col min="16" max="16" width="17.85546875" style="39" customWidth="1"/>
    <col min="17" max="17" width="17" style="39" customWidth="1"/>
    <col min="18" max="18" width="18.42578125" style="39" customWidth="1"/>
    <col min="19" max="19" width="6.7109375" style="39" customWidth="1"/>
    <col min="20" max="20" width="7" style="39" customWidth="1"/>
    <col min="21" max="21" width="21.28515625" style="39" customWidth="1"/>
    <col min="22" max="16384" width="9.140625" style="39"/>
  </cols>
  <sheetData>
    <row r="1" spans="1:21" ht="30" customHeight="1" thickBot="1" x14ac:dyDescent="0.3">
      <c r="B1" s="53" t="str">
        <f>'MB Config'!D1</f>
        <v xml:space="preserve">PURNAVU MUIŽAS Kauss 2019         </v>
      </c>
      <c r="C1" s="53"/>
      <c r="D1" s="53"/>
      <c r="E1" s="53"/>
      <c r="F1" s="134"/>
      <c r="G1" s="135"/>
      <c r="H1" s="136"/>
      <c r="I1" s="137"/>
      <c r="J1" s="137"/>
      <c r="K1" s="137"/>
      <c r="L1" s="137"/>
      <c r="M1" s="137"/>
      <c r="N1" s="138"/>
      <c r="O1" s="138"/>
      <c r="P1" s="138"/>
      <c r="Q1" s="138"/>
    </row>
    <row r="2" spans="1:21" ht="15" customHeight="1" thickBot="1" x14ac:dyDescent="0.3">
      <c r="B2" s="54" t="str">
        <f>'MB Config'!D2</f>
        <v xml:space="preserve">Mārkulīčos,  2019.gada 15.jūnijā </v>
      </c>
      <c r="C2" s="54"/>
      <c r="D2" s="54"/>
      <c r="E2" s="139"/>
      <c r="F2" s="140"/>
      <c r="G2" s="135"/>
      <c r="H2" s="135"/>
      <c r="I2" s="138"/>
      <c r="J2" s="138"/>
      <c r="K2" s="138"/>
      <c r="L2" s="138"/>
      <c r="M2" s="138"/>
      <c r="N2" s="234" t="s">
        <v>147</v>
      </c>
      <c r="O2" s="235"/>
      <c r="P2" s="235"/>
      <c r="Q2" s="235"/>
      <c r="R2" s="236"/>
    </row>
    <row r="3" spans="1:21" ht="15" x14ac:dyDescent="0.25">
      <c r="B3" s="54"/>
      <c r="C3" s="54"/>
      <c r="D3" s="54"/>
      <c r="E3" s="141"/>
      <c r="F3" s="140"/>
      <c r="G3" s="135"/>
      <c r="H3" s="135"/>
      <c r="I3" s="138"/>
      <c r="J3" s="138"/>
      <c r="K3" s="138"/>
      <c r="L3" s="142"/>
      <c r="M3" s="142"/>
      <c r="N3" s="247"/>
      <c r="O3" s="248"/>
      <c r="P3" s="241"/>
      <c r="Q3" s="241"/>
      <c r="R3" s="244"/>
      <c r="S3" s="95" t="s">
        <v>5</v>
      </c>
      <c r="T3" s="96" t="s">
        <v>148</v>
      </c>
      <c r="U3" s="97" t="s">
        <v>14</v>
      </c>
    </row>
    <row r="4" spans="1:21" ht="15.75" thickBot="1" x14ac:dyDescent="0.3">
      <c r="B4" s="54"/>
      <c r="C4" s="54"/>
      <c r="D4" s="54"/>
      <c r="E4" s="141"/>
      <c r="F4" s="140"/>
      <c r="G4" s="135"/>
      <c r="H4" s="135"/>
      <c r="I4" s="143"/>
      <c r="J4" s="143"/>
      <c r="K4" s="143"/>
      <c r="L4" s="142"/>
      <c r="M4" s="142"/>
      <c r="N4" s="249"/>
      <c r="O4" s="250"/>
      <c r="P4" s="242"/>
      <c r="Q4" s="242"/>
      <c r="R4" s="245"/>
      <c r="S4" s="101">
        <v>1</v>
      </c>
      <c r="T4" s="84">
        <f>MAX(PM_Cuka[Komandas
Punkti])</f>
        <v>767</v>
      </c>
      <c r="U4" s="98" t="str">
        <f>INDEX(PM_Cuka[],MATCH(T4,PM_Cuka[Komandas
Punkti],0),2)</f>
        <v>Mārkulīči-Zala arms 1</v>
      </c>
    </row>
    <row r="5" spans="1:21" ht="15" x14ac:dyDescent="0.25">
      <c r="B5" s="54"/>
      <c r="C5" s="54"/>
      <c r="D5" s="54"/>
      <c r="E5" s="141"/>
      <c r="F5" s="140"/>
      <c r="G5" s="228" t="s">
        <v>149</v>
      </c>
      <c r="H5" s="229"/>
      <c r="I5" s="230"/>
      <c r="J5" s="237" t="s">
        <v>150</v>
      </c>
      <c r="K5" s="238"/>
      <c r="L5" s="142"/>
      <c r="M5" s="142"/>
      <c r="N5" s="249"/>
      <c r="O5" s="250"/>
      <c r="P5" s="242"/>
      <c r="Q5" s="242"/>
      <c r="R5" s="245"/>
      <c r="S5" s="101">
        <v>2</v>
      </c>
      <c r="T5" s="84">
        <f>LARGE(PM_Cuka[Komandas
Punkti],5)</f>
        <v>750</v>
      </c>
      <c r="U5" s="98" t="str">
        <f>INDEX(PM_Cuka[],MATCH(T5,PM_Cuka[Komandas
Punkti],0),2)</f>
        <v>Bebra Kungs 1</v>
      </c>
    </row>
    <row r="6" spans="1:21" ht="26.25" customHeight="1" thickBot="1" x14ac:dyDescent="0.3">
      <c r="B6" s="144" t="s">
        <v>151</v>
      </c>
      <c r="C6" s="144"/>
      <c r="D6" s="144"/>
      <c r="E6" s="144"/>
      <c r="F6" s="145"/>
      <c r="G6" s="231"/>
      <c r="H6" s="232"/>
      <c r="I6" s="233"/>
      <c r="J6" s="239"/>
      <c r="K6" s="240"/>
      <c r="L6" s="142"/>
      <c r="M6" s="142"/>
      <c r="N6" s="251"/>
      <c r="O6" s="252"/>
      <c r="P6" s="243"/>
      <c r="Q6" s="243"/>
      <c r="R6" s="246"/>
      <c r="S6" s="102">
        <v>3</v>
      </c>
      <c r="T6" s="100">
        <f>LARGE(PM_Cuka[Komandas
Punkti],9)</f>
        <v>748</v>
      </c>
      <c r="U6" s="99" t="str">
        <f>INDEX(PM_Cuka[],MATCH(T6,PM_Cuka[Komandas
Punkti],0),2)</f>
        <v>Mārkulīči-Zala arms 3</v>
      </c>
    </row>
    <row r="7" spans="1:21" s="156" customFormat="1" ht="53.25" customHeight="1" thickBot="1" x14ac:dyDescent="0.25">
      <c r="A7" s="56" t="s">
        <v>152</v>
      </c>
      <c r="B7" s="71" t="s">
        <v>13</v>
      </c>
      <c r="C7" s="146" t="s">
        <v>14</v>
      </c>
      <c r="D7" s="146" t="s">
        <v>15</v>
      </c>
      <c r="E7" s="147" t="s">
        <v>16</v>
      </c>
      <c r="F7" s="148" t="s">
        <v>153</v>
      </c>
      <c r="G7" s="149" t="s">
        <v>154</v>
      </c>
      <c r="H7" s="149" t="s">
        <v>155</v>
      </c>
      <c r="I7" s="150" t="s">
        <v>156</v>
      </c>
      <c r="J7" s="151" t="s">
        <v>157</v>
      </c>
      <c r="K7" s="150" t="s">
        <v>158</v>
      </c>
      <c r="L7" s="151" t="s">
        <v>159</v>
      </c>
      <c r="M7" s="152" t="s">
        <v>160</v>
      </c>
      <c r="N7" s="150" t="s">
        <v>161</v>
      </c>
      <c r="O7" s="153" t="s">
        <v>162</v>
      </c>
      <c r="P7" s="146" t="s">
        <v>163</v>
      </c>
      <c r="Q7" s="154" t="s">
        <v>164</v>
      </c>
      <c r="R7" s="155" t="s">
        <v>165</v>
      </c>
    </row>
    <row r="8" spans="1:21" ht="15.75" x14ac:dyDescent="0.25">
      <c r="A8" s="55">
        <v>1</v>
      </c>
      <c r="B8" s="33">
        <v>10</v>
      </c>
      <c r="C8" s="49" t="str">
        <f>INDEX(PM_Dalibnieki[],MATCH(PM_Cuka[[#This Row],[Dablībnieka numurs]],PM_Dalibnieki[Dablībnieka numurs],0),2)</f>
        <v>Bebra Kungs 1</v>
      </c>
      <c r="D8" s="49" t="str">
        <f>INDEX(PM_Dalibnieki[],MATCH(PM_Cuka[[#This Row],[Dablībnieka numurs]],PM_Dalibnieki[Dablībnieka numurs],0),3)</f>
        <v>Meistars</v>
      </c>
      <c r="E8" s="49" t="str">
        <f>INDEX(PM_Dalibnieki[],MATCH(PM_Cuka[[#This Row],[Dablībnieka numurs]],PM_Dalibnieki[Dablībnieka numurs],0),4)</f>
        <v>Vilnis Veitners</v>
      </c>
      <c r="F8" s="82">
        <f>INDEX(PM_Dalibnieki[],MATCH(PM_Cuka[[#This Row],[Dablībnieka numurs]],PM_Dalibnieki[Dablībnieka numurs],"0"),5)</f>
        <v>0</v>
      </c>
      <c r="G8" s="157">
        <v>99</v>
      </c>
      <c r="H8" s="157">
        <v>100</v>
      </c>
      <c r="I8" s="57">
        <f t="shared" ref="I8:I71" si="0">G8+H8</f>
        <v>199</v>
      </c>
      <c r="J8" s="158">
        <v>99</v>
      </c>
      <c r="K8" s="57">
        <f>SUM(PM_Cuka[[#This Row],[KOPĀ ]:[P/FINĀLS]])</f>
        <v>298</v>
      </c>
      <c r="L8" s="157">
        <v>98</v>
      </c>
      <c r="M8" s="57">
        <f>SUM(PM_Cuka[[#This Row],[KOPĀ Pēc Pusfināla]],PM_Cuka[[#This Row],[FINĀLS]])</f>
        <v>396</v>
      </c>
      <c r="N8" s="57">
        <f>IF(PM_Cuka[[#This Row],[KOPĀ Pēc Fināla]]&gt;0,RANK(PM_Cuka[[#This Row],[KOPĀ Pēc Fināla]],PM_Cuka[KOPĀ Pēc Fināla]),"NAV")</f>
        <v>1</v>
      </c>
      <c r="O8" s="61">
        <v>1</v>
      </c>
      <c r="P8" s="58" t="str">
        <f>IF(PM_Cuka[[#This Row],[Grupa]]="Juniors",COUNTIFS(PM_Cuka[Grupa],PM_Cuka[[#This Row],[Grupa]],PM_Cuka[KOPĀ Pēc Fināla],"&gt;"&amp;PM_Cuka[[#This Row],[KOPĀ Pēc Fināla]])+1,"")</f>
        <v/>
      </c>
      <c r="Q8" s="59" t="str">
        <f>IF(PM_Cuka[[#This Row],[Grupa]]="Amatieris",COUNTIFS(PM_Cuka[Grupa],PM_Cuka[[#This Row],[Grupa]],PM_Cuka[KOPĀ Pēc Fināla],"&gt;"&amp;PM_Cuka[[#This Row],[KOPĀ Pēc Fināla]])+1,"")</f>
        <v/>
      </c>
      <c r="R8" s="52">
        <f>IF(PM_Cuka[[#This Row],[Komanda]]&gt;0,SUMIFS(PM_Cuka[[KOPĀ ]],PM_Cuka[Komanda],PM_Cuka[[#This Row],[Komanda]]),"0")</f>
        <v>750</v>
      </c>
    </row>
    <row r="9" spans="1:21" ht="15.75" x14ac:dyDescent="0.25">
      <c r="A9" s="55">
        <v>2</v>
      </c>
      <c r="B9" s="34">
        <v>68</v>
      </c>
      <c r="C9" s="50" t="str">
        <f>INDEX(PM_Dalibnieki[],MATCH(PM_Cuka[[#This Row],[Dablībnieka numurs]],PM_Dalibnieki[Dablībnieka numurs],0),2)</f>
        <v>SIA ieroči 1</v>
      </c>
      <c r="D9" s="50" t="str">
        <f>INDEX(PM_Dalibnieki[],MATCH(PM_Cuka[[#This Row],[Dablībnieka numurs]],PM_Dalibnieki[Dablībnieka numurs],0),3)</f>
        <v>Meistars</v>
      </c>
      <c r="E9" s="50" t="str">
        <f>INDEX(PM_Dalibnieki[],MATCH(PM_Cuka[[#This Row],[Dablībnieka numurs]],PM_Dalibnieki[Dablībnieka numurs],0),4)</f>
        <v>Lauris Ķemlers</v>
      </c>
      <c r="F9" s="80">
        <f>INDEX(PM_Dalibnieki[],MATCH(PM_Cuka[[#This Row],[Dablībnieka numurs]],PM_Dalibnieki[Dablībnieka numurs],"0"),5)</f>
        <v>0</v>
      </c>
      <c r="G9" s="159">
        <v>95</v>
      </c>
      <c r="H9" s="159">
        <v>99</v>
      </c>
      <c r="I9" s="60">
        <f t="shared" si="0"/>
        <v>194</v>
      </c>
      <c r="J9" s="160">
        <v>93</v>
      </c>
      <c r="K9" s="60">
        <f>SUM(PM_Cuka[[#This Row],[KOPĀ ]:[P/FINĀLS]])</f>
        <v>287</v>
      </c>
      <c r="L9" s="160">
        <v>98</v>
      </c>
      <c r="M9" s="60">
        <f>SUM(PM_Cuka[[#This Row],[KOPĀ Pēc Pusfināla]],PM_Cuka[[#This Row],[FINĀLS]])</f>
        <v>385</v>
      </c>
      <c r="N9" s="60">
        <f>IF(PM_Cuka[[#This Row],[KOPĀ Pēc Fināla]]&gt;0,RANK(PM_Cuka[[#This Row],[KOPĀ Pēc Fināla]],PM_Cuka[KOPĀ Pēc Fināla]),"NAV")</f>
        <v>2</v>
      </c>
      <c r="O9" s="61">
        <v>2</v>
      </c>
      <c r="P9" s="61" t="str">
        <f>IF(PM_Cuka[[#This Row],[Grupa]]="Juniors",COUNTIFS(PM_Cuka[Grupa],PM_Cuka[[#This Row],[Grupa]],PM_Cuka[KOPĀ Pēc Fināla],"&gt;"&amp;PM_Cuka[[#This Row],[KOPĀ Pēc Fināla]])+1,"")</f>
        <v/>
      </c>
      <c r="Q9" s="62" t="str">
        <f>IF(PM_Cuka[[#This Row],[Grupa]]="Amatieris",COUNTIFS(PM_Cuka[Grupa],PM_Cuka[[#This Row],[Grupa]],PM_Cuka[KOPĀ Pēc Fināla],"&gt;"&amp;PM_Cuka[[#This Row],[KOPĀ Pēc Fināla]])+1,"")</f>
        <v/>
      </c>
      <c r="R9" s="52">
        <f>IF(PM_Cuka[[#This Row],[Komanda]]&gt;0,SUMIFS(PM_Cuka[[KOPĀ ]],PM_Cuka[Komanda],PM_Cuka[[#This Row],[Komanda]]),"0")</f>
        <v>745</v>
      </c>
    </row>
    <row r="10" spans="1:21" ht="15.75" x14ac:dyDescent="0.25">
      <c r="A10" s="55">
        <v>3</v>
      </c>
      <c r="B10" s="34">
        <v>8</v>
      </c>
      <c r="C10" s="50" t="str">
        <f>INDEX(PM_Dalibnieki[],MATCH(PM_Cuka[[#This Row],[Dablībnieka numurs]],PM_Dalibnieki[Dablībnieka numurs],0),2)</f>
        <v>Mārkulīči-Zala arms 3</v>
      </c>
      <c r="D10" s="50" t="str">
        <f>INDEX(PM_Dalibnieki[],MATCH(PM_Cuka[[#This Row],[Dablībnieka numurs]],PM_Dalibnieki[Dablībnieka numurs],0),3)</f>
        <v>Meistars</v>
      </c>
      <c r="E10" s="50" t="str">
        <f>INDEX(PM_Dalibnieki[],MATCH(PM_Cuka[[#This Row],[Dablībnieka numurs]],PM_Dalibnieki[Dablībnieka numurs],0),4)</f>
        <v>Jānis  Zandbergs</v>
      </c>
      <c r="F10" s="80">
        <f>INDEX(PM_Dalibnieki[],MATCH(PM_Cuka[[#This Row],[Dablībnieka numurs]],PM_Dalibnieki[Dablībnieka numurs],"0"),5)</f>
        <v>0</v>
      </c>
      <c r="G10" s="159">
        <v>96</v>
      </c>
      <c r="H10" s="159">
        <v>94</v>
      </c>
      <c r="I10" s="60">
        <f t="shared" si="0"/>
        <v>190</v>
      </c>
      <c r="J10" s="161">
        <v>97</v>
      </c>
      <c r="K10" s="60">
        <f>SUM(PM_Cuka[[#This Row],[KOPĀ ]:[P/FINĀLS]])</f>
        <v>287</v>
      </c>
      <c r="L10" s="161">
        <v>97</v>
      </c>
      <c r="M10" s="60">
        <f>SUM(PM_Cuka[[#This Row],[KOPĀ Pēc Pusfināla]],PM_Cuka[[#This Row],[FINĀLS]])</f>
        <v>384</v>
      </c>
      <c r="N10" s="60">
        <f>IF(PM_Cuka[[#This Row],[KOPĀ Pēc Fināla]]&gt;0,RANK(PM_Cuka[[#This Row],[KOPĀ Pēc Fināla]],PM_Cuka[KOPĀ Pēc Fināla]),"NAV")</f>
        <v>3</v>
      </c>
      <c r="O10" s="61">
        <v>3</v>
      </c>
      <c r="P10" s="61" t="str">
        <f>IF(PM_Cuka[[#This Row],[Grupa]]="Juniors",COUNTIFS(PM_Cuka[Grupa],PM_Cuka[[#This Row],[Grupa]],PM_Cuka[KOPĀ Pēc Fināla],"&gt;"&amp;PM_Cuka[[#This Row],[KOPĀ Pēc Fināla]])+1,"")</f>
        <v/>
      </c>
      <c r="Q10" s="62" t="str">
        <f>IF(PM_Cuka[[#This Row],[Grupa]]="Amatieris",COUNTIFS(PM_Cuka[Grupa],PM_Cuka[[#This Row],[Grupa]],PM_Cuka[KOPĀ Pēc Fināla],"&gt;"&amp;PM_Cuka[[#This Row],[KOPĀ Pēc Fināla]])+1,"")</f>
        <v/>
      </c>
      <c r="R10" s="52">
        <f>IF(PM_Cuka[[#This Row],[Komanda]]&gt;0,SUMIFS(PM_Cuka[[KOPĀ ]],PM_Cuka[Komanda],PM_Cuka[[#This Row],[Komanda]]),"0")</f>
        <v>748</v>
      </c>
    </row>
    <row r="11" spans="1:21" ht="15.75" x14ac:dyDescent="0.25">
      <c r="A11" s="55">
        <v>4</v>
      </c>
      <c r="B11" s="34">
        <v>55</v>
      </c>
      <c r="C11" s="50" t="str">
        <f>INDEX(PM_Dalibnieki[],MATCH(PM_Cuka[[#This Row],[Dablībnieka numurs]],PM_Dalibnieki[Dablībnieka numurs],0),2)</f>
        <v>Mārkulīči-Zala arms 1</v>
      </c>
      <c r="D11" s="50" t="str">
        <f>INDEX(PM_Dalibnieki[],MATCH(PM_Cuka[[#This Row],[Dablībnieka numurs]],PM_Dalibnieki[Dablībnieka numurs],0),3)</f>
        <v>Meistars</v>
      </c>
      <c r="E11" s="50" t="str">
        <f>INDEX(PM_Dalibnieki[],MATCH(PM_Cuka[[#This Row],[Dablībnieka numurs]],PM_Dalibnieki[Dablībnieka numurs],0),4)</f>
        <v>Mārtiņš  Gaņģis</v>
      </c>
      <c r="F11" s="80">
        <f>INDEX(PM_Dalibnieki[],MATCH(PM_Cuka[[#This Row],[Dablībnieka numurs]],PM_Dalibnieki[Dablībnieka numurs],"0"),5)</f>
        <v>0</v>
      </c>
      <c r="G11" s="162">
        <v>100</v>
      </c>
      <c r="H11" s="162">
        <v>95</v>
      </c>
      <c r="I11" s="60">
        <f t="shared" si="0"/>
        <v>195</v>
      </c>
      <c r="J11" s="162">
        <v>93</v>
      </c>
      <c r="K11" s="60">
        <f>SUM(PM_Cuka[[#This Row],[KOPĀ ]:[P/FINĀLS]])</f>
        <v>288</v>
      </c>
      <c r="L11" s="162">
        <v>95</v>
      </c>
      <c r="M11" s="60">
        <f>SUM(PM_Cuka[[#This Row],[KOPĀ Pēc Pusfināla]],PM_Cuka[[#This Row],[FINĀLS]])</f>
        <v>383</v>
      </c>
      <c r="N11" s="60">
        <f>IF(PM_Cuka[[#This Row],[KOPĀ Pēc Fināla]]&gt;0,RANK(PM_Cuka[[#This Row],[KOPĀ Pēc Fināla]],PM_Cuka[KOPĀ Pēc Fināla]),"NAV")</f>
        <v>4</v>
      </c>
      <c r="O11" s="61">
        <v>4</v>
      </c>
      <c r="P11" s="61" t="str">
        <f>IF(PM_Cuka[[#This Row],[Grupa]]="Juniors",COUNTIFS(PM_Cuka[Grupa],PM_Cuka[[#This Row],[Grupa]],PM_Cuka[KOPĀ Pēc Fināla],"&gt;"&amp;PM_Cuka[[#This Row],[KOPĀ Pēc Fināla]])+1,"")</f>
        <v/>
      </c>
      <c r="Q11" s="62" t="str">
        <f>IF(PM_Cuka[[#This Row],[Grupa]]="Amatieris",COUNTIFS(PM_Cuka[Grupa],PM_Cuka[[#This Row],[Grupa]],PM_Cuka[KOPĀ Pēc Fināla],"&gt;"&amp;PM_Cuka[[#This Row],[KOPĀ Pēc Fināla]])+1,"")</f>
        <v/>
      </c>
      <c r="R11" s="52">
        <f>IF(PM_Cuka[[#This Row],[Komanda]]&gt;0,SUMIFS(PM_Cuka[[KOPĀ ]],PM_Cuka[Komanda],PM_Cuka[[#This Row],[Komanda]]),"0")</f>
        <v>767</v>
      </c>
    </row>
    <row r="12" spans="1:21" ht="15.75" x14ac:dyDescent="0.25">
      <c r="A12" s="55">
        <v>5</v>
      </c>
      <c r="B12" s="34">
        <v>38</v>
      </c>
      <c r="C12" s="50" t="str">
        <f>INDEX(PM_Dalibnieki[],MATCH(PM_Cuka[[#This Row],[Dablībnieka numurs]],PM_Dalibnieki[Dablībnieka numurs],0),2)</f>
        <v>Bebra Kungs 1</v>
      </c>
      <c r="D12" s="50" t="str">
        <f>INDEX(PM_Dalibnieki[],MATCH(PM_Cuka[[#This Row],[Dablībnieka numurs]],PM_Dalibnieki[Dablībnieka numurs],0),3)</f>
        <v>Meistars</v>
      </c>
      <c r="E12" s="50" t="str">
        <f>INDEX(PM_Dalibnieki[],MATCH(PM_Cuka[[#This Row],[Dablībnieka numurs]],PM_Dalibnieki[Dablībnieka numurs],0),4)</f>
        <v>Juris Zelts</v>
      </c>
      <c r="F12" s="80">
        <f>INDEX(PM_Dalibnieki[],MATCH(PM_Cuka[[#This Row],[Dablībnieka numurs]],PM_Dalibnieki[Dablībnieka numurs],"0"),5)</f>
        <v>0</v>
      </c>
      <c r="G12" s="159">
        <v>94</v>
      </c>
      <c r="H12" s="159">
        <v>95</v>
      </c>
      <c r="I12" s="60">
        <f t="shared" si="0"/>
        <v>189</v>
      </c>
      <c r="J12" s="159">
        <v>98</v>
      </c>
      <c r="K12" s="60">
        <f>SUM(PM_Cuka[[#This Row],[KOPĀ ]:[P/FINĀLS]])</f>
        <v>287</v>
      </c>
      <c r="L12" s="160">
        <v>95</v>
      </c>
      <c r="M12" s="60">
        <f>SUM(PM_Cuka[[#This Row],[KOPĀ Pēc Pusfināla]],PM_Cuka[[#This Row],[FINĀLS]])</f>
        <v>382</v>
      </c>
      <c r="N12" s="60">
        <f>IF(PM_Cuka[[#This Row],[KOPĀ Pēc Fināla]]&gt;0,RANK(PM_Cuka[[#This Row],[KOPĀ Pēc Fināla]],PM_Cuka[KOPĀ Pēc Fināla]),"NAV")</f>
        <v>5</v>
      </c>
      <c r="O12" s="61">
        <v>5</v>
      </c>
      <c r="P12" s="61" t="str">
        <f>IF(PM_Cuka[[#This Row],[Grupa]]="Juniors",COUNTIFS(PM_Cuka[Grupa],PM_Cuka[[#This Row],[Grupa]],PM_Cuka[KOPĀ Pēc Fināla],"&gt;"&amp;PM_Cuka[[#This Row],[KOPĀ Pēc Fināla]])+1,"")</f>
        <v/>
      </c>
      <c r="Q12" s="62" t="str">
        <f>IF(PM_Cuka[[#This Row],[Grupa]]="Amatieris",COUNTIFS(PM_Cuka[Grupa],PM_Cuka[[#This Row],[Grupa]],PM_Cuka[KOPĀ Pēc Fināla],"&gt;"&amp;PM_Cuka[[#This Row],[KOPĀ Pēc Fināla]])+1,"")</f>
        <v/>
      </c>
      <c r="R12" s="52">
        <f>IF(PM_Cuka[[#This Row],[Komanda]]&gt;0,SUMIFS(PM_Cuka[[KOPĀ ]],PM_Cuka[Komanda],PM_Cuka[[#This Row],[Komanda]]),"0")</f>
        <v>750</v>
      </c>
    </row>
    <row r="13" spans="1:21" ht="15.75" x14ac:dyDescent="0.25">
      <c r="A13" s="55">
        <v>6</v>
      </c>
      <c r="B13" s="34">
        <v>88</v>
      </c>
      <c r="C13" s="50">
        <f>INDEX(PM_Dalibnieki[],MATCH(PM_Cuka[[#This Row],[Dablībnieka numurs]],PM_Dalibnieki[Dablībnieka numurs],0),2)</f>
        <v>0</v>
      </c>
      <c r="D13" s="50" t="str">
        <f>INDEX(PM_Dalibnieki[],MATCH(PM_Cuka[[#This Row],[Dablībnieka numurs]],PM_Dalibnieki[Dablībnieka numurs],0),3)</f>
        <v>Amatieris</v>
      </c>
      <c r="E13" s="50" t="str">
        <f>INDEX(PM_Dalibnieki[],MATCH(PM_Cuka[[#This Row],[Dablībnieka numurs]],PM_Dalibnieki[Dablībnieka numurs],0),4)</f>
        <v>Didzis Liepiņš</v>
      </c>
      <c r="F13" s="80">
        <f>INDEX(PM_Dalibnieki[],MATCH(PM_Cuka[[#This Row],[Dablībnieka numurs]],PM_Dalibnieki[Dablībnieka numurs],"0"),5)</f>
        <v>0</v>
      </c>
      <c r="G13" s="159">
        <v>93</v>
      </c>
      <c r="H13" s="159">
        <v>98</v>
      </c>
      <c r="I13" s="60">
        <f t="shared" si="0"/>
        <v>191</v>
      </c>
      <c r="J13" s="64">
        <v>95</v>
      </c>
      <c r="K13" s="60">
        <f>SUM(PM_Cuka[[#This Row],[KOPĀ ]:[P/FINĀLS]])</f>
        <v>286</v>
      </c>
      <c r="L13" s="64">
        <v>88</v>
      </c>
      <c r="M13" s="60">
        <f>SUM(PM_Cuka[[#This Row],[KOPĀ Pēc Pusfināla]],PM_Cuka[[#This Row],[FINĀLS]])</f>
        <v>374</v>
      </c>
      <c r="N13" s="60">
        <f>IF(PM_Cuka[[#This Row],[KOPĀ Pēc Fināla]]&gt;0,RANK(PM_Cuka[[#This Row],[KOPĀ Pēc Fināla]],PM_Cuka[KOPĀ Pēc Fināla]),"NAV")</f>
        <v>6</v>
      </c>
      <c r="O13" s="61">
        <v>6</v>
      </c>
      <c r="P13" s="61" t="str">
        <f>IF(PM_Cuka[[#This Row],[Grupa]]="Juniors",COUNTIFS(PM_Cuka[Grupa],PM_Cuka[[#This Row],[Grupa]],PM_Cuka[KOPĀ Pēc Fināla],"&gt;"&amp;PM_Cuka[[#This Row],[KOPĀ Pēc Fināla]])+1,"")</f>
        <v/>
      </c>
      <c r="Q13" s="62">
        <f>IF(PM_Cuka[[#This Row],[Grupa]]="Amatieris",COUNTIFS(PM_Cuka[Grupa],PM_Cuka[[#This Row],[Grupa]],PM_Cuka[KOPĀ Pēc Fināla],"&gt;"&amp;PM_Cuka[[#This Row],[KOPĀ Pēc Fināla]])+1,"")</f>
        <v>1</v>
      </c>
      <c r="R13" s="52" t="str">
        <f>IF(PM_Cuka[[#This Row],[Komanda]]&gt;0,SUMIFS(PM_Cuka[[KOPĀ ]],PM_Cuka[Komanda],PM_Cuka[[#This Row],[Komanda]]),"0")</f>
        <v>0</v>
      </c>
    </row>
    <row r="14" spans="1:21" ht="15.75" x14ac:dyDescent="0.25">
      <c r="A14" s="55">
        <v>7</v>
      </c>
      <c r="B14" s="34">
        <v>25</v>
      </c>
      <c r="C14" s="50" t="str">
        <f>INDEX(PM_Dalibnieki[],MATCH(PM_Cuka[[#This Row],[Dablībnieka numurs]],PM_Dalibnieki[Dablībnieka numurs],0),2)</f>
        <v>Meža sports</v>
      </c>
      <c r="D14" s="50" t="str">
        <f>INDEX(PM_Dalibnieki[],MATCH(PM_Cuka[[#This Row],[Dablībnieka numurs]],PM_Dalibnieki[Dablībnieka numurs],0),3)</f>
        <v>Meistars</v>
      </c>
      <c r="E14" s="50" t="str">
        <f>INDEX(PM_Dalibnieki[],MATCH(PM_Cuka[[#This Row],[Dablībnieka numurs]],PM_Dalibnieki[Dablībnieka numurs],0),4)</f>
        <v>Andis Apse</v>
      </c>
      <c r="F14" s="80">
        <f>INDEX(PM_Dalibnieki[],MATCH(PM_Cuka[[#This Row],[Dablībnieka numurs]],PM_Dalibnieki[Dablībnieka numurs],"0"),5)</f>
        <v>0</v>
      </c>
      <c r="G14" s="159">
        <v>94</v>
      </c>
      <c r="H14" s="159">
        <v>97</v>
      </c>
      <c r="I14" s="60">
        <f t="shared" si="0"/>
        <v>191</v>
      </c>
      <c r="J14" s="159">
        <v>94</v>
      </c>
      <c r="K14" s="60">
        <f>SUM(PM_Cuka[[#This Row],[KOPĀ ]:[P/FINĀLS]])</f>
        <v>285</v>
      </c>
      <c r="L14" s="159">
        <v>83</v>
      </c>
      <c r="M14" s="60">
        <f>SUM(PM_Cuka[[#This Row],[KOPĀ Pēc Pusfināla]],PM_Cuka[[#This Row],[FINĀLS]])</f>
        <v>368</v>
      </c>
      <c r="N14" s="60">
        <f>IF(PM_Cuka[[#This Row],[KOPĀ Pēc Fināla]]&gt;0,RANK(PM_Cuka[[#This Row],[KOPĀ Pēc Fināla]],PM_Cuka[KOPĀ Pēc Fināla]),"NAV")</f>
        <v>7</v>
      </c>
      <c r="O14" s="61">
        <v>7</v>
      </c>
      <c r="P14" s="61" t="str">
        <f>IF(PM_Cuka[[#This Row],[Grupa]]="Juniors",COUNTIFS(PM_Cuka[Grupa],PM_Cuka[[#This Row],[Grupa]],PM_Cuka[KOPĀ Pēc Fināla],"&gt;"&amp;PM_Cuka[[#This Row],[KOPĀ Pēc Fināla]])+1,"")</f>
        <v/>
      </c>
      <c r="Q14" s="62" t="str">
        <f>IF(PM_Cuka[[#This Row],[Grupa]]="Amatieris",COUNTIFS(PM_Cuka[Grupa],PM_Cuka[[#This Row],[Grupa]],PM_Cuka[KOPĀ Pēc Fināla],"&gt;"&amp;PM_Cuka[[#This Row],[KOPĀ Pēc Fināla]])+1,"")</f>
        <v/>
      </c>
      <c r="R14" s="52">
        <f>IF(PM_Cuka[[#This Row],[Komanda]]&gt;0,SUMIFS(PM_Cuka[[KOPĀ ]],PM_Cuka[Komanda],PM_Cuka[[#This Row],[Komanda]]),"0")</f>
        <v>736</v>
      </c>
    </row>
    <row r="15" spans="1:21" ht="17.25" customHeight="1" x14ac:dyDescent="0.25">
      <c r="A15" s="55">
        <v>8</v>
      </c>
      <c r="B15" s="34">
        <v>86</v>
      </c>
      <c r="C15" s="50">
        <f>INDEX(PM_Dalibnieki[],MATCH(PM_Cuka[[#This Row],[Dablībnieka numurs]],PM_Dalibnieki[Dablībnieka numurs],0),2)</f>
        <v>0</v>
      </c>
      <c r="D15" s="50" t="str">
        <f>INDEX(PM_Dalibnieki[],MATCH(PM_Cuka[[#This Row],[Dablībnieka numurs]],PM_Dalibnieki[Dablībnieka numurs],0),3)</f>
        <v>Meistars</v>
      </c>
      <c r="E15" s="50" t="str">
        <f>INDEX(PM_Dalibnieki[],MATCH(PM_Cuka[[#This Row],[Dablībnieka numurs]],PM_Dalibnieki[Dablībnieka numurs],0),4)</f>
        <v>Kārlis Lapiņš</v>
      </c>
      <c r="F15" s="80">
        <f>INDEX(PM_Dalibnieki[],MATCH(PM_Cuka[[#This Row],[Dablībnieka numurs]],PM_Dalibnieki[Dablībnieka numurs],"0"),5)</f>
        <v>0</v>
      </c>
      <c r="G15" s="159">
        <v>93</v>
      </c>
      <c r="H15" s="159">
        <v>97</v>
      </c>
      <c r="I15" s="60">
        <f t="shared" si="0"/>
        <v>190</v>
      </c>
      <c r="J15" s="64">
        <v>95</v>
      </c>
      <c r="K15" s="60">
        <f>SUM(PM_Cuka[[#This Row],[KOPĀ ]:[P/FINĀLS]])</f>
        <v>285</v>
      </c>
      <c r="L15" s="64">
        <v>82</v>
      </c>
      <c r="M15" s="60">
        <f>SUM(PM_Cuka[[#This Row],[KOPĀ Pēc Pusfināla]],PM_Cuka[[#This Row],[FINĀLS]])</f>
        <v>367</v>
      </c>
      <c r="N15" s="60">
        <f>IF(PM_Cuka[[#This Row],[KOPĀ Pēc Fināla]]&gt;0,RANK(PM_Cuka[[#This Row],[KOPĀ Pēc Fināla]],PM_Cuka[KOPĀ Pēc Fināla]),"NAV")</f>
        <v>8</v>
      </c>
      <c r="O15" s="61">
        <v>8</v>
      </c>
      <c r="P15" s="61" t="str">
        <f>IF(PM_Cuka[[#This Row],[Grupa]]="Juniors",COUNTIFS(PM_Cuka[Grupa],PM_Cuka[[#This Row],[Grupa]],PM_Cuka[KOPĀ Pēc Fināla],"&gt;"&amp;PM_Cuka[[#This Row],[KOPĀ Pēc Fināla]])+1,"")</f>
        <v/>
      </c>
      <c r="Q15" s="62" t="str">
        <f>IF(PM_Cuka[[#This Row],[Grupa]]="Amatieris",COUNTIFS(PM_Cuka[Grupa],PM_Cuka[[#This Row],[Grupa]],PM_Cuka[KOPĀ Pēc Fināla],"&gt;"&amp;PM_Cuka[[#This Row],[KOPĀ Pēc Fināla]])+1,"")</f>
        <v/>
      </c>
      <c r="R15" s="52" t="str">
        <f>IF(PM_Cuka[[#This Row],[Komanda]]&gt;0,SUMIFS(PM_Cuka[[KOPĀ ]],PM_Cuka[Komanda],PM_Cuka[[#This Row],[Komanda]]),"0")</f>
        <v>0</v>
      </c>
    </row>
    <row r="16" spans="1:21" ht="15.75" x14ac:dyDescent="0.25">
      <c r="A16" s="55">
        <v>9</v>
      </c>
      <c r="B16" s="34">
        <v>63</v>
      </c>
      <c r="C16" s="50" t="str">
        <f>INDEX(PM_Dalibnieki[],MATCH(PM_Cuka[[#This Row],[Dablībnieka numurs]],PM_Dalibnieki[Dablībnieka numurs],0),2)</f>
        <v>Mārkulīči-Zala arms 2</v>
      </c>
      <c r="D16" s="50" t="str">
        <f>INDEX(PM_Dalibnieki[],MATCH(PM_Cuka[[#This Row],[Dablībnieka numurs]],PM_Dalibnieki[Dablībnieka numurs],0),3)</f>
        <v>Meistars</v>
      </c>
      <c r="E16" s="50" t="str">
        <f>INDEX(PM_Dalibnieki[],MATCH(PM_Cuka[[#This Row],[Dablībnieka numurs]],PM_Dalibnieki[Dablībnieka numurs],0),4)</f>
        <v>Edgars Zeidmanis</v>
      </c>
      <c r="F16" s="80">
        <f>INDEX(PM_Dalibnieki[],MATCH(PM_Cuka[[#This Row],[Dablībnieka numurs]],PM_Dalibnieki[Dablībnieka numurs],"0"),5)</f>
        <v>0</v>
      </c>
      <c r="G16" s="162">
        <v>93</v>
      </c>
      <c r="H16" s="162">
        <v>94</v>
      </c>
      <c r="I16" s="60">
        <f t="shared" si="0"/>
        <v>187</v>
      </c>
      <c r="J16" s="160">
        <v>97</v>
      </c>
      <c r="K16" s="60">
        <f>SUM(PM_Cuka[[#This Row],[KOPĀ ]:[P/FINĀLS]])</f>
        <v>284</v>
      </c>
      <c r="L16" s="160"/>
      <c r="M16" s="60">
        <f>SUM(PM_Cuka[[#This Row],[KOPĀ Pēc Pusfināla]],PM_Cuka[[#This Row],[FINĀLS]])</f>
        <v>284</v>
      </c>
      <c r="N16" s="60">
        <f>IF(PM_Cuka[[#This Row],[KOPĀ Pēc Fināla]]&gt;0,RANK(PM_Cuka[[#This Row],[KOPĀ Pēc Fināla]],PM_Cuka[KOPĀ Pēc Fināla]),"NAV")</f>
        <v>9</v>
      </c>
      <c r="O16" s="61">
        <v>9</v>
      </c>
      <c r="P16" s="61" t="str">
        <f>IF(PM_Cuka[[#This Row],[Grupa]]="Juniors",COUNTIFS(PM_Cuka[Grupa],PM_Cuka[[#This Row],[Grupa]],PM_Cuka[KOPĀ Pēc Fināla],"&gt;"&amp;PM_Cuka[[#This Row],[KOPĀ Pēc Fināla]])+1,"")</f>
        <v/>
      </c>
      <c r="Q16" s="62" t="str">
        <f>IF(PM_Cuka[[#This Row],[Grupa]]="Amatieris",COUNTIFS(PM_Cuka[Grupa],PM_Cuka[[#This Row],[Grupa]],PM_Cuka[KOPĀ Pēc Fināla],"&gt;"&amp;PM_Cuka[[#This Row],[KOPĀ Pēc Fināla]])+1,"")</f>
        <v/>
      </c>
      <c r="R16" s="52">
        <f>IF(PM_Cuka[[#This Row],[Komanda]]&gt;0,SUMIFS(PM_Cuka[[KOPĀ ]],PM_Cuka[Komanda],PM_Cuka[[#This Row],[Komanda]]),"0")</f>
        <v>737</v>
      </c>
    </row>
    <row r="17" spans="1:18" ht="15.75" x14ac:dyDescent="0.25">
      <c r="A17" s="55">
        <v>10</v>
      </c>
      <c r="B17" s="34">
        <v>33</v>
      </c>
      <c r="C17" s="50" t="str">
        <f>INDEX(PM_Dalibnieki[],MATCH(PM_Cuka[[#This Row],[Dablībnieka numurs]],PM_Dalibnieki[Dablībnieka numurs],0),2)</f>
        <v>Mārkulīči-Zala arms 1</v>
      </c>
      <c r="D17" s="50" t="str">
        <f>INDEX(PM_Dalibnieki[],MATCH(PM_Cuka[[#This Row],[Dablībnieka numurs]],PM_Dalibnieki[Dablībnieka numurs],0),3)</f>
        <v>Meistars</v>
      </c>
      <c r="E17" s="50" t="str">
        <f>INDEX(PM_Dalibnieki[],MATCH(PM_Cuka[[#This Row],[Dablībnieka numurs]],PM_Dalibnieki[Dablībnieka numurs],0),4)</f>
        <v>Mareks  Bašens</v>
      </c>
      <c r="F17" s="80">
        <f>INDEX(PM_Dalibnieki[],MATCH(PM_Cuka[[#This Row],[Dablībnieka numurs]],PM_Dalibnieki[Dablībnieka numurs],"0"),5)</f>
        <v>0</v>
      </c>
      <c r="G17" s="159">
        <v>96</v>
      </c>
      <c r="H17" s="159">
        <v>96</v>
      </c>
      <c r="I17" s="60">
        <f t="shared" si="0"/>
        <v>192</v>
      </c>
      <c r="J17" s="160">
        <v>91</v>
      </c>
      <c r="K17" s="60">
        <f>SUM(PM_Cuka[[#This Row],[KOPĀ ]:[P/FINĀLS]])</f>
        <v>283</v>
      </c>
      <c r="L17" s="160"/>
      <c r="M17" s="60">
        <f>SUM(PM_Cuka[[#This Row],[KOPĀ Pēc Pusfināla]],PM_Cuka[[#This Row],[FINĀLS]])</f>
        <v>283</v>
      </c>
      <c r="N17" s="60">
        <f>IF(PM_Cuka[[#This Row],[KOPĀ Pēc Fināla]]&gt;0,RANK(PM_Cuka[[#This Row],[KOPĀ Pēc Fināla]],PM_Cuka[KOPĀ Pēc Fināla]),"NAV")</f>
        <v>10</v>
      </c>
      <c r="O17" s="61">
        <v>10</v>
      </c>
      <c r="P17" s="61" t="str">
        <f>IF(PM_Cuka[[#This Row],[Grupa]]="Juniors",COUNTIFS(PM_Cuka[Grupa],PM_Cuka[[#This Row],[Grupa]],PM_Cuka[KOPĀ Pēc Fināla],"&gt;"&amp;PM_Cuka[[#This Row],[KOPĀ Pēc Fināla]])+1,"")</f>
        <v/>
      </c>
      <c r="Q17" s="62" t="str">
        <f>IF(PM_Cuka[[#This Row],[Grupa]]="Amatieris",COUNTIFS(PM_Cuka[Grupa],PM_Cuka[[#This Row],[Grupa]],PM_Cuka[KOPĀ Pēc Fināla],"&gt;"&amp;PM_Cuka[[#This Row],[KOPĀ Pēc Fināla]])+1,"")</f>
        <v/>
      </c>
      <c r="R17" s="52">
        <f>IF(PM_Cuka[[#This Row],[Komanda]]&gt;0,SUMIFS(PM_Cuka[[KOPĀ ]],PM_Cuka[Komanda],PM_Cuka[[#This Row],[Komanda]]),"0")</f>
        <v>767</v>
      </c>
    </row>
    <row r="18" spans="1:18" ht="15.75" x14ac:dyDescent="0.25">
      <c r="A18" s="55">
        <v>11</v>
      </c>
      <c r="B18" s="34">
        <v>104</v>
      </c>
      <c r="C18" s="50" t="str">
        <f>INDEX(PM_Dalibnieki[],MATCH(PM_Cuka[[#This Row],[Dablībnieka numurs]],PM_Dalibnieki[Dablībnieka numurs],0),2)</f>
        <v>Mārkulīči-Zala arms 2</v>
      </c>
      <c r="D18" s="50" t="str">
        <f>INDEX(PM_Dalibnieki[],MATCH(PM_Cuka[[#This Row],[Dablībnieka numurs]],PM_Dalibnieki[Dablībnieka numurs],0),3)</f>
        <v>Meistars</v>
      </c>
      <c r="E18" s="50" t="str">
        <f>INDEX(PM_Dalibnieki[],MATCH(PM_Cuka[[#This Row],[Dablībnieka numurs]],PM_Dalibnieki[Dablībnieka numurs],0),4)</f>
        <v>Ojārs Dālders</v>
      </c>
      <c r="F18" s="80">
        <f>INDEX(PM_Dalibnieki[],MATCH(PM_Cuka[[#This Row],[Dablībnieka numurs]],PM_Dalibnieki[Dablībnieka numurs],"0"),5)</f>
        <v>0</v>
      </c>
      <c r="G18" s="64">
        <v>92</v>
      </c>
      <c r="H18" s="64">
        <v>96</v>
      </c>
      <c r="I18" s="60">
        <f t="shared" si="0"/>
        <v>188</v>
      </c>
      <c r="J18" s="64">
        <v>93</v>
      </c>
      <c r="K18" s="60">
        <f>SUM(PM_Cuka[[#This Row],[KOPĀ ]:[P/FINĀLS]])</f>
        <v>281</v>
      </c>
      <c r="L18" s="64"/>
      <c r="M18" s="60">
        <f>SUM(PM_Cuka[[#This Row],[KOPĀ Pēc Pusfināla]],PM_Cuka[[#This Row],[FINĀLS]])</f>
        <v>281</v>
      </c>
      <c r="N18" s="60">
        <f>IF(PM_Cuka[[#This Row],[KOPĀ Pēc Fināla]]&gt;0,RANK(PM_Cuka[[#This Row],[KOPĀ Pēc Fināla]],PM_Cuka[KOPĀ Pēc Fināla]),"NAV")</f>
        <v>11</v>
      </c>
      <c r="O18" s="61">
        <v>11</v>
      </c>
      <c r="P18" s="61" t="str">
        <f>IF(PM_Cuka[[#This Row],[Grupa]]="Juniors",COUNTIFS(PM_Cuka[Grupa],PM_Cuka[[#This Row],[Grupa]],PM_Cuka[KOPĀ Pēc Fināla],"&gt;"&amp;PM_Cuka[[#This Row],[KOPĀ Pēc Fināla]])+1,"")</f>
        <v/>
      </c>
      <c r="Q18" s="62" t="str">
        <f>IF(PM_Cuka[[#This Row],[Grupa]]="Amatieris",COUNTIFS(PM_Cuka[Grupa],PM_Cuka[[#This Row],[Grupa]],PM_Cuka[KOPĀ Pēc Fināla],"&gt;"&amp;PM_Cuka[[#This Row],[KOPĀ Pēc Fināla]])+1,"")</f>
        <v/>
      </c>
      <c r="R18" s="52">
        <f>IF(PM_Cuka[[#This Row],[Komanda]]&gt;0,SUMIFS(PM_Cuka[[KOPĀ ]],PM_Cuka[Komanda],PM_Cuka[[#This Row],[Komanda]]),"0")</f>
        <v>737</v>
      </c>
    </row>
    <row r="19" spans="1:18" ht="15.75" x14ac:dyDescent="0.25">
      <c r="A19" s="55">
        <v>12</v>
      </c>
      <c r="B19" s="34">
        <v>21</v>
      </c>
      <c r="C19" s="50" t="str">
        <f>INDEX(PM_Dalibnieki[],MATCH(PM_Cuka[[#This Row],[Dablībnieka numurs]],PM_Dalibnieki[Dablībnieka numurs],0),2)</f>
        <v>Bebra Kungs 2</v>
      </c>
      <c r="D19" s="50" t="str">
        <f>INDEX(PM_Dalibnieki[],MATCH(PM_Cuka[[#This Row],[Dablībnieka numurs]],PM_Dalibnieki[Dablībnieka numurs],0),3)</f>
        <v>Meistars</v>
      </c>
      <c r="E19" s="50" t="str">
        <f>INDEX(PM_Dalibnieki[],MATCH(PM_Cuka[[#This Row],[Dablībnieka numurs]],PM_Dalibnieki[Dablībnieka numurs],0),4)</f>
        <v>Rolands  Kļava</v>
      </c>
      <c r="F19" s="80">
        <f>INDEX(PM_Dalibnieki[],MATCH(PM_Cuka[[#This Row],[Dablībnieka numurs]],PM_Dalibnieki[Dablībnieka numurs],"0"),5)</f>
        <v>0</v>
      </c>
      <c r="G19" s="159">
        <v>97</v>
      </c>
      <c r="H19" s="159">
        <v>93</v>
      </c>
      <c r="I19" s="60">
        <f t="shared" si="0"/>
        <v>190</v>
      </c>
      <c r="J19" s="160">
        <v>91</v>
      </c>
      <c r="K19" s="60">
        <f>SUM(PM_Cuka[[#This Row],[KOPĀ ]:[P/FINĀLS]])</f>
        <v>281</v>
      </c>
      <c r="L19" s="160"/>
      <c r="M19" s="60">
        <f>SUM(PM_Cuka[[#This Row],[KOPĀ Pēc Pusfināla]],PM_Cuka[[#This Row],[FINĀLS]])</f>
        <v>281</v>
      </c>
      <c r="N19" s="60">
        <f>IF(PM_Cuka[[#This Row],[KOPĀ Pēc Fināla]]&gt;0,RANK(PM_Cuka[[#This Row],[KOPĀ Pēc Fināla]],PM_Cuka[KOPĀ Pēc Fināla]),"NAV")</f>
        <v>11</v>
      </c>
      <c r="O19" s="61">
        <v>12</v>
      </c>
      <c r="P19" s="61" t="str">
        <f>IF(PM_Cuka[[#This Row],[Grupa]]="Juniors",COUNTIFS(PM_Cuka[Grupa],PM_Cuka[[#This Row],[Grupa]],PM_Cuka[KOPĀ Pēc Fināla],"&gt;"&amp;PM_Cuka[[#This Row],[KOPĀ Pēc Fināla]])+1,"")</f>
        <v/>
      </c>
      <c r="Q19" s="62" t="str">
        <f>IF(PM_Cuka[[#This Row],[Grupa]]="Amatieris",COUNTIFS(PM_Cuka[Grupa],PM_Cuka[[#This Row],[Grupa]],PM_Cuka[KOPĀ Pēc Fināla],"&gt;"&amp;PM_Cuka[[#This Row],[KOPĀ Pēc Fināla]])+1,"")</f>
        <v/>
      </c>
      <c r="R19" s="52">
        <f>IF(PM_Cuka[[#This Row],[Komanda]]&gt;0,SUMIFS(PM_Cuka[[KOPĀ ]],PM_Cuka[Komanda],PM_Cuka[[#This Row],[Komanda]]),"0")</f>
        <v>725</v>
      </c>
    </row>
    <row r="20" spans="1:18" ht="15.75" x14ac:dyDescent="0.25">
      <c r="A20" s="55">
        <v>13</v>
      </c>
      <c r="B20" s="34">
        <v>27</v>
      </c>
      <c r="C20" s="50" t="str">
        <f>INDEX(PM_Dalibnieki[],MATCH(PM_Cuka[[#This Row],[Dablībnieka numurs]],PM_Dalibnieki[Dablībnieka numurs],0),2)</f>
        <v>Meža sports</v>
      </c>
      <c r="D20" s="50" t="str">
        <f>INDEX(PM_Dalibnieki[],MATCH(PM_Cuka[[#This Row],[Dablībnieka numurs]],PM_Dalibnieki[Dablībnieka numurs],0),3)</f>
        <v>Amatieris</v>
      </c>
      <c r="E20" s="50" t="str">
        <f>INDEX(PM_Dalibnieki[],MATCH(PM_Cuka[[#This Row],[Dablībnieka numurs]],PM_Dalibnieki[Dablībnieka numurs],0),4)</f>
        <v>Gints Priedītis</v>
      </c>
      <c r="F20" s="80">
        <f>INDEX(PM_Dalibnieki[],MATCH(PM_Cuka[[#This Row],[Dablībnieka numurs]],PM_Dalibnieki[Dablībnieka numurs],"0"),5)</f>
        <v>0</v>
      </c>
      <c r="G20" s="162">
        <v>95</v>
      </c>
      <c r="H20" s="162">
        <v>94</v>
      </c>
      <c r="I20" s="60">
        <f t="shared" si="0"/>
        <v>189</v>
      </c>
      <c r="J20" s="160">
        <v>91</v>
      </c>
      <c r="K20" s="60">
        <f>SUM(PM_Cuka[[#This Row],[KOPĀ ]:[P/FINĀLS]])</f>
        <v>280</v>
      </c>
      <c r="L20" s="160"/>
      <c r="M20" s="60">
        <f>SUM(PM_Cuka[[#This Row],[KOPĀ Pēc Pusfināla]],PM_Cuka[[#This Row],[FINĀLS]])</f>
        <v>280</v>
      </c>
      <c r="N20" s="60">
        <f>IF(PM_Cuka[[#This Row],[KOPĀ Pēc Fināla]]&gt;0,RANK(PM_Cuka[[#This Row],[KOPĀ Pēc Fināla]],PM_Cuka[KOPĀ Pēc Fināla]),"NAV")</f>
        <v>13</v>
      </c>
      <c r="O20" s="61">
        <v>13</v>
      </c>
      <c r="P20" s="61" t="str">
        <f>IF(PM_Cuka[[#This Row],[Grupa]]="Juniors",COUNTIFS(PM_Cuka[Grupa],PM_Cuka[[#This Row],[Grupa]],PM_Cuka[KOPĀ Pēc Fināla],"&gt;"&amp;PM_Cuka[[#This Row],[KOPĀ Pēc Fināla]])+1,"")</f>
        <v/>
      </c>
      <c r="Q20" s="62">
        <f>IF(PM_Cuka[[#This Row],[Grupa]]="Amatieris",COUNTIFS(PM_Cuka[Grupa],PM_Cuka[[#This Row],[Grupa]],PM_Cuka[KOPĀ Pēc Fināla],"&gt;"&amp;PM_Cuka[[#This Row],[KOPĀ Pēc Fināla]])+1,"")</f>
        <v>2</v>
      </c>
      <c r="R20" s="52">
        <f>IF(PM_Cuka[[#This Row],[Komanda]]&gt;0,SUMIFS(PM_Cuka[[KOPĀ ]],PM_Cuka[Komanda],PM_Cuka[[#This Row],[Komanda]]),"0")</f>
        <v>736</v>
      </c>
    </row>
    <row r="21" spans="1:18" ht="15.75" x14ac:dyDescent="0.25">
      <c r="A21" s="55">
        <v>14</v>
      </c>
      <c r="B21" s="34">
        <v>32</v>
      </c>
      <c r="C21" s="50">
        <f>INDEX(PM_Dalibnieki[],MATCH(PM_Cuka[[#This Row],[Dablībnieka numurs]],PM_Dalibnieki[Dablībnieka numurs],0),2)</f>
        <v>0</v>
      </c>
      <c r="D21" s="50" t="str">
        <f>INDEX(PM_Dalibnieki[],MATCH(PM_Cuka[[#This Row],[Dablībnieka numurs]],PM_Dalibnieki[Dablībnieka numurs],0),3)</f>
        <v>Meistars</v>
      </c>
      <c r="E21" s="50" t="str">
        <f>INDEX(PM_Dalibnieki[],MATCH(PM_Cuka[[#This Row],[Dablībnieka numurs]],PM_Dalibnieki[Dablībnieka numurs],0),4)</f>
        <v>Oskars Subota</v>
      </c>
      <c r="F21" s="80">
        <f>INDEX(PM_Dalibnieki[],MATCH(PM_Cuka[[#This Row],[Dablībnieka numurs]],PM_Dalibnieki[Dablībnieka numurs],"0"),5)</f>
        <v>0</v>
      </c>
      <c r="G21" s="159">
        <v>94</v>
      </c>
      <c r="H21" s="159">
        <v>98</v>
      </c>
      <c r="I21" s="60">
        <f t="shared" si="0"/>
        <v>192</v>
      </c>
      <c r="J21" s="160">
        <v>88</v>
      </c>
      <c r="K21" s="60">
        <f>SUM(PM_Cuka[[#This Row],[KOPĀ ]:[P/FINĀLS]])</f>
        <v>280</v>
      </c>
      <c r="L21" s="160"/>
      <c r="M21" s="60">
        <f>SUM(PM_Cuka[[#This Row],[KOPĀ Pēc Pusfināla]],PM_Cuka[[#This Row],[FINĀLS]])</f>
        <v>280</v>
      </c>
      <c r="N21" s="60">
        <f>IF(PM_Cuka[[#This Row],[KOPĀ Pēc Fināla]]&gt;0,RANK(PM_Cuka[[#This Row],[KOPĀ Pēc Fināla]],PM_Cuka[KOPĀ Pēc Fināla]),"NAV")</f>
        <v>13</v>
      </c>
      <c r="O21" s="61">
        <v>14</v>
      </c>
      <c r="P21" s="61" t="str">
        <f>IF(PM_Cuka[[#This Row],[Grupa]]="Juniors",COUNTIFS(PM_Cuka[Grupa],PM_Cuka[[#This Row],[Grupa]],PM_Cuka[KOPĀ Pēc Fināla],"&gt;"&amp;PM_Cuka[[#This Row],[KOPĀ Pēc Fināla]])+1,"")</f>
        <v/>
      </c>
      <c r="Q21" s="62" t="str">
        <f>IF(PM_Cuka[[#This Row],[Grupa]]="Amatieris",COUNTIFS(PM_Cuka[Grupa],PM_Cuka[[#This Row],[Grupa]],PM_Cuka[KOPĀ Pēc Fināla],"&gt;"&amp;PM_Cuka[[#This Row],[KOPĀ Pēc Fināla]])+1,"")</f>
        <v/>
      </c>
      <c r="R21" s="52" t="str">
        <f>IF(PM_Cuka[[#This Row],[Komanda]]&gt;0,SUMIFS(PM_Cuka[[KOPĀ ]],PM_Cuka[Komanda],PM_Cuka[[#This Row],[Komanda]]),"0")</f>
        <v>0</v>
      </c>
    </row>
    <row r="22" spans="1:18" ht="15.75" x14ac:dyDescent="0.25">
      <c r="A22" s="55">
        <v>15</v>
      </c>
      <c r="B22" s="34">
        <v>37</v>
      </c>
      <c r="C22" s="50" t="str">
        <f>INDEX(PM_Dalibnieki[],MATCH(PM_Cuka[[#This Row],[Dablībnieka numurs]],PM_Dalibnieki[Dablībnieka numurs],0),2)</f>
        <v>Mārkulīči-Zala arms 1</v>
      </c>
      <c r="D22" s="50" t="str">
        <f>INDEX(PM_Dalibnieki[],MATCH(PM_Cuka[[#This Row],[Dablībnieka numurs]],PM_Dalibnieki[Dablībnieka numurs],0),3)</f>
        <v>Meistars</v>
      </c>
      <c r="E22" s="50" t="str">
        <f>INDEX(PM_Dalibnieki[],MATCH(PM_Cuka[[#This Row],[Dablībnieka numurs]],PM_Dalibnieki[Dablībnieka numurs],0),4)</f>
        <v>Artis Kaspars</v>
      </c>
      <c r="F22" s="80">
        <f>INDEX(PM_Dalibnieki[],MATCH(PM_Cuka[[#This Row],[Dablībnieka numurs]],PM_Dalibnieki[Dablībnieka numurs],"0"),5)</f>
        <v>0</v>
      </c>
      <c r="G22" s="159">
        <v>93</v>
      </c>
      <c r="H22" s="159">
        <v>95</v>
      </c>
      <c r="I22" s="60">
        <f t="shared" si="0"/>
        <v>188</v>
      </c>
      <c r="J22" s="160">
        <v>91</v>
      </c>
      <c r="K22" s="60">
        <f>SUM(PM_Cuka[[#This Row],[KOPĀ ]:[P/FINĀLS]])</f>
        <v>279</v>
      </c>
      <c r="L22" s="160"/>
      <c r="M22" s="60">
        <f>SUM(PM_Cuka[[#This Row],[KOPĀ Pēc Pusfināla]],PM_Cuka[[#This Row],[FINĀLS]])</f>
        <v>279</v>
      </c>
      <c r="N22" s="60">
        <f>IF(PM_Cuka[[#This Row],[KOPĀ Pēc Fināla]]&gt;0,RANK(PM_Cuka[[#This Row],[KOPĀ Pēc Fināla]],PM_Cuka[KOPĀ Pēc Fināla]),"NAV")</f>
        <v>15</v>
      </c>
      <c r="O22" s="61">
        <v>15</v>
      </c>
      <c r="P22" s="61" t="str">
        <f>IF(PM_Cuka[[#This Row],[Grupa]]="Juniors",COUNTIFS(PM_Cuka[Grupa],PM_Cuka[[#This Row],[Grupa]],PM_Cuka[KOPĀ Pēc Fināla],"&gt;"&amp;PM_Cuka[[#This Row],[KOPĀ Pēc Fināla]])+1,"")</f>
        <v/>
      </c>
      <c r="Q22" s="62" t="str">
        <f>IF(PM_Cuka[[#This Row],[Grupa]]="Amatieris",COUNTIFS(PM_Cuka[Grupa],PM_Cuka[[#This Row],[Grupa]],PM_Cuka[KOPĀ Pēc Fināla],"&gt;"&amp;PM_Cuka[[#This Row],[KOPĀ Pēc Fināla]])+1,"")</f>
        <v/>
      </c>
      <c r="R22" s="52">
        <f>IF(PM_Cuka[[#This Row],[Komanda]]&gt;0,SUMIFS(PM_Cuka[[KOPĀ ]],PM_Cuka[Komanda],PM_Cuka[[#This Row],[Komanda]]),"0")</f>
        <v>767</v>
      </c>
    </row>
    <row r="23" spans="1:18" ht="15.75" x14ac:dyDescent="0.25">
      <c r="A23" s="55">
        <v>16</v>
      </c>
      <c r="B23" s="34">
        <v>6</v>
      </c>
      <c r="C23" s="50">
        <f>INDEX(PM_Dalibnieki[],MATCH(PM_Cuka[[#This Row],[Dablībnieka numurs]],PM_Dalibnieki[Dablībnieka numurs],0),2)</f>
        <v>0</v>
      </c>
      <c r="D23" s="50" t="str">
        <f>INDEX(PM_Dalibnieki[],MATCH(PM_Cuka[[#This Row],[Dablībnieka numurs]],PM_Dalibnieki[Dablībnieka numurs],0),3)</f>
        <v>Amatieris</v>
      </c>
      <c r="E23" s="50" t="str">
        <f>INDEX(PM_Dalibnieki[],MATCH(PM_Cuka[[#This Row],[Dablībnieka numurs]],PM_Dalibnieki[Dablībnieka numurs],0),4)</f>
        <v>Intars Jurģis</v>
      </c>
      <c r="F23" s="80">
        <f>INDEX(PM_Dalibnieki[],MATCH(PM_Cuka[[#This Row],[Dablībnieka numurs]],PM_Dalibnieki[Dablībnieka numurs],"0"),5)</f>
        <v>0</v>
      </c>
      <c r="G23" s="159">
        <v>96</v>
      </c>
      <c r="H23" s="159">
        <v>94</v>
      </c>
      <c r="I23" s="60">
        <f t="shared" si="0"/>
        <v>190</v>
      </c>
      <c r="J23" s="161">
        <v>80</v>
      </c>
      <c r="K23" s="60">
        <f>SUM(PM_Cuka[[#This Row],[KOPĀ ]:[P/FINĀLS]])</f>
        <v>270</v>
      </c>
      <c r="L23" s="161"/>
      <c r="M23" s="60">
        <f>SUM(PM_Cuka[[#This Row],[KOPĀ Pēc Pusfināla]],PM_Cuka[[#This Row],[FINĀLS]])</f>
        <v>270</v>
      </c>
      <c r="N23" s="60">
        <f>IF(PM_Cuka[[#This Row],[KOPĀ Pēc Fināla]]&gt;0,RANK(PM_Cuka[[#This Row],[KOPĀ Pēc Fināla]],PM_Cuka[KOPĀ Pēc Fināla]),"NAV")</f>
        <v>16</v>
      </c>
      <c r="O23" s="61">
        <v>16</v>
      </c>
      <c r="P23" s="61" t="str">
        <f>IF(PM_Cuka[[#This Row],[Grupa]]="Juniors",COUNTIFS(PM_Cuka[Grupa],PM_Cuka[[#This Row],[Grupa]],PM_Cuka[KOPĀ Pēc Fināla],"&gt;"&amp;PM_Cuka[[#This Row],[KOPĀ Pēc Fināla]])+1,"")</f>
        <v/>
      </c>
      <c r="Q23" s="62">
        <f>IF(PM_Cuka[[#This Row],[Grupa]]="Amatieris",COUNTIFS(PM_Cuka[Grupa],PM_Cuka[[#This Row],[Grupa]],PM_Cuka[KOPĀ Pēc Fināla],"&gt;"&amp;PM_Cuka[[#This Row],[KOPĀ Pēc Fināla]])+1,"")</f>
        <v>3</v>
      </c>
      <c r="R23" s="52" t="str">
        <f>IF(PM_Cuka[[#This Row],[Komanda]]&gt;0,SUMIFS(PM_Cuka[[KOPĀ ]],PM_Cuka[Komanda],PM_Cuka[[#This Row],[Komanda]]),"0")</f>
        <v>0</v>
      </c>
    </row>
    <row r="24" spans="1:18" ht="15.75" x14ac:dyDescent="0.25">
      <c r="A24" s="55">
        <v>17</v>
      </c>
      <c r="B24" s="34">
        <v>90</v>
      </c>
      <c r="C24" s="50">
        <f>INDEX(PM_Dalibnieki[],MATCH(PM_Cuka[[#This Row],[Dablībnieka numurs]],PM_Dalibnieki[Dablībnieka numurs],0),2)</f>
        <v>0</v>
      </c>
      <c r="D24" s="50" t="str">
        <f>INDEX(PM_Dalibnieki[],MATCH(PM_Cuka[[#This Row],[Dablībnieka numurs]],PM_Dalibnieki[Dablībnieka numurs],0),3)</f>
        <v>Juniors</v>
      </c>
      <c r="E24" s="50" t="str">
        <f>INDEX(PM_Dalibnieki[],MATCH(PM_Cuka[[#This Row],[Dablībnieka numurs]],PM_Dalibnieki[Dablībnieka numurs],0),4)</f>
        <v>Nikola Marija Lāma</v>
      </c>
      <c r="F24" s="80" t="str">
        <f>INDEX(PM_Dalibnieki[],MATCH(PM_Cuka[[#This Row],[Dablībnieka numurs]],PM_Dalibnieki[Dablībnieka numurs],"0"),5)</f>
        <v>x</v>
      </c>
      <c r="G24" s="159">
        <v>98</v>
      </c>
      <c r="H24" s="159">
        <v>97</v>
      </c>
      <c r="I24" s="60">
        <f t="shared" si="0"/>
        <v>195</v>
      </c>
      <c r="J24" s="64"/>
      <c r="K24" s="60">
        <f>SUM(PM_Cuka[[#This Row],[KOPĀ ]:[P/FINĀLS]])</f>
        <v>195</v>
      </c>
      <c r="L24" s="64"/>
      <c r="M24" s="60">
        <f>SUM(PM_Cuka[[#This Row],[KOPĀ Pēc Pusfināla]],PM_Cuka[[#This Row],[FINĀLS]])</f>
        <v>195</v>
      </c>
      <c r="N24" s="60">
        <f>IF(PM_Cuka[[#This Row],[KOPĀ Pēc Fināla]]&gt;0,RANK(PM_Cuka[[#This Row],[KOPĀ Pēc Fināla]],PM_Cuka[KOPĀ Pēc Fināla]),"NAV")</f>
        <v>17</v>
      </c>
      <c r="O24" s="61">
        <v>17</v>
      </c>
      <c r="P24" s="61">
        <f>IF(PM_Cuka[[#This Row],[Grupa]]="Juniors",COUNTIFS(PM_Cuka[Grupa],PM_Cuka[[#This Row],[Grupa]],PM_Cuka[KOPĀ Pēc Fināla],"&gt;"&amp;PM_Cuka[[#This Row],[KOPĀ Pēc Fināla]])+1,"")</f>
        <v>1</v>
      </c>
      <c r="Q24" s="62" t="str">
        <f>IF(PM_Cuka[[#This Row],[Grupa]]="Amatieris",COUNTIFS(PM_Cuka[Grupa],PM_Cuka[[#This Row],[Grupa]],PM_Cuka[KOPĀ Pēc Fināla],"&gt;"&amp;PM_Cuka[[#This Row],[KOPĀ Pēc Fināla]])+1,"")</f>
        <v/>
      </c>
      <c r="R24" s="52" t="str">
        <f>IF(PM_Cuka[[#This Row],[Komanda]]&gt;0,SUMIFS(PM_Cuka[[KOPĀ ]],PM_Cuka[Komanda],PM_Cuka[[#This Row],[Komanda]]),"0")</f>
        <v>0</v>
      </c>
    </row>
    <row r="25" spans="1:18" ht="15.75" x14ac:dyDescent="0.25">
      <c r="A25" s="55">
        <v>18</v>
      </c>
      <c r="B25" s="34">
        <v>97</v>
      </c>
      <c r="C25" s="50" t="str">
        <f>INDEX(PM_Dalibnieki[],MATCH(PM_Cuka[[#This Row],[Dablībnieka numurs]],PM_Dalibnieki[Dablībnieka numurs],0),2)</f>
        <v>Mārkulīči-Zala arms 3</v>
      </c>
      <c r="D25" s="50" t="str">
        <f>INDEX(PM_Dalibnieki[],MATCH(PM_Cuka[[#This Row],[Dablībnieka numurs]],PM_Dalibnieki[Dablībnieka numurs],0),3)</f>
        <v>Juniors</v>
      </c>
      <c r="E25" s="50" t="str">
        <f>INDEX(PM_Dalibnieki[],MATCH(PM_Cuka[[#This Row],[Dablībnieka numurs]],PM_Dalibnieki[Dablībnieka numurs],0),4)</f>
        <v>Marina Rjabkova</v>
      </c>
      <c r="F25" s="80" t="str">
        <f>INDEX(PM_Dalibnieki[],MATCH(PM_Cuka[[#This Row],[Dablībnieka numurs]],PM_Dalibnieki[Dablībnieka numurs],"0"),5)</f>
        <v>x</v>
      </c>
      <c r="G25" s="159">
        <v>95</v>
      </c>
      <c r="H25" s="159">
        <v>98</v>
      </c>
      <c r="I25" s="60">
        <f t="shared" si="0"/>
        <v>193</v>
      </c>
      <c r="J25" s="64"/>
      <c r="K25" s="60">
        <f>SUM(PM_Cuka[[#This Row],[KOPĀ ]:[P/FINĀLS]])</f>
        <v>193</v>
      </c>
      <c r="L25" s="64"/>
      <c r="M25" s="60">
        <f>SUM(PM_Cuka[[#This Row],[KOPĀ Pēc Pusfināla]],PM_Cuka[[#This Row],[FINĀLS]])</f>
        <v>193</v>
      </c>
      <c r="N25" s="60">
        <f>IF(PM_Cuka[[#This Row],[KOPĀ Pēc Fināla]]&gt;0,RANK(PM_Cuka[[#This Row],[KOPĀ Pēc Fināla]],PM_Cuka[KOPĀ Pēc Fināla]),"NAV")</f>
        <v>18</v>
      </c>
      <c r="O25" s="61">
        <v>18</v>
      </c>
      <c r="P25" s="61">
        <f>IF(PM_Cuka[[#This Row],[Grupa]]="Juniors",COUNTIFS(PM_Cuka[Grupa],PM_Cuka[[#This Row],[Grupa]],PM_Cuka[KOPĀ Pēc Fināla],"&gt;"&amp;PM_Cuka[[#This Row],[KOPĀ Pēc Fināla]])+1,"")</f>
        <v>2</v>
      </c>
      <c r="Q25" s="62" t="str">
        <f>IF(PM_Cuka[[#This Row],[Grupa]]="Amatieris",COUNTIFS(PM_Cuka[Grupa],PM_Cuka[[#This Row],[Grupa]],PM_Cuka[KOPĀ Pēc Fināla],"&gt;"&amp;PM_Cuka[[#This Row],[KOPĀ Pēc Fināla]])+1,"")</f>
        <v/>
      </c>
      <c r="R25" s="52">
        <f>IF(PM_Cuka[[#This Row],[Komanda]]&gt;0,SUMIFS(PM_Cuka[[KOPĀ ]],PM_Cuka[Komanda],PM_Cuka[[#This Row],[Komanda]]),"0")</f>
        <v>748</v>
      </c>
    </row>
    <row r="26" spans="1:18" ht="15.75" x14ac:dyDescent="0.25">
      <c r="A26" s="55">
        <v>19</v>
      </c>
      <c r="B26" s="34">
        <v>43</v>
      </c>
      <c r="C26" s="50" t="str">
        <f>INDEX(PM_Dalibnieki[],MATCH(PM_Cuka[[#This Row],[Dablībnieka numurs]],PM_Dalibnieki[Dablībnieka numurs],0),2)</f>
        <v>Mārkulīči-Zala arms 1</v>
      </c>
      <c r="D26" s="50" t="str">
        <f>INDEX(PM_Dalibnieki[],MATCH(PM_Cuka[[#This Row],[Dablībnieka numurs]],PM_Dalibnieki[Dablībnieka numurs],0),3)</f>
        <v>Juniors</v>
      </c>
      <c r="E26" s="50" t="str">
        <f>INDEX(PM_Dalibnieki[],MATCH(PM_Cuka[[#This Row],[Dablībnieka numurs]],PM_Dalibnieki[Dablībnieka numurs],0),4)</f>
        <v>Lauma  Zīle</v>
      </c>
      <c r="F26" s="80" t="str">
        <f>INDEX(PM_Dalibnieki[],MATCH(PM_Cuka[[#This Row],[Dablībnieka numurs]],PM_Dalibnieki[Dablībnieka numurs],"0"),5)</f>
        <v>x</v>
      </c>
      <c r="G26" s="159">
        <v>97</v>
      </c>
      <c r="H26" s="159">
        <v>95</v>
      </c>
      <c r="I26" s="60">
        <f t="shared" si="0"/>
        <v>192</v>
      </c>
      <c r="J26" s="163"/>
      <c r="K26" s="60">
        <f>SUM(PM_Cuka[[#This Row],[KOPĀ ]:[P/FINĀLS]])</f>
        <v>192</v>
      </c>
      <c r="L26" s="163"/>
      <c r="M26" s="60">
        <f>SUM(PM_Cuka[[#This Row],[KOPĀ Pēc Pusfināla]],PM_Cuka[[#This Row],[FINĀLS]])</f>
        <v>192</v>
      </c>
      <c r="N26" s="60">
        <f>IF(PM_Cuka[[#This Row],[KOPĀ Pēc Fināla]]&gt;0,RANK(PM_Cuka[[#This Row],[KOPĀ Pēc Fināla]],PM_Cuka[KOPĀ Pēc Fināla]),"NAV")</f>
        <v>19</v>
      </c>
      <c r="O26" s="61">
        <v>19</v>
      </c>
      <c r="P26" s="61">
        <f>IF(PM_Cuka[[#This Row],[Grupa]]="Juniors",COUNTIFS(PM_Cuka[Grupa],PM_Cuka[[#This Row],[Grupa]],PM_Cuka[KOPĀ Pēc Fināla],"&gt;"&amp;PM_Cuka[[#This Row],[KOPĀ Pēc Fināla]])+1,"")</f>
        <v>3</v>
      </c>
      <c r="Q26" s="62" t="str">
        <f>IF(PM_Cuka[[#This Row],[Grupa]]="Amatieris",COUNTIFS(PM_Cuka[Grupa],PM_Cuka[[#This Row],[Grupa]],PM_Cuka[KOPĀ Pēc Fināla],"&gt;"&amp;PM_Cuka[[#This Row],[KOPĀ Pēc Fināla]])+1,"")</f>
        <v/>
      </c>
      <c r="R26" s="52">
        <f>IF(PM_Cuka[[#This Row],[Komanda]]&gt;0,SUMIFS(PM_Cuka[[KOPĀ ]],PM_Cuka[Komanda],PM_Cuka[[#This Row],[Komanda]]),"0")</f>
        <v>767</v>
      </c>
    </row>
    <row r="27" spans="1:18" ht="15.75" x14ac:dyDescent="0.25">
      <c r="A27" s="55">
        <v>20</v>
      </c>
      <c r="B27" s="34">
        <v>70</v>
      </c>
      <c r="C27" s="50" t="str">
        <f>INDEX(PM_Dalibnieki[],MATCH(PM_Cuka[[#This Row],[Dablībnieka numurs]],PM_Dalibnieki[Dablībnieka numurs],0),2)</f>
        <v>SIA ieroči 1</v>
      </c>
      <c r="D27" s="50" t="str">
        <f>INDEX(PM_Dalibnieki[],MATCH(PM_Cuka[[#This Row],[Dablībnieka numurs]],PM_Dalibnieki[Dablībnieka numurs],0),3)</f>
        <v>Juniors</v>
      </c>
      <c r="E27" s="50" t="str">
        <f>INDEX(PM_Dalibnieki[],MATCH(PM_Cuka[[#This Row],[Dablībnieka numurs]],PM_Dalibnieki[Dablībnieka numurs],0),4)</f>
        <v>Reinis Ķemlers</v>
      </c>
      <c r="F27" s="80" t="str">
        <f>INDEX(PM_Dalibnieki[],MATCH(PM_Cuka[[#This Row],[Dablībnieka numurs]],PM_Dalibnieki[Dablībnieka numurs],"0"),5)</f>
        <v>x</v>
      </c>
      <c r="G27" s="162">
        <v>96</v>
      </c>
      <c r="H27" s="162">
        <v>93</v>
      </c>
      <c r="I27" s="60">
        <f t="shared" si="0"/>
        <v>189</v>
      </c>
      <c r="J27" s="160"/>
      <c r="K27" s="60">
        <f>SUM(PM_Cuka[[#This Row],[KOPĀ ]:[P/FINĀLS]])</f>
        <v>189</v>
      </c>
      <c r="L27" s="160"/>
      <c r="M27" s="60">
        <f>SUM(PM_Cuka[[#This Row],[KOPĀ Pēc Pusfināla]],PM_Cuka[[#This Row],[FINĀLS]])</f>
        <v>189</v>
      </c>
      <c r="N27" s="60">
        <f>IF(PM_Cuka[[#This Row],[KOPĀ Pēc Fināla]]&gt;0,RANK(PM_Cuka[[#This Row],[KOPĀ Pēc Fināla]],PM_Cuka[KOPĀ Pēc Fināla]),"NAV")</f>
        <v>20</v>
      </c>
      <c r="O27" s="61">
        <v>20</v>
      </c>
      <c r="P27" s="61">
        <f>IF(PM_Cuka[[#This Row],[Grupa]]="Juniors",COUNTIFS(PM_Cuka[Grupa],PM_Cuka[[#This Row],[Grupa]],PM_Cuka[KOPĀ Pēc Fināla],"&gt;"&amp;PM_Cuka[[#This Row],[KOPĀ Pēc Fināla]])+1,"")</f>
        <v>4</v>
      </c>
      <c r="Q27" s="62" t="str">
        <f>IF(PM_Cuka[[#This Row],[Grupa]]="Amatieris",COUNTIFS(PM_Cuka[Grupa],PM_Cuka[[#This Row],[Grupa]],PM_Cuka[KOPĀ Pēc Fināla],"&gt;"&amp;PM_Cuka[[#This Row],[KOPĀ Pēc Fināla]])+1,"")</f>
        <v/>
      </c>
      <c r="R27" s="52">
        <f>IF(PM_Cuka[[#This Row],[Komanda]]&gt;0,SUMIFS(PM_Cuka[[KOPĀ ]],PM_Cuka[Komanda],PM_Cuka[[#This Row],[Komanda]]),"0")</f>
        <v>745</v>
      </c>
    </row>
    <row r="28" spans="1:18" ht="15.75" x14ac:dyDescent="0.25">
      <c r="A28" s="55">
        <v>21</v>
      </c>
      <c r="B28" s="34">
        <v>79</v>
      </c>
      <c r="C28" s="50" t="str">
        <f>INDEX(PM_Dalibnieki[],MATCH(PM_Cuka[[#This Row],[Dablībnieka numurs]],PM_Dalibnieki[Dablībnieka numurs],0),2)</f>
        <v>Mārkulīči-Zala arms 2</v>
      </c>
      <c r="D28" s="50" t="str">
        <f>INDEX(PM_Dalibnieki[],MATCH(PM_Cuka[[#This Row],[Dablībnieka numurs]],PM_Dalibnieki[Dablībnieka numurs],0),3)</f>
        <v>Juniors</v>
      </c>
      <c r="E28" s="50" t="str">
        <f>INDEX(PM_Dalibnieki[],MATCH(PM_Cuka[[#This Row],[Dablībnieka numurs]],PM_Dalibnieki[Dablībnieka numurs],0),4)</f>
        <v>Agnese  Kārkliņa</v>
      </c>
      <c r="F28" s="80" t="str">
        <f>INDEX(PM_Dalibnieki[],MATCH(PM_Cuka[[#This Row],[Dablībnieka numurs]],PM_Dalibnieki[Dablībnieka numurs],"0"),5)</f>
        <v>x</v>
      </c>
      <c r="G28" s="159">
        <v>94</v>
      </c>
      <c r="H28" s="159">
        <v>94</v>
      </c>
      <c r="I28" s="60">
        <f t="shared" si="0"/>
        <v>188</v>
      </c>
      <c r="J28" s="160"/>
      <c r="K28" s="60">
        <f>SUM(PM_Cuka[[#This Row],[KOPĀ ]:[P/FINĀLS]])</f>
        <v>188</v>
      </c>
      <c r="L28" s="160"/>
      <c r="M28" s="60">
        <f>SUM(PM_Cuka[[#This Row],[KOPĀ Pēc Pusfināla]],PM_Cuka[[#This Row],[FINĀLS]])</f>
        <v>188</v>
      </c>
      <c r="N28" s="60">
        <f>IF(PM_Cuka[[#This Row],[KOPĀ Pēc Fināla]]&gt;0,RANK(PM_Cuka[[#This Row],[KOPĀ Pēc Fināla]],PM_Cuka[KOPĀ Pēc Fināla]),"NAV")</f>
        <v>21</v>
      </c>
      <c r="O28" s="61">
        <v>21</v>
      </c>
      <c r="P28" s="61">
        <f>IF(PM_Cuka[[#This Row],[Grupa]]="Juniors",COUNTIFS(PM_Cuka[Grupa],PM_Cuka[[#This Row],[Grupa]],PM_Cuka[KOPĀ Pēc Fināla],"&gt;"&amp;PM_Cuka[[#This Row],[KOPĀ Pēc Fināla]])+1,"")</f>
        <v>5</v>
      </c>
      <c r="Q28" s="62" t="str">
        <f>IF(PM_Cuka[[#This Row],[Grupa]]="Amatieris",COUNTIFS(PM_Cuka[Grupa],PM_Cuka[[#This Row],[Grupa]],PM_Cuka[KOPĀ Pēc Fināla],"&gt;"&amp;PM_Cuka[[#This Row],[KOPĀ Pēc Fināla]])+1,"")</f>
        <v/>
      </c>
      <c r="R28" s="52">
        <f>IF(PM_Cuka[[#This Row],[Komanda]]&gt;0,SUMIFS(PM_Cuka[[KOPĀ ]],PM_Cuka[Komanda],PM_Cuka[[#This Row],[Komanda]]),"0")</f>
        <v>737</v>
      </c>
    </row>
    <row r="29" spans="1:18" ht="15.75" x14ac:dyDescent="0.25">
      <c r="A29" s="55">
        <v>22</v>
      </c>
      <c r="B29" s="34">
        <v>72</v>
      </c>
      <c r="C29" s="50" t="str">
        <f>INDEX(PM_Dalibnieki[],MATCH(PM_Cuka[[#This Row],[Dablībnieka numurs]],PM_Dalibnieki[Dablībnieka numurs],0),2)</f>
        <v>Bebra Kungs 2</v>
      </c>
      <c r="D29" s="50" t="str">
        <f>INDEX(PM_Dalibnieki[],MATCH(PM_Cuka[[#This Row],[Dablībnieka numurs]],PM_Dalibnieki[Dablībnieka numurs],0),3)</f>
        <v>Meistars</v>
      </c>
      <c r="E29" s="50" t="str">
        <f>INDEX(PM_Dalibnieki[],MATCH(PM_Cuka[[#This Row],[Dablībnieka numurs]],PM_Dalibnieki[Dablībnieka numurs],0),4)</f>
        <v>Aivars Delveris</v>
      </c>
      <c r="F29" s="80">
        <f>INDEX(PM_Dalibnieki[],MATCH(PM_Cuka[[#This Row],[Dablībnieka numurs]],PM_Dalibnieki[Dablībnieka numurs],"0"),5)</f>
        <v>0</v>
      </c>
      <c r="G29" s="159">
        <v>91</v>
      </c>
      <c r="H29" s="159">
        <v>96</v>
      </c>
      <c r="I29" s="60">
        <f t="shared" si="0"/>
        <v>187</v>
      </c>
      <c r="J29" s="160"/>
      <c r="K29" s="60">
        <f>SUM(PM_Cuka[[#This Row],[KOPĀ ]:[P/FINĀLS]])</f>
        <v>187</v>
      </c>
      <c r="L29" s="160"/>
      <c r="M29" s="60">
        <f>SUM(PM_Cuka[[#This Row],[KOPĀ Pēc Pusfināla]],PM_Cuka[[#This Row],[FINĀLS]])</f>
        <v>187</v>
      </c>
      <c r="N29" s="60">
        <f>IF(PM_Cuka[[#This Row],[KOPĀ Pēc Fināla]]&gt;0,RANK(PM_Cuka[[#This Row],[KOPĀ Pēc Fināla]],PM_Cuka[KOPĀ Pēc Fināla]),"NAV")</f>
        <v>22</v>
      </c>
      <c r="O29" s="61">
        <v>22</v>
      </c>
      <c r="P29" s="61" t="str">
        <f>IF(PM_Cuka[[#This Row],[Grupa]]="Juniors",COUNTIFS(PM_Cuka[Grupa],PM_Cuka[[#This Row],[Grupa]],PM_Cuka[KOPĀ Pēc Fināla],"&gt;"&amp;PM_Cuka[[#This Row],[KOPĀ Pēc Fināla]])+1,"")</f>
        <v/>
      </c>
      <c r="Q29" s="62" t="str">
        <f>IF(PM_Cuka[[#This Row],[Grupa]]="Amatieris",COUNTIFS(PM_Cuka[Grupa],PM_Cuka[[#This Row],[Grupa]],PM_Cuka[KOPĀ Pēc Fināla],"&gt;"&amp;PM_Cuka[[#This Row],[KOPĀ Pēc Fināla]])+1,"")</f>
        <v/>
      </c>
      <c r="R29" s="52">
        <f>IF(PM_Cuka[[#This Row],[Komanda]]&gt;0,SUMIFS(PM_Cuka[[KOPĀ ]],PM_Cuka[Komanda],PM_Cuka[[#This Row],[Komanda]]),"0")</f>
        <v>725</v>
      </c>
    </row>
    <row r="30" spans="1:18" ht="15.75" x14ac:dyDescent="0.25">
      <c r="A30" s="55">
        <v>23</v>
      </c>
      <c r="B30" s="34">
        <v>24</v>
      </c>
      <c r="C30" s="50">
        <f>INDEX(PM_Dalibnieki[],MATCH(PM_Cuka[[#This Row],[Dablībnieka numurs]],PM_Dalibnieki[Dablībnieka numurs],0),2)</f>
        <v>0</v>
      </c>
      <c r="D30" s="50" t="str">
        <f>INDEX(PM_Dalibnieki[],MATCH(PM_Cuka[[#This Row],[Dablībnieka numurs]],PM_Dalibnieki[Dablībnieka numurs],0),3)</f>
        <v>Meistars</v>
      </c>
      <c r="E30" s="50" t="str">
        <f>INDEX(PM_Dalibnieki[],MATCH(PM_Cuka[[#This Row],[Dablībnieka numurs]],PM_Dalibnieki[Dablībnieka numurs],0),4)</f>
        <v>Uldis Lapiņš</v>
      </c>
      <c r="F30" s="80">
        <f>INDEX(PM_Dalibnieki[],MATCH(PM_Cuka[[#This Row],[Dablībnieka numurs]],PM_Dalibnieki[Dablībnieka numurs],"0"),5)</f>
        <v>0</v>
      </c>
      <c r="G30" s="159">
        <v>91</v>
      </c>
      <c r="H30" s="159">
        <v>96</v>
      </c>
      <c r="I30" s="60">
        <f t="shared" si="0"/>
        <v>187</v>
      </c>
      <c r="J30" s="160"/>
      <c r="K30" s="60">
        <f>SUM(PM_Cuka[[#This Row],[KOPĀ ]:[P/FINĀLS]])</f>
        <v>187</v>
      </c>
      <c r="L30" s="160"/>
      <c r="M30" s="60">
        <f>SUM(PM_Cuka[[#This Row],[KOPĀ Pēc Pusfināla]],PM_Cuka[[#This Row],[FINĀLS]])</f>
        <v>187</v>
      </c>
      <c r="N30" s="60">
        <f>IF(PM_Cuka[[#This Row],[KOPĀ Pēc Fināla]]&gt;0,RANK(PM_Cuka[[#This Row],[KOPĀ Pēc Fināla]],PM_Cuka[KOPĀ Pēc Fināla]),"NAV")</f>
        <v>22</v>
      </c>
      <c r="O30" s="61">
        <v>22</v>
      </c>
      <c r="P30" s="61" t="str">
        <f>IF(PM_Cuka[[#This Row],[Grupa]]="Juniors",COUNTIFS(PM_Cuka[Grupa],PM_Cuka[[#This Row],[Grupa]],PM_Cuka[KOPĀ Pēc Fināla],"&gt;"&amp;PM_Cuka[[#This Row],[KOPĀ Pēc Fināla]])+1,"")</f>
        <v/>
      </c>
      <c r="Q30" s="62" t="str">
        <f>IF(PM_Cuka[[#This Row],[Grupa]]="Amatieris",COUNTIFS(PM_Cuka[Grupa],PM_Cuka[[#This Row],[Grupa]],PM_Cuka[KOPĀ Pēc Fināla],"&gt;"&amp;PM_Cuka[[#This Row],[KOPĀ Pēc Fināla]])+1,"")</f>
        <v/>
      </c>
      <c r="R30" s="52" t="str">
        <f>IF(PM_Cuka[[#This Row],[Komanda]]&gt;0,SUMIFS(PM_Cuka[[KOPĀ ]],PM_Cuka[Komanda],PM_Cuka[[#This Row],[Komanda]]),"0")</f>
        <v>0</v>
      </c>
    </row>
    <row r="31" spans="1:18" ht="15.75" x14ac:dyDescent="0.25">
      <c r="A31" s="55">
        <v>24</v>
      </c>
      <c r="B31" s="34">
        <v>92</v>
      </c>
      <c r="C31" s="50" t="str">
        <f>INDEX(PM_Dalibnieki[],MATCH(PM_Cuka[[#This Row],[Dablībnieka numurs]],PM_Dalibnieki[Dablībnieka numurs],0),2)</f>
        <v>Bebra kungs 1</v>
      </c>
      <c r="D31" s="50" t="str">
        <f>INDEX(PM_Dalibnieki[],MATCH(PM_Cuka[[#This Row],[Dablībnieka numurs]],PM_Dalibnieki[Dablībnieka numurs],0),3)</f>
        <v>Meistars</v>
      </c>
      <c r="E31" s="50" t="str">
        <f>INDEX(PM_Dalibnieki[],MATCH(PM_Cuka[[#This Row],[Dablībnieka numurs]],PM_Dalibnieki[Dablībnieka numurs],0),4)</f>
        <v>Agnis Dombrovics</v>
      </c>
      <c r="F31" s="80">
        <f>INDEX(PM_Dalibnieki[],MATCH(PM_Cuka[[#This Row],[Dablībnieka numurs]],PM_Dalibnieki[Dablībnieka numurs],"0"),5)</f>
        <v>0</v>
      </c>
      <c r="G31" s="159">
        <v>92</v>
      </c>
      <c r="H31" s="159">
        <v>94</v>
      </c>
      <c r="I31" s="60">
        <f t="shared" si="0"/>
        <v>186</v>
      </c>
      <c r="J31" s="64"/>
      <c r="K31" s="60">
        <f>SUM(PM_Cuka[[#This Row],[KOPĀ ]:[P/FINĀLS]])</f>
        <v>186</v>
      </c>
      <c r="L31" s="64"/>
      <c r="M31" s="60">
        <f>SUM(PM_Cuka[[#This Row],[KOPĀ Pēc Pusfināla]],PM_Cuka[[#This Row],[FINĀLS]])</f>
        <v>186</v>
      </c>
      <c r="N31" s="60">
        <f>IF(PM_Cuka[[#This Row],[KOPĀ Pēc Fināla]]&gt;0,RANK(PM_Cuka[[#This Row],[KOPĀ Pēc Fināla]],PM_Cuka[KOPĀ Pēc Fināla]),"NAV")</f>
        <v>24</v>
      </c>
      <c r="O31" s="61">
        <v>24</v>
      </c>
      <c r="P31" s="61" t="str">
        <f>IF(PM_Cuka[[#This Row],[Grupa]]="Juniors",COUNTIFS(PM_Cuka[Grupa],PM_Cuka[[#This Row],[Grupa]],PM_Cuka[KOPĀ Pēc Fināla],"&gt;"&amp;PM_Cuka[[#This Row],[KOPĀ Pēc Fināla]])+1,"")</f>
        <v/>
      </c>
      <c r="Q31" s="62" t="str">
        <f>IF(PM_Cuka[[#This Row],[Grupa]]="Amatieris",COUNTIFS(PM_Cuka[Grupa],PM_Cuka[[#This Row],[Grupa]],PM_Cuka[KOPĀ Pēc Fināla],"&gt;"&amp;PM_Cuka[[#This Row],[KOPĀ Pēc Fināla]])+1,"")</f>
        <v/>
      </c>
      <c r="R31" s="52">
        <f>IF(PM_Cuka[[#This Row],[Komanda]]&gt;0,SUMIFS(PM_Cuka[[KOPĀ ]],PM_Cuka[Komanda],PM_Cuka[[#This Row],[Komanda]]),"0")</f>
        <v>750</v>
      </c>
    </row>
    <row r="32" spans="1:18" ht="15.75" x14ac:dyDescent="0.25">
      <c r="A32" s="55">
        <v>25</v>
      </c>
      <c r="B32" s="34">
        <v>113</v>
      </c>
      <c r="C32" s="50" t="str">
        <f>INDEX(PM_Dalibnieki[],MATCH(PM_Cuka[[#This Row],[Dablībnieka numurs]],PM_Dalibnieki[Dablībnieka numurs],0),2)</f>
        <v>Mārkulīči-Zala arms 3</v>
      </c>
      <c r="D32" s="50" t="str">
        <f>INDEX(PM_Dalibnieki[],MATCH(PM_Cuka[[#This Row],[Dablībnieka numurs]],PM_Dalibnieki[Dablībnieka numurs],0),3)</f>
        <v>Meistars</v>
      </c>
      <c r="E32" s="50" t="str">
        <f>INDEX(PM_Dalibnieki[],MATCH(PM_Cuka[[#This Row],[Dablībnieka numurs]],PM_Dalibnieki[Dablībnieka numurs],0),4)</f>
        <v>Aigars Legzdiņš</v>
      </c>
      <c r="F32" s="80">
        <f>INDEX(PM_Dalibnieki[],MATCH(PM_Cuka[[#This Row],[Dablībnieka numurs]],PM_Dalibnieki[Dablībnieka numurs],"0"),5)</f>
        <v>0</v>
      </c>
      <c r="G32" s="159">
        <v>89</v>
      </c>
      <c r="H32" s="159">
        <v>96</v>
      </c>
      <c r="I32" s="60">
        <f t="shared" si="0"/>
        <v>185</v>
      </c>
      <c r="J32" s="64"/>
      <c r="K32" s="60">
        <f>SUM(PM_Cuka[[#This Row],[KOPĀ ]:[P/FINĀLS]])</f>
        <v>185</v>
      </c>
      <c r="L32" s="64"/>
      <c r="M32" s="60">
        <f>SUM(PM_Cuka[[#This Row],[KOPĀ Pēc Pusfināla]],PM_Cuka[[#This Row],[FINĀLS]])</f>
        <v>185</v>
      </c>
      <c r="N32" s="60">
        <f>IF(PM_Cuka[[#This Row],[KOPĀ Pēc Fināla]]&gt;0,RANK(PM_Cuka[[#This Row],[KOPĀ Pēc Fināla]],PM_Cuka[KOPĀ Pēc Fināla]),"NAV")</f>
        <v>25</v>
      </c>
      <c r="O32" s="61">
        <v>25</v>
      </c>
      <c r="P32" s="61" t="str">
        <f>IF(PM_Cuka[[#This Row],[Grupa]]="Juniors",COUNTIFS(PM_Cuka[Grupa],PM_Cuka[[#This Row],[Grupa]],PM_Cuka[KOPĀ Pēc Fināla],"&gt;"&amp;PM_Cuka[[#This Row],[KOPĀ Pēc Fināla]])+1,"")</f>
        <v/>
      </c>
      <c r="Q32" s="62" t="str">
        <f>IF(PM_Cuka[[#This Row],[Grupa]]="Amatieris",COUNTIFS(PM_Cuka[Grupa],PM_Cuka[[#This Row],[Grupa]],PM_Cuka[KOPĀ Pēc Fināla],"&gt;"&amp;PM_Cuka[[#This Row],[KOPĀ Pēc Fināla]])+1,"")</f>
        <v/>
      </c>
      <c r="R32" s="52">
        <f>IF(PM_Cuka[[#This Row],[Komanda]]&gt;0,SUMIFS(PM_Cuka[[KOPĀ ]],PM_Cuka[Komanda],PM_Cuka[[#This Row],[Komanda]]),"0")</f>
        <v>748</v>
      </c>
    </row>
    <row r="33" spans="1:18" ht="15.75" x14ac:dyDescent="0.25">
      <c r="A33" s="55">
        <v>26</v>
      </c>
      <c r="B33" s="34">
        <v>44</v>
      </c>
      <c r="C33" s="50">
        <f>INDEX(PM_Dalibnieki[],MATCH(PM_Cuka[[#This Row],[Dablībnieka numurs]],PM_Dalibnieki[Dablībnieka numurs],0),2)</f>
        <v>0</v>
      </c>
      <c r="D33" s="50" t="str">
        <f>INDEX(PM_Dalibnieki[],MATCH(PM_Cuka[[#This Row],[Dablībnieka numurs]],PM_Dalibnieki[Dablībnieka numurs],0),3)</f>
        <v>Amatieris</v>
      </c>
      <c r="E33" s="50" t="str">
        <f>INDEX(PM_Dalibnieki[],MATCH(PM_Cuka[[#This Row],[Dablībnieka numurs]],PM_Dalibnieki[Dablībnieka numurs],0),4)</f>
        <v>Einārs Lapiņš</v>
      </c>
      <c r="F33" s="80">
        <f>INDEX(PM_Dalibnieki[],MATCH(PM_Cuka[[#This Row],[Dablībnieka numurs]],PM_Dalibnieki[Dablībnieka numurs],"0"),5)</f>
        <v>0</v>
      </c>
      <c r="G33" s="162">
        <v>91</v>
      </c>
      <c r="H33" s="162">
        <v>94</v>
      </c>
      <c r="I33" s="60">
        <f t="shared" si="0"/>
        <v>185</v>
      </c>
      <c r="J33" s="159"/>
      <c r="K33" s="60">
        <f>SUM(PM_Cuka[[#This Row],[KOPĀ ]:[P/FINĀLS]])</f>
        <v>185</v>
      </c>
      <c r="L33" s="159"/>
      <c r="M33" s="60">
        <f>SUM(PM_Cuka[[#This Row],[KOPĀ Pēc Pusfināla]],PM_Cuka[[#This Row],[FINĀLS]])</f>
        <v>185</v>
      </c>
      <c r="N33" s="60">
        <f>IF(PM_Cuka[[#This Row],[KOPĀ Pēc Fināla]]&gt;0,RANK(PM_Cuka[[#This Row],[KOPĀ Pēc Fināla]],PM_Cuka[KOPĀ Pēc Fināla]),"NAV")</f>
        <v>25</v>
      </c>
      <c r="O33" s="61">
        <v>26</v>
      </c>
      <c r="P33" s="61" t="str">
        <f>IF(PM_Cuka[[#This Row],[Grupa]]="Juniors",COUNTIFS(PM_Cuka[Grupa],PM_Cuka[[#This Row],[Grupa]],PM_Cuka[KOPĀ Pēc Fināla],"&gt;"&amp;PM_Cuka[[#This Row],[KOPĀ Pēc Fināla]])+1,"")</f>
        <v/>
      </c>
      <c r="Q33" s="62">
        <f>IF(PM_Cuka[[#This Row],[Grupa]]="Amatieris",COUNTIFS(PM_Cuka[Grupa],PM_Cuka[[#This Row],[Grupa]],PM_Cuka[KOPĀ Pēc Fināla],"&gt;"&amp;PM_Cuka[[#This Row],[KOPĀ Pēc Fināla]])+1,"")</f>
        <v>4</v>
      </c>
      <c r="R33" s="52" t="str">
        <f>IF(PM_Cuka[[#This Row],[Komanda]]&gt;0,SUMIFS(PM_Cuka[[KOPĀ ]],PM_Cuka[Komanda],PM_Cuka[[#This Row],[Komanda]]),"0")</f>
        <v>0</v>
      </c>
    </row>
    <row r="34" spans="1:18" ht="15.75" x14ac:dyDescent="0.25">
      <c r="A34" s="55">
        <v>27</v>
      </c>
      <c r="B34" s="34">
        <v>64</v>
      </c>
      <c r="C34" s="50">
        <f>INDEX(PM_Dalibnieki[],MATCH(PM_Cuka[[#This Row],[Dablībnieka numurs]],PM_Dalibnieki[Dablībnieka numurs],0),2)</f>
        <v>0</v>
      </c>
      <c r="D34" s="50" t="str">
        <f>INDEX(PM_Dalibnieki[],MATCH(PM_Cuka[[#This Row],[Dablībnieka numurs]],PM_Dalibnieki[Dablībnieka numurs],0),3)</f>
        <v>Meistars</v>
      </c>
      <c r="E34" s="50" t="str">
        <f>INDEX(PM_Dalibnieki[],MATCH(PM_Cuka[[#This Row],[Dablībnieka numurs]],PM_Dalibnieki[Dablībnieka numurs],0),4)</f>
        <v>Ģirts Vārna</v>
      </c>
      <c r="F34" s="80">
        <f>INDEX(PM_Dalibnieki[],MATCH(PM_Cuka[[#This Row],[Dablībnieka numurs]],PM_Dalibnieki[Dablībnieka numurs],"0"),5)</f>
        <v>0</v>
      </c>
      <c r="G34" s="162">
        <v>90</v>
      </c>
      <c r="H34" s="162">
        <v>94</v>
      </c>
      <c r="I34" s="60">
        <f t="shared" si="0"/>
        <v>184</v>
      </c>
      <c r="J34" s="163"/>
      <c r="K34" s="60">
        <f>SUM(PM_Cuka[[#This Row],[KOPĀ ]:[P/FINĀLS]])</f>
        <v>184</v>
      </c>
      <c r="L34" s="163"/>
      <c r="M34" s="60">
        <f>SUM(PM_Cuka[[#This Row],[KOPĀ Pēc Pusfināla]],PM_Cuka[[#This Row],[FINĀLS]])</f>
        <v>184</v>
      </c>
      <c r="N34" s="60">
        <f>IF(PM_Cuka[[#This Row],[KOPĀ Pēc Fināla]]&gt;0,RANK(PM_Cuka[[#This Row],[KOPĀ Pēc Fināla]],PM_Cuka[KOPĀ Pēc Fināla]),"NAV")</f>
        <v>27</v>
      </c>
      <c r="O34" s="61">
        <v>27</v>
      </c>
      <c r="P34" s="61" t="str">
        <f>IF(PM_Cuka[[#This Row],[Grupa]]="Juniors",COUNTIFS(PM_Cuka[Grupa],PM_Cuka[[#This Row],[Grupa]],PM_Cuka[KOPĀ Pēc Fināla],"&gt;"&amp;PM_Cuka[[#This Row],[KOPĀ Pēc Fināla]])+1,"")</f>
        <v/>
      </c>
      <c r="Q34" s="62" t="str">
        <f>IF(PM_Cuka[[#This Row],[Grupa]]="Amatieris",COUNTIFS(PM_Cuka[Grupa],PM_Cuka[[#This Row],[Grupa]],PM_Cuka[KOPĀ Pēc Fināla],"&gt;"&amp;PM_Cuka[[#This Row],[KOPĀ Pēc Fināla]])+1,"")</f>
        <v/>
      </c>
      <c r="R34" s="52" t="str">
        <f>IF(PM_Cuka[[#This Row],[Komanda]]&gt;0,SUMIFS(PM_Cuka[[KOPĀ ]],PM_Cuka[Komanda],PM_Cuka[[#This Row],[Komanda]]),"0")</f>
        <v>0</v>
      </c>
    </row>
    <row r="35" spans="1:18" ht="15.75" x14ac:dyDescent="0.25">
      <c r="A35" s="55">
        <v>28</v>
      </c>
      <c r="B35" s="34">
        <v>36</v>
      </c>
      <c r="C35" s="50" t="str">
        <f>INDEX(PM_Dalibnieki[],MATCH(PM_Cuka[[#This Row],[Dablībnieka numurs]],PM_Dalibnieki[Dablībnieka numurs],0),2)</f>
        <v>SIA ieroči 2</v>
      </c>
      <c r="D35" s="50" t="str">
        <f>INDEX(PM_Dalibnieki[],MATCH(PM_Cuka[[#This Row],[Dablībnieka numurs]],PM_Dalibnieki[Dablībnieka numurs],0),3)</f>
        <v>Juniors</v>
      </c>
      <c r="E35" s="50" t="str">
        <f>INDEX(PM_Dalibnieki[],MATCH(PM_Cuka[[#This Row],[Dablībnieka numurs]],PM_Dalibnieki[Dablībnieka numurs],0),4)</f>
        <v>Kārlis Zvirgzdiņš</v>
      </c>
      <c r="F35" s="80" t="str">
        <f>INDEX(PM_Dalibnieki[],MATCH(PM_Cuka[[#This Row],[Dablībnieka numurs]],PM_Dalibnieki[Dablībnieka numurs],"0"),5)</f>
        <v>x</v>
      </c>
      <c r="G35" s="162">
        <v>91</v>
      </c>
      <c r="H35" s="162">
        <v>93</v>
      </c>
      <c r="I35" s="60">
        <f t="shared" si="0"/>
        <v>184</v>
      </c>
      <c r="J35" s="159"/>
      <c r="K35" s="60">
        <f>SUM(PM_Cuka[[#This Row],[KOPĀ ]:[P/FINĀLS]])</f>
        <v>184</v>
      </c>
      <c r="L35" s="159"/>
      <c r="M35" s="60">
        <f>SUM(PM_Cuka[[#This Row],[KOPĀ Pēc Pusfināla]],PM_Cuka[[#This Row],[FINĀLS]])</f>
        <v>184</v>
      </c>
      <c r="N35" s="60">
        <f>IF(PM_Cuka[[#This Row],[KOPĀ Pēc Fināla]]&gt;0,RANK(PM_Cuka[[#This Row],[KOPĀ Pēc Fināla]],PM_Cuka[KOPĀ Pēc Fināla]),"NAV")</f>
        <v>27</v>
      </c>
      <c r="O35" s="61">
        <v>28</v>
      </c>
      <c r="P35" s="61">
        <f>IF(PM_Cuka[[#This Row],[Grupa]]="Juniors",COUNTIFS(PM_Cuka[Grupa],PM_Cuka[[#This Row],[Grupa]],PM_Cuka[KOPĀ Pēc Fināla],"&gt;"&amp;PM_Cuka[[#This Row],[KOPĀ Pēc Fināla]])+1,"")</f>
        <v>6</v>
      </c>
      <c r="Q35" s="62" t="str">
        <f>IF(PM_Cuka[[#This Row],[Grupa]]="Amatieris",COUNTIFS(PM_Cuka[Grupa],PM_Cuka[[#This Row],[Grupa]],PM_Cuka[KOPĀ Pēc Fināla],"&gt;"&amp;PM_Cuka[[#This Row],[KOPĀ Pēc Fināla]])+1,"")</f>
        <v/>
      </c>
      <c r="R35" s="52">
        <f>IF(PM_Cuka[[#This Row],[Komanda]]&gt;0,SUMIFS(PM_Cuka[[KOPĀ ]],PM_Cuka[Komanda],PM_Cuka[[#This Row],[Komanda]]),"0")</f>
        <v>695</v>
      </c>
    </row>
    <row r="36" spans="1:18" ht="15.75" x14ac:dyDescent="0.25">
      <c r="A36" s="55">
        <v>29</v>
      </c>
      <c r="B36" s="34">
        <v>5</v>
      </c>
      <c r="C36" s="50">
        <f>INDEX(PM_Dalibnieki[],MATCH(PM_Cuka[[#This Row],[Dablībnieka numurs]],PM_Dalibnieki[Dablībnieka numurs],0),2)</f>
        <v>0</v>
      </c>
      <c r="D36" s="50" t="str">
        <f>INDEX(PM_Dalibnieki[],MATCH(PM_Cuka[[#This Row],[Dablībnieka numurs]],PM_Dalibnieki[Dablībnieka numurs],0),3)</f>
        <v>Meistars</v>
      </c>
      <c r="E36" s="50" t="str">
        <f>INDEX(PM_Dalibnieki[],MATCH(PM_Cuka[[#This Row],[Dablībnieka numurs]],PM_Dalibnieki[Dablībnieka numurs],0),4)</f>
        <v>Valērijs Ķirķis</v>
      </c>
      <c r="F36" s="80">
        <f>INDEX(PM_Dalibnieki[],MATCH(PM_Cuka[[#This Row],[Dablībnieka numurs]],PM_Dalibnieki[Dablībnieka numurs],"0"),5)</f>
        <v>0</v>
      </c>
      <c r="G36" s="159">
        <v>83</v>
      </c>
      <c r="H36" s="159">
        <v>99</v>
      </c>
      <c r="I36" s="60">
        <f t="shared" si="0"/>
        <v>182</v>
      </c>
      <c r="J36" s="160"/>
      <c r="K36" s="60">
        <f>SUM(PM_Cuka[[#This Row],[KOPĀ ]:[P/FINĀLS]])</f>
        <v>182</v>
      </c>
      <c r="L36" s="160"/>
      <c r="M36" s="60">
        <f>SUM(PM_Cuka[[#This Row],[KOPĀ Pēc Pusfināla]],PM_Cuka[[#This Row],[FINĀLS]])</f>
        <v>182</v>
      </c>
      <c r="N36" s="60">
        <f>IF(PM_Cuka[[#This Row],[KOPĀ Pēc Fināla]]&gt;0,RANK(PM_Cuka[[#This Row],[KOPĀ Pēc Fināla]],PM_Cuka[KOPĀ Pēc Fināla]),"NAV")</f>
        <v>29</v>
      </c>
      <c r="O36" s="61">
        <v>29</v>
      </c>
      <c r="P36" s="61" t="str">
        <f>IF(PM_Cuka[[#This Row],[Grupa]]="Juniors",COUNTIFS(PM_Cuka[Grupa],PM_Cuka[[#This Row],[Grupa]],PM_Cuka[KOPĀ Pēc Fināla],"&gt;"&amp;PM_Cuka[[#This Row],[KOPĀ Pēc Fināla]])+1,"")</f>
        <v/>
      </c>
      <c r="Q36" s="62" t="str">
        <f>IF(PM_Cuka[[#This Row],[Grupa]]="Amatieris",COUNTIFS(PM_Cuka[Grupa],PM_Cuka[[#This Row],[Grupa]],PM_Cuka[KOPĀ Pēc Fināla],"&gt;"&amp;PM_Cuka[[#This Row],[KOPĀ Pēc Fināla]])+1,"")</f>
        <v/>
      </c>
      <c r="R36" s="52" t="str">
        <f>IF(PM_Cuka[[#This Row],[Komanda]]&gt;0,SUMIFS(PM_Cuka[[KOPĀ ]],PM_Cuka[Komanda],PM_Cuka[[#This Row],[Komanda]]),"0")</f>
        <v>0</v>
      </c>
    </row>
    <row r="37" spans="1:18" ht="15.75" x14ac:dyDescent="0.25">
      <c r="A37" s="55">
        <v>30</v>
      </c>
      <c r="B37" s="34">
        <v>60</v>
      </c>
      <c r="C37" s="50" t="str">
        <f>INDEX(PM_Dalibnieki[],MATCH(PM_Cuka[[#This Row],[Dablībnieka numurs]],PM_Dalibnieki[Dablībnieka numurs],0),2)</f>
        <v>SIA ieroči 1</v>
      </c>
      <c r="D37" s="50" t="str">
        <f>INDEX(PM_Dalibnieki[],MATCH(PM_Cuka[[#This Row],[Dablībnieka numurs]],PM_Dalibnieki[Dablībnieka numurs],0),3)</f>
        <v>Meistars</v>
      </c>
      <c r="E37" s="50" t="str">
        <f>INDEX(PM_Dalibnieki[],MATCH(PM_Cuka[[#This Row],[Dablībnieka numurs]],PM_Dalibnieki[Dablībnieka numurs],0),4)</f>
        <v>Dāvis Zaube</v>
      </c>
      <c r="F37" s="80">
        <f>INDEX(PM_Dalibnieki[],MATCH(PM_Cuka[[#This Row],[Dablībnieka numurs]],PM_Dalibnieki[Dablībnieka numurs],"0"),5)</f>
        <v>0</v>
      </c>
      <c r="G37" s="159">
        <v>89</v>
      </c>
      <c r="H37" s="159">
        <v>93</v>
      </c>
      <c r="I37" s="60">
        <f t="shared" si="0"/>
        <v>182</v>
      </c>
      <c r="J37" s="159"/>
      <c r="K37" s="60">
        <f>SUM(PM_Cuka[[#This Row],[KOPĀ ]:[P/FINĀLS]])</f>
        <v>182</v>
      </c>
      <c r="L37" s="160"/>
      <c r="M37" s="60">
        <f>SUM(PM_Cuka[[#This Row],[KOPĀ Pēc Pusfināla]],PM_Cuka[[#This Row],[FINĀLS]])</f>
        <v>182</v>
      </c>
      <c r="N37" s="60">
        <f>IF(PM_Cuka[[#This Row],[KOPĀ Pēc Fināla]]&gt;0,RANK(PM_Cuka[[#This Row],[KOPĀ Pēc Fināla]],PM_Cuka[KOPĀ Pēc Fināla]),"NAV")</f>
        <v>29</v>
      </c>
      <c r="O37" s="61">
        <v>30</v>
      </c>
      <c r="P37" s="61" t="str">
        <f>IF(PM_Cuka[[#This Row],[Grupa]]="Juniors",COUNTIFS(PM_Cuka[Grupa],PM_Cuka[[#This Row],[Grupa]],PM_Cuka[KOPĀ Pēc Fināla],"&gt;"&amp;PM_Cuka[[#This Row],[KOPĀ Pēc Fināla]])+1,"")</f>
        <v/>
      </c>
      <c r="Q37" s="62" t="str">
        <f>IF(PM_Cuka[[#This Row],[Grupa]]="Amatieris",COUNTIFS(PM_Cuka[Grupa],PM_Cuka[[#This Row],[Grupa]],PM_Cuka[KOPĀ Pēc Fināla],"&gt;"&amp;PM_Cuka[[#This Row],[KOPĀ Pēc Fināla]])+1,"")</f>
        <v/>
      </c>
      <c r="R37" s="52">
        <f>IF(PM_Cuka[[#This Row],[Komanda]]&gt;0,SUMIFS(PM_Cuka[[KOPĀ ]],PM_Cuka[Komanda],PM_Cuka[[#This Row],[Komanda]]),"0")</f>
        <v>745</v>
      </c>
    </row>
    <row r="38" spans="1:18" ht="15.75" x14ac:dyDescent="0.25">
      <c r="A38" s="55">
        <v>31</v>
      </c>
      <c r="B38" s="34">
        <v>81</v>
      </c>
      <c r="C38" s="50">
        <f>INDEX(PM_Dalibnieki[],MATCH(PM_Cuka[[#This Row],[Dablībnieka numurs]],PM_Dalibnieki[Dablībnieka numurs],0),2)</f>
        <v>0</v>
      </c>
      <c r="D38" s="50" t="str">
        <f>INDEX(PM_Dalibnieki[],MATCH(PM_Cuka[[#This Row],[Dablībnieka numurs]],PM_Dalibnieki[Dablībnieka numurs],0),3)</f>
        <v>Amatieris</v>
      </c>
      <c r="E38" s="50" t="str">
        <f>INDEX(PM_Dalibnieki[],MATCH(PM_Cuka[[#This Row],[Dablībnieka numurs]],PM_Dalibnieki[Dablībnieka numurs],0),4)</f>
        <v>Ralfs Vingris</v>
      </c>
      <c r="F38" s="80">
        <f>INDEX(PM_Dalibnieki[],MATCH(PM_Cuka[[#This Row],[Dablībnieka numurs]],PM_Dalibnieki[Dablībnieka numurs],"0"),5)</f>
        <v>0</v>
      </c>
      <c r="G38" s="159">
        <v>91</v>
      </c>
      <c r="H38" s="159">
        <v>90</v>
      </c>
      <c r="I38" s="60">
        <f t="shared" si="0"/>
        <v>181</v>
      </c>
      <c r="J38" s="160"/>
      <c r="K38" s="60">
        <f>SUM(PM_Cuka[[#This Row],[KOPĀ ]:[P/FINĀLS]])</f>
        <v>181</v>
      </c>
      <c r="L38" s="160"/>
      <c r="M38" s="60">
        <f>SUM(PM_Cuka[[#This Row],[KOPĀ Pēc Pusfināla]],PM_Cuka[[#This Row],[FINĀLS]])</f>
        <v>181</v>
      </c>
      <c r="N38" s="60">
        <f>IF(PM_Cuka[[#This Row],[KOPĀ Pēc Fināla]]&gt;0,RANK(PM_Cuka[[#This Row],[KOPĀ Pēc Fināla]],PM_Cuka[KOPĀ Pēc Fināla]),"NAV")</f>
        <v>31</v>
      </c>
      <c r="O38" s="61">
        <v>31</v>
      </c>
      <c r="P38" s="61" t="str">
        <f>IF(PM_Cuka[[#This Row],[Grupa]]="Juniors",COUNTIFS(PM_Cuka[Grupa],PM_Cuka[[#This Row],[Grupa]],PM_Cuka[KOPĀ Pēc Fināla],"&gt;"&amp;PM_Cuka[[#This Row],[KOPĀ Pēc Fināla]])+1,"")</f>
        <v/>
      </c>
      <c r="Q38" s="62">
        <f>IF(PM_Cuka[[#This Row],[Grupa]]="Amatieris",COUNTIFS(PM_Cuka[Grupa],PM_Cuka[[#This Row],[Grupa]],PM_Cuka[KOPĀ Pēc Fināla],"&gt;"&amp;PM_Cuka[[#This Row],[KOPĀ Pēc Fināla]])+1,"")</f>
        <v>5</v>
      </c>
      <c r="R38" s="52" t="str">
        <f>IF(PM_Cuka[[#This Row],[Komanda]]&gt;0,SUMIFS(PM_Cuka[[KOPĀ ]],PM_Cuka[Komanda],PM_Cuka[[#This Row],[Komanda]]),"0")</f>
        <v>0</v>
      </c>
    </row>
    <row r="39" spans="1:18" ht="15.75" x14ac:dyDescent="0.25">
      <c r="A39" s="55">
        <v>32</v>
      </c>
      <c r="B39" s="34">
        <v>26</v>
      </c>
      <c r="C39" s="50" t="str">
        <f>INDEX(PM_Dalibnieki[],MATCH(PM_Cuka[[#This Row],[Dablībnieka numurs]],PM_Dalibnieki[Dablībnieka numurs],0),2)</f>
        <v>Meža sports</v>
      </c>
      <c r="D39" s="50" t="str">
        <f>INDEX(PM_Dalibnieki[],MATCH(PM_Cuka[[#This Row],[Dablībnieka numurs]],PM_Dalibnieki[Dablībnieka numurs],0),3)</f>
        <v>Meistars</v>
      </c>
      <c r="E39" s="50" t="str">
        <f>INDEX(PM_Dalibnieki[],MATCH(PM_Cuka[[#This Row],[Dablībnieka numurs]],PM_Dalibnieki[Dablībnieka numurs],0),4)</f>
        <v>Andris Svārups</v>
      </c>
      <c r="F39" s="80">
        <f>INDEX(PM_Dalibnieki[],MATCH(PM_Cuka[[#This Row],[Dablībnieka numurs]],PM_Dalibnieki[Dablībnieka numurs],"0"),5)</f>
        <v>0</v>
      </c>
      <c r="G39" s="162">
        <v>86</v>
      </c>
      <c r="H39" s="162">
        <v>94</v>
      </c>
      <c r="I39" s="60">
        <f t="shared" si="0"/>
        <v>180</v>
      </c>
      <c r="J39" s="160"/>
      <c r="K39" s="60">
        <f>SUM(PM_Cuka[[#This Row],[KOPĀ ]:[P/FINĀLS]])</f>
        <v>180</v>
      </c>
      <c r="L39" s="160"/>
      <c r="M39" s="60">
        <f>SUM(PM_Cuka[[#This Row],[KOPĀ Pēc Pusfināla]],PM_Cuka[[#This Row],[FINĀLS]])</f>
        <v>180</v>
      </c>
      <c r="N39" s="60">
        <f>IF(PM_Cuka[[#This Row],[KOPĀ Pēc Fināla]]&gt;0,RANK(PM_Cuka[[#This Row],[KOPĀ Pēc Fināla]],PM_Cuka[KOPĀ Pēc Fināla]),"NAV")</f>
        <v>32</v>
      </c>
      <c r="O39" s="61">
        <v>32</v>
      </c>
      <c r="P39" s="61" t="str">
        <f>IF(PM_Cuka[[#This Row],[Grupa]]="Juniors",COUNTIFS(PM_Cuka[Grupa],PM_Cuka[[#This Row],[Grupa]],PM_Cuka[KOPĀ Pēc Fināla],"&gt;"&amp;PM_Cuka[[#This Row],[KOPĀ Pēc Fināla]])+1,"")</f>
        <v/>
      </c>
      <c r="Q39" s="62" t="str">
        <f>IF(PM_Cuka[[#This Row],[Grupa]]="Amatieris",COUNTIFS(PM_Cuka[Grupa],PM_Cuka[[#This Row],[Grupa]],PM_Cuka[KOPĀ Pēc Fināla],"&gt;"&amp;PM_Cuka[[#This Row],[KOPĀ Pēc Fināla]])+1,"")</f>
        <v/>
      </c>
      <c r="R39" s="52">
        <f>IF(PM_Cuka[[#This Row],[Komanda]]&gt;0,SUMIFS(PM_Cuka[[KOPĀ ]],PM_Cuka[Komanda],PM_Cuka[[#This Row],[Komanda]]),"0")</f>
        <v>736</v>
      </c>
    </row>
    <row r="40" spans="1:18" ht="15.75" x14ac:dyDescent="0.25">
      <c r="A40" s="55">
        <v>33</v>
      </c>
      <c r="B40" s="34">
        <v>54</v>
      </c>
      <c r="C40" s="50">
        <f>INDEX(PM_Dalibnieki[],MATCH(PM_Cuka[[#This Row],[Dablībnieka numurs]],PM_Dalibnieki[Dablībnieka numurs],0),2)</f>
        <v>0</v>
      </c>
      <c r="D40" s="50" t="str">
        <f>INDEX(PM_Dalibnieki[],MATCH(PM_Cuka[[#This Row],[Dablībnieka numurs]],PM_Dalibnieki[Dablībnieka numurs],0),3)</f>
        <v>Amatieris</v>
      </c>
      <c r="E40" s="50" t="str">
        <f>INDEX(PM_Dalibnieki[],MATCH(PM_Cuka[[#This Row],[Dablībnieka numurs]],PM_Dalibnieki[Dablībnieka numurs],0),4)</f>
        <v>Dainis Šteinhards</v>
      </c>
      <c r="F40" s="80">
        <f>INDEX(PM_Dalibnieki[],MATCH(PM_Cuka[[#This Row],[Dablībnieka numurs]],PM_Dalibnieki[Dablībnieka numurs],"0"),5)</f>
        <v>0</v>
      </c>
      <c r="G40" s="162">
        <v>87</v>
      </c>
      <c r="H40" s="162">
        <v>93</v>
      </c>
      <c r="I40" s="60">
        <f t="shared" si="0"/>
        <v>180</v>
      </c>
      <c r="J40" s="163"/>
      <c r="K40" s="60">
        <f>SUM(PM_Cuka[[#This Row],[KOPĀ ]:[P/FINĀLS]])</f>
        <v>180</v>
      </c>
      <c r="L40" s="163"/>
      <c r="M40" s="60">
        <f>SUM(PM_Cuka[[#This Row],[KOPĀ Pēc Pusfināla]],PM_Cuka[[#This Row],[FINĀLS]])</f>
        <v>180</v>
      </c>
      <c r="N40" s="60">
        <f>IF(PM_Cuka[[#This Row],[KOPĀ Pēc Fināla]]&gt;0,RANK(PM_Cuka[[#This Row],[KOPĀ Pēc Fināla]],PM_Cuka[KOPĀ Pēc Fināla]),"NAV")</f>
        <v>32</v>
      </c>
      <c r="O40" s="61">
        <v>33</v>
      </c>
      <c r="P40" s="61" t="str">
        <f>IF(PM_Cuka[[#This Row],[Grupa]]="Juniors",COUNTIFS(PM_Cuka[Grupa],PM_Cuka[[#This Row],[Grupa]],PM_Cuka[KOPĀ Pēc Fināla],"&gt;"&amp;PM_Cuka[[#This Row],[KOPĀ Pēc Fināla]])+1,"")</f>
        <v/>
      </c>
      <c r="Q40" s="62">
        <f>IF(PM_Cuka[[#This Row],[Grupa]]="Amatieris",COUNTIFS(PM_Cuka[Grupa],PM_Cuka[[#This Row],[Grupa]],PM_Cuka[KOPĀ Pēc Fināla],"&gt;"&amp;PM_Cuka[[#This Row],[KOPĀ Pēc Fināla]])+1,"")</f>
        <v>6</v>
      </c>
      <c r="R40" s="52" t="str">
        <f>IF(PM_Cuka[[#This Row],[Komanda]]&gt;0,SUMIFS(PM_Cuka[[KOPĀ ]],PM_Cuka[Komanda],PM_Cuka[[#This Row],[Komanda]]),"0")</f>
        <v>0</v>
      </c>
    </row>
    <row r="41" spans="1:18" ht="15.75" x14ac:dyDescent="0.25">
      <c r="A41" s="55">
        <v>34</v>
      </c>
      <c r="B41" s="34">
        <v>1</v>
      </c>
      <c r="C41" s="50" t="str">
        <f>INDEX(PM_Dalibnieki[],MATCH(PM_Cuka[[#This Row],[Dablībnieka numurs]],PM_Dalibnieki[Dablībnieka numurs],0),2)</f>
        <v>Mārkulīči-Zala arms 3</v>
      </c>
      <c r="D41" s="50" t="str">
        <f>INDEX(PM_Dalibnieki[],MATCH(PM_Cuka[[#This Row],[Dablībnieka numurs]],PM_Dalibnieki[Dablībnieka numurs],0),3)</f>
        <v>Meistars</v>
      </c>
      <c r="E41" s="50" t="str">
        <f>INDEX(PM_Dalibnieki[],MATCH(PM_Cuka[[#This Row],[Dablībnieka numurs]],PM_Dalibnieki[Dablībnieka numurs],0),4)</f>
        <v>Ēriks Bergs</v>
      </c>
      <c r="F41" s="80">
        <f>INDEX(PM_Dalibnieki[],MATCH(PM_Cuka[[#This Row],[Dablībnieka numurs]],PM_Dalibnieki[Dablībnieka numurs],"0"),5)</f>
        <v>0</v>
      </c>
      <c r="G41" s="64">
        <v>88</v>
      </c>
      <c r="H41" s="64">
        <v>92</v>
      </c>
      <c r="I41" s="60">
        <f t="shared" si="0"/>
        <v>180</v>
      </c>
      <c r="J41" s="161"/>
      <c r="K41" s="60">
        <f>SUM(PM_Cuka[[#This Row],[KOPĀ ]:[P/FINĀLS]])</f>
        <v>180</v>
      </c>
      <c r="L41" s="161"/>
      <c r="M41" s="60">
        <f>SUM(PM_Cuka[[#This Row],[KOPĀ Pēc Pusfināla]],PM_Cuka[[#This Row],[FINĀLS]])</f>
        <v>180</v>
      </c>
      <c r="N41" s="60">
        <f>IF(PM_Cuka[[#This Row],[KOPĀ Pēc Fināla]]&gt;0,RANK(PM_Cuka[[#This Row],[KOPĀ Pēc Fināla]],PM_Cuka[KOPĀ Pēc Fināla]),"NAV")</f>
        <v>32</v>
      </c>
      <c r="O41" s="61">
        <v>34</v>
      </c>
      <c r="P41" s="61" t="str">
        <f>IF(PM_Cuka[[#This Row],[Grupa]]="Juniors",COUNTIFS(PM_Cuka[Grupa],PM_Cuka[[#This Row],[Grupa]],PM_Cuka[KOPĀ Pēc Fināla],"&gt;"&amp;PM_Cuka[[#This Row],[KOPĀ Pēc Fināla]])+1,"")</f>
        <v/>
      </c>
      <c r="Q41" s="62" t="str">
        <f>IF(PM_Cuka[[#This Row],[Grupa]]="Amatieris",COUNTIFS(PM_Cuka[Grupa],PM_Cuka[[#This Row],[Grupa]],PM_Cuka[KOPĀ Pēc Fināla],"&gt;"&amp;PM_Cuka[[#This Row],[KOPĀ Pēc Fināla]])+1,"")</f>
        <v/>
      </c>
      <c r="R41" s="52">
        <f>IF(PM_Cuka[[#This Row],[Komanda]]&gt;0,SUMIFS(PM_Cuka[[KOPĀ ]],PM_Cuka[Komanda],PM_Cuka[[#This Row],[Komanda]]),"0")</f>
        <v>748</v>
      </c>
    </row>
    <row r="42" spans="1:18" ht="15.75" x14ac:dyDescent="0.25">
      <c r="A42" s="55">
        <v>35</v>
      </c>
      <c r="B42" s="34">
        <v>34</v>
      </c>
      <c r="C42" s="50" t="str">
        <f>INDEX(PM_Dalibnieki[],MATCH(PM_Cuka[[#This Row],[Dablībnieka numurs]],PM_Dalibnieki[Dablībnieka numurs],0),2)</f>
        <v>SIA ieroči 1</v>
      </c>
      <c r="D42" s="50" t="str">
        <f>INDEX(PM_Dalibnieki[],MATCH(PM_Cuka[[#This Row],[Dablībnieka numurs]],PM_Dalibnieki[Dablībnieka numurs],0),3)</f>
        <v>Meistars</v>
      </c>
      <c r="E42" s="50" t="str">
        <f>INDEX(PM_Dalibnieki[],MATCH(PM_Cuka[[#This Row],[Dablībnieka numurs]],PM_Dalibnieki[Dablībnieka numurs],0),4)</f>
        <v>Vilnis Zvirgzdiņš</v>
      </c>
      <c r="F42" s="80">
        <f>INDEX(PM_Dalibnieki[],MATCH(PM_Cuka[[#This Row],[Dablībnieka numurs]],PM_Dalibnieki[Dablībnieka numurs],"0"),5)</f>
        <v>0</v>
      </c>
      <c r="G42" s="162">
        <v>92</v>
      </c>
      <c r="H42" s="162">
        <v>88</v>
      </c>
      <c r="I42" s="60">
        <f t="shared" si="0"/>
        <v>180</v>
      </c>
      <c r="J42" s="159"/>
      <c r="K42" s="60">
        <f>SUM(PM_Cuka[[#This Row],[KOPĀ ]:[P/FINĀLS]])</f>
        <v>180</v>
      </c>
      <c r="L42" s="160"/>
      <c r="M42" s="60">
        <f>SUM(PM_Cuka[[#This Row],[KOPĀ Pēc Pusfināla]],PM_Cuka[[#This Row],[FINĀLS]])</f>
        <v>180</v>
      </c>
      <c r="N42" s="60">
        <f>IF(PM_Cuka[[#This Row],[KOPĀ Pēc Fināla]]&gt;0,RANK(PM_Cuka[[#This Row],[KOPĀ Pēc Fināla]],PM_Cuka[KOPĀ Pēc Fināla]),"NAV")</f>
        <v>32</v>
      </c>
      <c r="O42" s="61">
        <v>35</v>
      </c>
      <c r="P42" s="61" t="str">
        <f>IF(PM_Cuka[[#This Row],[Grupa]]="Juniors",COUNTIFS(PM_Cuka[Grupa],PM_Cuka[[#This Row],[Grupa]],PM_Cuka[KOPĀ Pēc Fināla],"&gt;"&amp;PM_Cuka[[#This Row],[KOPĀ Pēc Fināla]])+1,"")</f>
        <v/>
      </c>
      <c r="Q42" s="62" t="str">
        <f>IF(PM_Cuka[[#This Row],[Grupa]]="Amatieris",COUNTIFS(PM_Cuka[Grupa],PM_Cuka[[#This Row],[Grupa]],PM_Cuka[KOPĀ Pēc Fināla],"&gt;"&amp;PM_Cuka[[#This Row],[KOPĀ Pēc Fināla]])+1,"")</f>
        <v/>
      </c>
      <c r="R42" s="52">
        <f>IF(PM_Cuka[[#This Row],[Komanda]]&gt;0,SUMIFS(PM_Cuka[[KOPĀ ]],PM_Cuka[Komanda],PM_Cuka[[#This Row],[Komanda]]),"0")</f>
        <v>745</v>
      </c>
    </row>
    <row r="43" spans="1:18" ht="15.75" x14ac:dyDescent="0.25">
      <c r="A43" s="55">
        <v>36</v>
      </c>
      <c r="B43" s="34">
        <v>59</v>
      </c>
      <c r="C43" s="50" t="str">
        <f>INDEX(PM_Dalibnieki[],MATCH(PM_Cuka[[#This Row],[Dablībnieka numurs]],PM_Dalibnieki[Dablībnieka numurs],0),2)</f>
        <v>SIA ieroči 2</v>
      </c>
      <c r="D43" s="50" t="str">
        <f>INDEX(PM_Dalibnieki[],MATCH(PM_Cuka[[#This Row],[Dablībnieka numurs]],PM_Dalibnieki[Dablībnieka numurs],0),3)</f>
        <v>Amatieris</v>
      </c>
      <c r="E43" s="50" t="str">
        <f>INDEX(PM_Dalibnieki[],MATCH(PM_Cuka[[#This Row],[Dablībnieka numurs]],PM_Dalibnieki[Dablībnieka numurs],0),4)</f>
        <v>Artis Almanis</v>
      </c>
      <c r="F43" s="80">
        <f>INDEX(PM_Dalibnieki[],MATCH(PM_Cuka[[#This Row],[Dablībnieka numurs]],PM_Dalibnieki[Dablībnieka numurs],"0"),5)</f>
        <v>0</v>
      </c>
      <c r="G43" s="159">
        <v>95</v>
      </c>
      <c r="H43" s="159">
        <v>84</v>
      </c>
      <c r="I43" s="60">
        <f t="shared" si="0"/>
        <v>179</v>
      </c>
      <c r="J43" s="159"/>
      <c r="K43" s="60">
        <f>SUM(PM_Cuka[[#This Row],[KOPĀ ]:[P/FINĀLS]])</f>
        <v>179</v>
      </c>
      <c r="L43" s="160"/>
      <c r="M43" s="60">
        <f>SUM(PM_Cuka[[#This Row],[KOPĀ Pēc Pusfināla]],PM_Cuka[[#This Row],[FINĀLS]])</f>
        <v>179</v>
      </c>
      <c r="N43" s="60">
        <f>IF(PM_Cuka[[#This Row],[KOPĀ Pēc Fināla]]&gt;0,RANK(PM_Cuka[[#This Row],[KOPĀ Pēc Fināla]],PM_Cuka[KOPĀ Pēc Fināla]),"NAV")</f>
        <v>36</v>
      </c>
      <c r="O43" s="61">
        <v>36</v>
      </c>
      <c r="P43" s="61" t="str">
        <f>IF(PM_Cuka[[#This Row],[Grupa]]="Juniors",COUNTIFS(PM_Cuka[Grupa],PM_Cuka[[#This Row],[Grupa]],PM_Cuka[KOPĀ Pēc Fināla],"&gt;"&amp;PM_Cuka[[#This Row],[KOPĀ Pēc Fināla]])+1,"")</f>
        <v/>
      </c>
      <c r="Q43" s="62">
        <f>IF(PM_Cuka[[#This Row],[Grupa]]="Amatieris",COUNTIFS(PM_Cuka[Grupa],PM_Cuka[[#This Row],[Grupa]],PM_Cuka[KOPĀ Pēc Fināla],"&gt;"&amp;PM_Cuka[[#This Row],[KOPĀ Pēc Fināla]])+1,"")</f>
        <v>7</v>
      </c>
      <c r="R43" s="52">
        <f>IF(PM_Cuka[[#This Row],[Komanda]]&gt;0,SUMIFS(PM_Cuka[[KOPĀ ]],PM_Cuka[Komanda],PM_Cuka[[#This Row],[Komanda]]),"0")</f>
        <v>695</v>
      </c>
    </row>
    <row r="44" spans="1:18" ht="15.75" x14ac:dyDescent="0.25">
      <c r="A44" s="55">
        <v>37</v>
      </c>
      <c r="B44" s="34">
        <v>71</v>
      </c>
      <c r="C44" s="50">
        <f>INDEX(PM_Dalibnieki[],MATCH(PM_Cuka[[#This Row],[Dablībnieka numurs]],PM_Dalibnieki[Dablībnieka numurs],0),2)</f>
        <v>0</v>
      </c>
      <c r="D44" s="50" t="str">
        <f>INDEX(PM_Dalibnieki[],MATCH(PM_Cuka[[#This Row],[Dablībnieka numurs]],PM_Dalibnieki[Dablībnieka numurs],0),3)</f>
        <v>Amatieris</v>
      </c>
      <c r="E44" s="50" t="str">
        <f>INDEX(PM_Dalibnieki[],MATCH(PM_Cuka[[#This Row],[Dablībnieka numurs]],PM_Dalibnieki[Dablībnieka numurs],0),4)</f>
        <v>Vilnis Eglītis</v>
      </c>
      <c r="F44" s="80">
        <f>INDEX(PM_Dalibnieki[],MATCH(PM_Cuka[[#This Row],[Dablībnieka numurs]],PM_Dalibnieki[Dablībnieka numurs],"0"),5)</f>
        <v>0</v>
      </c>
      <c r="G44" s="162">
        <v>81</v>
      </c>
      <c r="H44" s="162">
        <v>97</v>
      </c>
      <c r="I44" s="60">
        <f t="shared" si="0"/>
        <v>178</v>
      </c>
      <c r="J44" s="163"/>
      <c r="K44" s="60">
        <f>SUM(PM_Cuka[[#This Row],[KOPĀ ]:[P/FINĀLS]])</f>
        <v>178</v>
      </c>
      <c r="L44" s="163"/>
      <c r="M44" s="60">
        <f>SUM(PM_Cuka[[#This Row],[KOPĀ Pēc Pusfināla]],PM_Cuka[[#This Row],[FINĀLS]])</f>
        <v>178</v>
      </c>
      <c r="N44" s="60">
        <f>IF(PM_Cuka[[#This Row],[KOPĀ Pēc Fināla]]&gt;0,RANK(PM_Cuka[[#This Row],[KOPĀ Pēc Fināla]],PM_Cuka[KOPĀ Pēc Fināla]),"NAV")</f>
        <v>37</v>
      </c>
      <c r="O44" s="61">
        <v>37</v>
      </c>
      <c r="P44" s="61" t="str">
        <f>IF(PM_Cuka[[#This Row],[Grupa]]="Juniors",COUNTIFS(PM_Cuka[Grupa],PM_Cuka[[#This Row],[Grupa]],PM_Cuka[KOPĀ Pēc Fināla],"&gt;"&amp;PM_Cuka[[#This Row],[KOPĀ Pēc Fināla]])+1,"")</f>
        <v/>
      </c>
      <c r="Q44" s="62">
        <f>IF(PM_Cuka[[#This Row],[Grupa]]="Amatieris",COUNTIFS(PM_Cuka[Grupa],PM_Cuka[[#This Row],[Grupa]],PM_Cuka[KOPĀ Pēc Fināla],"&gt;"&amp;PM_Cuka[[#This Row],[KOPĀ Pēc Fināla]])+1,"")</f>
        <v>8</v>
      </c>
      <c r="R44" s="52" t="str">
        <f>IF(PM_Cuka[[#This Row],[Komanda]]&gt;0,SUMIFS(PM_Cuka[[KOPĀ ]],PM_Cuka[Komanda],PM_Cuka[[#This Row],[Komanda]]),"0")</f>
        <v>0</v>
      </c>
    </row>
    <row r="45" spans="1:18" ht="15.75" x14ac:dyDescent="0.25">
      <c r="A45" s="55">
        <v>38</v>
      </c>
      <c r="B45" s="34">
        <v>58</v>
      </c>
      <c r="C45" s="50">
        <f>INDEX(PM_Dalibnieki[],MATCH(PM_Cuka[[#This Row],[Dablībnieka numurs]],PM_Dalibnieki[Dablībnieka numurs],0),2)</f>
        <v>0</v>
      </c>
      <c r="D45" s="50" t="str">
        <f>INDEX(PM_Dalibnieki[],MATCH(PM_Cuka[[#This Row],[Dablībnieka numurs]],PM_Dalibnieki[Dablībnieka numurs],0),3)</f>
        <v>Meistars</v>
      </c>
      <c r="E45" s="50" t="str">
        <f>INDEX(PM_Dalibnieki[],MATCH(PM_Cuka[[#This Row],[Dablībnieka numurs]],PM_Dalibnieki[Dablībnieka numurs],0),4)</f>
        <v>Agris Zariņš</v>
      </c>
      <c r="F45" s="80">
        <f>INDEX(PM_Dalibnieki[],MATCH(PM_Cuka[[#This Row],[Dablībnieka numurs]],PM_Dalibnieki[Dablībnieka numurs],"0"),5)</f>
        <v>0</v>
      </c>
      <c r="G45" s="162">
        <v>83</v>
      </c>
      <c r="H45" s="162">
        <v>95</v>
      </c>
      <c r="I45" s="60">
        <f t="shared" si="0"/>
        <v>178</v>
      </c>
      <c r="J45" s="160"/>
      <c r="K45" s="60">
        <f>SUM(PM_Cuka[[#This Row],[KOPĀ ]:[P/FINĀLS]])</f>
        <v>178</v>
      </c>
      <c r="L45" s="160"/>
      <c r="M45" s="60">
        <f>SUM(PM_Cuka[[#This Row],[KOPĀ Pēc Pusfināla]],PM_Cuka[[#This Row],[FINĀLS]])</f>
        <v>178</v>
      </c>
      <c r="N45" s="60">
        <f>IF(PM_Cuka[[#This Row],[KOPĀ Pēc Fināla]]&gt;0,RANK(PM_Cuka[[#This Row],[KOPĀ Pēc Fināla]],PM_Cuka[KOPĀ Pēc Fināla]),"NAV")</f>
        <v>37</v>
      </c>
      <c r="O45" s="61">
        <v>38</v>
      </c>
      <c r="P45" s="61" t="str">
        <f>IF(PM_Cuka[[#This Row],[Grupa]]="Juniors",COUNTIFS(PM_Cuka[Grupa],PM_Cuka[[#This Row],[Grupa]],PM_Cuka[KOPĀ Pēc Fināla],"&gt;"&amp;PM_Cuka[[#This Row],[KOPĀ Pēc Fināla]])+1,"")</f>
        <v/>
      </c>
      <c r="Q45" s="62" t="str">
        <f>IF(PM_Cuka[[#This Row],[Grupa]]="Amatieris",COUNTIFS(PM_Cuka[Grupa],PM_Cuka[[#This Row],[Grupa]],PM_Cuka[KOPĀ Pēc Fināla],"&gt;"&amp;PM_Cuka[[#This Row],[KOPĀ Pēc Fināla]])+1,"")</f>
        <v/>
      </c>
      <c r="R45" s="52" t="str">
        <f>IF(PM_Cuka[[#This Row],[Komanda]]&gt;0,SUMIFS(PM_Cuka[[KOPĀ ]],PM_Cuka[Komanda],PM_Cuka[[#This Row],[Komanda]]),"0")</f>
        <v>0</v>
      </c>
    </row>
    <row r="46" spans="1:18" ht="15.75" x14ac:dyDescent="0.25">
      <c r="A46" s="55">
        <v>39</v>
      </c>
      <c r="B46" s="34">
        <v>95</v>
      </c>
      <c r="C46" s="50">
        <f>INDEX(PM_Dalibnieki[],MATCH(PM_Cuka[[#This Row],[Dablībnieka numurs]],PM_Dalibnieki[Dablībnieka numurs],0),2)</f>
        <v>0</v>
      </c>
      <c r="D46" s="50" t="str">
        <f>INDEX(PM_Dalibnieki[],MATCH(PM_Cuka[[#This Row],[Dablībnieka numurs]],PM_Dalibnieki[Dablībnieka numurs],0),3)</f>
        <v>Amatieris</v>
      </c>
      <c r="E46" s="50" t="str">
        <f>INDEX(PM_Dalibnieki[],MATCH(PM_Cuka[[#This Row],[Dablībnieka numurs]],PM_Dalibnieki[Dablībnieka numurs],0),4)</f>
        <v>Vitālijs  Ozoliņš</v>
      </c>
      <c r="F46" s="80">
        <f>INDEX(PM_Dalibnieki[],MATCH(PM_Cuka[[#This Row],[Dablībnieka numurs]],PM_Dalibnieki[Dablībnieka numurs],"0"),5)</f>
        <v>0</v>
      </c>
      <c r="G46" s="159">
        <v>88</v>
      </c>
      <c r="H46" s="159">
        <v>90</v>
      </c>
      <c r="I46" s="60">
        <f t="shared" si="0"/>
        <v>178</v>
      </c>
      <c r="J46" s="64"/>
      <c r="K46" s="60">
        <f>SUM(PM_Cuka[[#This Row],[KOPĀ ]:[P/FINĀLS]])</f>
        <v>178</v>
      </c>
      <c r="L46" s="64"/>
      <c r="M46" s="60">
        <f>SUM(PM_Cuka[[#This Row],[KOPĀ Pēc Pusfināla]],PM_Cuka[[#This Row],[FINĀLS]])</f>
        <v>178</v>
      </c>
      <c r="N46" s="60">
        <f>IF(PM_Cuka[[#This Row],[KOPĀ Pēc Fināla]]&gt;0,RANK(PM_Cuka[[#This Row],[KOPĀ Pēc Fināla]],PM_Cuka[KOPĀ Pēc Fināla]),"NAV")</f>
        <v>37</v>
      </c>
      <c r="O46" s="61">
        <v>39</v>
      </c>
      <c r="P46" s="61" t="str">
        <f>IF(PM_Cuka[[#This Row],[Grupa]]="Juniors",COUNTIFS(PM_Cuka[Grupa],PM_Cuka[[#This Row],[Grupa]],PM_Cuka[KOPĀ Pēc Fināla],"&gt;"&amp;PM_Cuka[[#This Row],[KOPĀ Pēc Fināla]])+1,"")</f>
        <v/>
      </c>
      <c r="Q46" s="62">
        <f>IF(PM_Cuka[[#This Row],[Grupa]]="Amatieris",COUNTIFS(PM_Cuka[Grupa],PM_Cuka[[#This Row],[Grupa]],PM_Cuka[KOPĀ Pēc Fināla],"&gt;"&amp;PM_Cuka[[#This Row],[KOPĀ Pēc Fināla]])+1,"")</f>
        <v>8</v>
      </c>
      <c r="R46" s="52" t="str">
        <f>IF(PM_Cuka[[#This Row],[Komanda]]&gt;0,SUMIFS(PM_Cuka[[KOPĀ ]],PM_Cuka[Komanda],PM_Cuka[[#This Row],[Komanda]]),"0")</f>
        <v>0</v>
      </c>
    </row>
    <row r="47" spans="1:18" ht="15.75" x14ac:dyDescent="0.25">
      <c r="A47" s="55">
        <v>40</v>
      </c>
      <c r="B47" s="34">
        <v>82</v>
      </c>
      <c r="C47" s="50">
        <f>INDEX(PM_Dalibnieki[],MATCH(PM_Cuka[[#This Row],[Dablībnieka numurs]],PM_Dalibnieki[Dablībnieka numurs],0),2)</f>
        <v>0</v>
      </c>
      <c r="D47" s="50" t="str">
        <f>INDEX(PM_Dalibnieki[],MATCH(PM_Cuka[[#This Row],[Dablībnieka numurs]],PM_Dalibnieki[Dablībnieka numurs],0),3)</f>
        <v>Amatieris</v>
      </c>
      <c r="E47" s="50" t="str">
        <f>INDEX(PM_Dalibnieki[],MATCH(PM_Cuka[[#This Row],[Dablībnieka numurs]],PM_Dalibnieki[Dablībnieka numurs],0),4)</f>
        <v>Kristaps Didže</v>
      </c>
      <c r="F47" s="80">
        <f>INDEX(PM_Dalibnieki[],MATCH(PM_Cuka[[#This Row],[Dablībnieka numurs]],PM_Dalibnieki[Dablībnieka numurs],"0"),5)</f>
        <v>0</v>
      </c>
      <c r="G47" s="159">
        <v>89</v>
      </c>
      <c r="H47" s="159">
        <v>89</v>
      </c>
      <c r="I47" s="60">
        <f t="shared" si="0"/>
        <v>178</v>
      </c>
      <c r="J47" s="159"/>
      <c r="K47" s="60">
        <f>SUM(PM_Cuka[[#This Row],[KOPĀ ]:[P/FINĀLS]])</f>
        <v>178</v>
      </c>
      <c r="L47" s="160"/>
      <c r="M47" s="60">
        <f>SUM(PM_Cuka[[#This Row],[KOPĀ Pēc Pusfināla]],PM_Cuka[[#This Row],[FINĀLS]])</f>
        <v>178</v>
      </c>
      <c r="N47" s="60">
        <f>IF(PM_Cuka[[#This Row],[KOPĀ Pēc Fināla]]&gt;0,RANK(PM_Cuka[[#This Row],[KOPĀ Pēc Fināla]],PM_Cuka[KOPĀ Pēc Fināla]),"NAV")</f>
        <v>37</v>
      </c>
      <c r="O47" s="61">
        <v>40</v>
      </c>
      <c r="P47" s="61" t="str">
        <f>IF(PM_Cuka[[#This Row],[Grupa]]="Juniors",COUNTIFS(PM_Cuka[Grupa],PM_Cuka[[#This Row],[Grupa]],PM_Cuka[KOPĀ Pēc Fināla],"&gt;"&amp;PM_Cuka[[#This Row],[KOPĀ Pēc Fināla]])+1,"")</f>
        <v/>
      </c>
      <c r="Q47" s="62">
        <f>IF(PM_Cuka[[#This Row],[Grupa]]="Amatieris",COUNTIFS(PM_Cuka[Grupa],PM_Cuka[[#This Row],[Grupa]],PM_Cuka[KOPĀ Pēc Fināla],"&gt;"&amp;PM_Cuka[[#This Row],[KOPĀ Pēc Fināla]])+1,"")</f>
        <v>8</v>
      </c>
      <c r="R47" s="52" t="str">
        <f>IF(PM_Cuka[[#This Row],[Komanda]]&gt;0,SUMIFS(PM_Cuka[[KOPĀ ]],PM_Cuka[Komanda],PM_Cuka[[#This Row],[Komanda]]),"0")</f>
        <v>0</v>
      </c>
    </row>
    <row r="48" spans="1:18" ht="15.75" x14ac:dyDescent="0.25">
      <c r="A48" s="55">
        <v>41</v>
      </c>
      <c r="B48" s="34">
        <v>110</v>
      </c>
      <c r="C48" s="50" t="str">
        <f>INDEX(PM_Dalibnieki[],MATCH(PM_Cuka[[#This Row],[Dablībnieka numurs]],PM_Dalibnieki[Dablībnieka numurs],0),2)</f>
        <v>Bebra Kungs 2</v>
      </c>
      <c r="D48" s="50" t="str">
        <f>INDEX(PM_Dalibnieki[],MATCH(PM_Cuka[[#This Row],[Dablībnieka numurs]],PM_Dalibnieki[Dablībnieka numurs],0),3)</f>
        <v>Meistars</v>
      </c>
      <c r="E48" s="50" t="str">
        <f>INDEX(PM_Dalibnieki[],MATCH(PM_Cuka[[#This Row],[Dablībnieka numurs]],PM_Dalibnieki[Dablībnieka numurs],0),4)</f>
        <v>Mārtiņš Turkopulis</v>
      </c>
      <c r="F48" s="80">
        <f>INDEX(PM_Dalibnieki[],MATCH(PM_Cuka[[#This Row],[Dablībnieka numurs]],PM_Dalibnieki[Dablībnieka numurs],"0"),5)</f>
        <v>0</v>
      </c>
      <c r="G48" s="64">
        <v>84</v>
      </c>
      <c r="H48" s="64">
        <v>93</v>
      </c>
      <c r="I48" s="60">
        <f t="shared" si="0"/>
        <v>177</v>
      </c>
      <c r="J48" s="64"/>
      <c r="K48" s="60">
        <f>SUM(PM_Cuka[[#This Row],[KOPĀ ]:[P/FINĀLS]])</f>
        <v>177</v>
      </c>
      <c r="L48" s="64"/>
      <c r="M48" s="60">
        <f>SUM(PM_Cuka[[#This Row],[KOPĀ Pēc Pusfināla]],PM_Cuka[[#This Row],[FINĀLS]])</f>
        <v>177</v>
      </c>
      <c r="N48" s="60">
        <f>IF(PM_Cuka[[#This Row],[KOPĀ Pēc Fināla]]&gt;0,RANK(PM_Cuka[[#This Row],[KOPĀ Pēc Fināla]],PM_Cuka[KOPĀ Pēc Fināla]),"NAV")</f>
        <v>41</v>
      </c>
      <c r="O48" s="61">
        <v>41</v>
      </c>
      <c r="P48" s="61" t="str">
        <f>IF(PM_Cuka[[#This Row],[Grupa]]="Juniors",COUNTIFS(PM_Cuka[Grupa],PM_Cuka[[#This Row],[Grupa]],PM_Cuka[KOPĀ Pēc Fināla],"&gt;"&amp;PM_Cuka[[#This Row],[KOPĀ Pēc Fināla]])+1,"")</f>
        <v/>
      </c>
      <c r="Q48" s="62" t="str">
        <f>IF(PM_Cuka[[#This Row],[Grupa]]="Amatieris",COUNTIFS(PM_Cuka[Grupa],PM_Cuka[[#This Row],[Grupa]],PM_Cuka[KOPĀ Pēc Fināla],"&gt;"&amp;PM_Cuka[[#This Row],[KOPĀ Pēc Fināla]])+1,"")</f>
        <v/>
      </c>
      <c r="R48" s="52">
        <f>IF(PM_Cuka[[#This Row],[Komanda]]&gt;0,SUMIFS(PM_Cuka[[KOPĀ ]],PM_Cuka[Komanda],PM_Cuka[[#This Row],[Komanda]]),"0")</f>
        <v>725</v>
      </c>
    </row>
    <row r="49" spans="1:18" ht="15.75" x14ac:dyDescent="0.25">
      <c r="A49" s="55">
        <v>42</v>
      </c>
      <c r="B49" s="34">
        <v>28</v>
      </c>
      <c r="C49" s="50" t="str">
        <f>INDEX(PM_Dalibnieki[],MATCH(PM_Cuka[[#This Row],[Dablībnieka numurs]],PM_Dalibnieki[Dablībnieka numurs],0),2)</f>
        <v>Meža sports</v>
      </c>
      <c r="D49" s="50" t="str">
        <f>INDEX(PM_Dalibnieki[],MATCH(PM_Cuka[[#This Row],[Dablībnieka numurs]],PM_Dalibnieki[Dablībnieka numurs],0),3)</f>
        <v>Juniors</v>
      </c>
      <c r="E49" s="50" t="str">
        <f>INDEX(PM_Dalibnieki[],MATCH(PM_Cuka[[#This Row],[Dablībnieka numurs]],PM_Dalibnieki[Dablībnieka numurs],0),4)</f>
        <v>Rinalds Ķudis</v>
      </c>
      <c r="F49" s="80" t="str">
        <f>INDEX(PM_Dalibnieki[],MATCH(PM_Cuka[[#This Row],[Dablībnieka numurs]],PM_Dalibnieki[Dablībnieka numurs],"0"),5)</f>
        <v>x</v>
      </c>
      <c r="G49" s="159">
        <v>82</v>
      </c>
      <c r="H49" s="159">
        <v>94</v>
      </c>
      <c r="I49" s="60">
        <f t="shared" si="0"/>
        <v>176</v>
      </c>
      <c r="J49" s="163"/>
      <c r="K49" s="60">
        <f>SUM(PM_Cuka[[#This Row],[KOPĀ ]:[P/FINĀLS]])</f>
        <v>176</v>
      </c>
      <c r="L49" s="163"/>
      <c r="M49" s="60">
        <f>SUM(PM_Cuka[[#This Row],[KOPĀ Pēc Pusfināla]],PM_Cuka[[#This Row],[FINĀLS]])</f>
        <v>176</v>
      </c>
      <c r="N49" s="60">
        <f>IF(PM_Cuka[[#This Row],[KOPĀ Pēc Fināla]]&gt;0,RANK(PM_Cuka[[#This Row],[KOPĀ Pēc Fināla]],PM_Cuka[KOPĀ Pēc Fināla]),"NAV")</f>
        <v>42</v>
      </c>
      <c r="O49" s="61">
        <v>42</v>
      </c>
      <c r="P49" s="61">
        <f>IF(PM_Cuka[[#This Row],[Grupa]]="Juniors",COUNTIFS(PM_Cuka[Grupa],PM_Cuka[[#This Row],[Grupa]],PM_Cuka[KOPĀ Pēc Fināla],"&gt;"&amp;PM_Cuka[[#This Row],[KOPĀ Pēc Fināla]])+1,"")</f>
        <v>7</v>
      </c>
      <c r="Q49" s="62" t="str">
        <f>IF(PM_Cuka[[#This Row],[Grupa]]="Amatieris",COUNTIFS(PM_Cuka[Grupa],PM_Cuka[[#This Row],[Grupa]],PM_Cuka[KOPĀ Pēc Fināla],"&gt;"&amp;PM_Cuka[[#This Row],[KOPĀ Pēc Fināla]])+1,"")</f>
        <v/>
      </c>
      <c r="R49" s="52">
        <f>IF(PM_Cuka[[#This Row],[Komanda]]&gt;0,SUMIFS(PM_Cuka[[KOPĀ ]],PM_Cuka[Komanda],PM_Cuka[[#This Row],[Komanda]]),"0")</f>
        <v>736</v>
      </c>
    </row>
    <row r="50" spans="1:18" ht="15.75" x14ac:dyDescent="0.25">
      <c r="A50" s="55">
        <v>43</v>
      </c>
      <c r="B50" s="34">
        <v>107</v>
      </c>
      <c r="C50" s="50" t="str">
        <f>INDEX(PM_Dalibnieki[],MATCH(PM_Cuka[[#This Row],[Dablībnieka numurs]],PM_Dalibnieki[Dablībnieka numurs],0),2)</f>
        <v>Bebra kungs 1</v>
      </c>
      <c r="D50" s="50" t="str">
        <f>INDEX(PM_Dalibnieki[],MATCH(PM_Cuka[[#This Row],[Dablībnieka numurs]],PM_Dalibnieki[Dablībnieka numurs],0),3)</f>
        <v>Juniors</v>
      </c>
      <c r="E50" s="50" t="str">
        <f>INDEX(PM_Dalibnieki[],MATCH(PM_Cuka[[#This Row],[Dablībnieka numurs]],PM_Dalibnieki[Dablībnieka numurs],0),4)</f>
        <v>Beāte Goba</v>
      </c>
      <c r="F50" s="80" t="str">
        <f>INDEX(PM_Dalibnieki[],MATCH(PM_Cuka[[#This Row],[Dablībnieka numurs]],PM_Dalibnieki[Dablībnieka numurs],"0"),5)</f>
        <v>x</v>
      </c>
      <c r="G50" s="64">
        <v>84</v>
      </c>
      <c r="H50" s="64">
        <v>92</v>
      </c>
      <c r="I50" s="60">
        <f t="shared" si="0"/>
        <v>176</v>
      </c>
      <c r="J50" s="64"/>
      <c r="K50" s="60">
        <f>SUM(PM_Cuka[[#This Row],[KOPĀ ]:[P/FINĀLS]])</f>
        <v>176</v>
      </c>
      <c r="L50" s="64"/>
      <c r="M50" s="60">
        <f>SUM(PM_Cuka[[#This Row],[KOPĀ Pēc Pusfināla]],PM_Cuka[[#This Row],[FINĀLS]])</f>
        <v>176</v>
      </c>
      <c r="N50" s="60">
        <f>IF(PM_Cuka[[#This Row],[KOPĀ Pēc Fināla]]&gt;0,RANK(PM_Cuka[[#This Row],[KOPĀ Pēc Fināla]],PM_Cuka[KOPĀ Pēc Fināla]),"NAV")</f>
        <v>42</v>
      </c>
      <c r="O50" s="61">
        <v>43</v>
      </c>
      <c r="P50" s="61">
        <f>IF(PM_Cuka[[#This Row],[Grupa]]="Juniors",COUNTIFS(PM_Cuka[Grupa],PM_Cuka[[#This Row],[Grupa]],PM_Cuka[KOPĀ Pēc Fināla],"&gt;"&amp;PM_Cuka[[#This Row],[KOPĀ Pēc Fināla]])+1,"")</f>
        <v>7</v>
      </c>
      <c r="Q50" s="62" t="str">
        <f>IF(PM_Cuka[[#This Row],[Grupa]]="Amatieris",COUNTIFS(PM_Cuka[Grupa],PM_Cuka[[#This Row],[Grupa]],PM_Cuka[KOPĀ Pēc Fināla],"&gt;"&amp;PM_Cuka[[#This Row],[KOPĀ Pēc Fināla]])+1,"")</f>
        <v/>
      </c>
      <c r="R50" s="52">
        <f>IF(PM_Cuka[[#This Row],[Komanda]]&gt;0,SUMIFS(PM_Cuka[[KOPĀ ]],PM_Cuka[Komanda],PM_Cuka[[#This Row],[Komanda]]),"0")</f>
        <v>750</v>
      </c>
    </row>
    <row r="51" spans="1:18" ht="15.75" x14ac:dyDescent="0.25">
      <c r="A51" s="55">
        <v>44</v>
      </c>
      <c r="B51" s="34">
        <v>45</v>
      </c>
      <c r="C51" s="50">
        <f>INDEX(PM_Dalibnieki[],MATCH(PM_Cuka[[#This Row],[Dablībnieka numurs]],PM_Dalibnieki[Dablībnieka numurs],0),2)</f>
        <v>0</v>
      </c>
      <c r="D51" s="50" t="str">
        <f>INDEX(PM_Dalibnieki[],MATCH(PM_Cuka[[#This Row],[Dablībnieka numurs]],PM_Dalibnieki[Dablībnieka numurs],0),3)</f>
        <v>Amatieris</v>
      </c>
      <c r="E51" s="50" t="str">
        <f>INDEX(PM_Dalibnieki[],MATCH(PM_Cuka[[#This Row],[Dablībnieka numurs]],PM_Dalibnieki[Dablībnieka numurs],0),4)</f>
        <v>Kristaps Lapiņš</v>
      </c>
      <c r="F51" s="80">
        <f>INDEX(PM_Dalibnieki[],MATCH(PM_Cuka[[#This Row],[Dablībnieka numurs]],PM_Dalibnieki[Dablībnieka numurs],"0"),5)</f>
        <v>0</v>
      </c>
      <c r="G51" s="159">
        <v>91</v>
      </c>
      <c r="H51" s="159">
        <v>85</v>
      </c>
      <c r="I51" s="60">
        <f t="shared" si="0"/>
        <v>176</v>
      </c>
      <c r="J51" s="159"/>
      <c r="K51" s="60">
        <f>SUM(PM_Cuka[[#This Row],[KOPĀ ]:[P/FINĀLS]])</f>
        <v>176</v>
      </c>
      <c r="L51" s="159"/>
      <c r="M51" s="60">
        <f>SUM(PM_Cuka[[#This Row],[KOPĀ Pēc Pusfināla]],PM_Cuka[[#This Row],[FINĀLS]])</f>
        <v>176</v>
      </c>
      <c r="N51" s="60">
        <f>IF(PM_Cuka[[#This Row],[KOPĀ Pēc Fināla]]&gt;0,RANK(PM_Cuka[[#This Row],[KOPĀ Pēc Fināla]],PM_Cuka[KOPĀ Pēc Fināla]),"NAV")</f>
        <v>42</v>
      </c>
      <c r="O51" s="61">
        <v>44</v>
      </c>
      <c r="P51" s="61" t="str">
        <f>IF(PM_Cuka[[#This Row],[Grupa]]="Juniors",COUNTIFS(PM_Cuka[Grupa],PM_Cuka[[#This Row],[Grupa]],PM_Cuka[KOPĀ Pēc Fināla],"&gt;"&amp;PM_Cuka[[#This Row],[KOPĀ Pēc Fināla]])+1,"")</f>
        <v/>
      </c>
      <c r="Q51" s="62">
        <f>IF(PM_Cuka[[#This Row],[Grupa]]="Amatieris",COUNTIFS(PM_Cuka[Grupa],PM_Cuka[[#This Row],[Grupa]],PM_Cuka[KOPĀ Pēc Fināla],"&gt;"&amp;PM_Cuka[[#This Row],[KOPĀ Pēc Fināla]])+1,"")</f>
        <v>11</v>
      </c>
      <c r="R51" s="52" t="str">
        <f>IF(PM_Cuka[[#This Row],[Komanda]]&gt;0,SUMIFS(PM_Cuka[[KOPĀ ]],PM_Cuka[Komanda],PM_Cuka[[#This Row],[Komanda]]),"0")</f>
        <v>0</v>
      </c>
    </row>
    <row r="52" spans="1:18" ht="15.75" x14ac:dyDescent="0.25">
      <c r="A52" s="55">
        <v>45</v>
      </c>
      <c r="B52" s="34">
        <v>87</v>
      </c>
      <c r="C52" s="50">
        <f>INDEX(PM_Dalibnieki[],MATCH(PM_Cuka[[#This Row],[Dablībnieka numurs]],PM_Dalibnieki[Dablībnieka numurs],0),2)</f>
        <v>0</v>
      </c>
      <c r="D52" s="50" t="str">
        <f>INDEX(PM_Dalibnieki[],MATCH(PM_Cuka[[#This Row],[Dablībnieka numurs]],PM_Dalibnieki[Dablībnieka numurs],0),3)</f>
        <v>Amatieris</v>
      </c>
      <c r="E52" s="50" t="str">
        <f>INDEX(PM_Dalibnieki[],MATCH(PM_Cuka[[#This Row],[Dablībnieka numurs]],PM_Dalibnieki[Dablībnieka numurs],0),4)</f>
        <v>Edžus Alksnītis</v>
      </c>
      <c r="F52" s="80">
        <f>INDEX(PM_Dalibnieki[],MATCH(PM_Cuka[[#This Row],[Dablībnieka numurs]],PM_Dalibnieki[Dablībnieka numurs],"0"),5)</f>
        <v>0</v>
      </c>
      <c r="G52" s="159">
        <v>86</v>
      </c>
      <c r="H52" s="159">
        <v>89</v>
      </c>
      <c r="I52" s="60">
        <f t="shared" si="0"/>
        <v>175</v>
      </c>
      <c r="J52" s="64"/>
      <c r="K52" s="60">
        <f>SUM(PM_Cuka[[#This Row],[KOPĀ ]:[P/FINĀLS]])</f>
        <v>175</v>
      </c>
      <c r="L52" s="64"/>
      <c r="M52" s="60">
        <f>SUM(PM_Cuka[[#This Row],[KOPĀ Pēc Pusfināla]],PM_Cuka[[#This Row],[FINĀLS]])</f>
        <v>175</v>
      </c>
      <c r="N52" s="60">
        <f>IF(PM_Cuka[[#This Row],[KOPĀ Pēc Fināla]]&gt;0,RANK(PM_Cuka[[#This Row],[KOPĀ Pēc Fināla]],PM_Cuka[KOPĀ Pēc Fināla]),"NAV")</f>
        <v>45</v>
      </c>
      <c r="O52" s="61">
        <v>45</v>
      </c>
      <c r="P52" s="61" t="str">
        <f>IF(PM_Cuka[[#This Row],[Grupa]]="Juniors",COUNTIFS(PM_Cuka[Grupa],PM_Cuka[[#This Row],[Grupa]],PM_Cuka[KOPĀ Pēc Fināla],"&gt;"&amp;PM_Cuka[[#This Row],[KOPĀ Pēc Fināla]])+1,"")</f>
        <v/>
      </c>
      <c r="Q52" s="62">
        <f>IF(PM_Cuka[[#This Row],[Grupa]]="Amatieris",COUNTIFS(PM_Cuka[Grupa],PM_Cuka[[#This Row],[Grupa]],PM_Cuka[KOPĀ Pēc Fināla],"&gt;"&amp;PM_Cuka[[#This Row],[KOPĀ Pēc Fināla]])+1,"")</f>
        <v>12</v>
      </c>
      <c r="R52" s="52" t="str">
        <f>IF(PM_Cuka[[#This Row],[Komanda]]&gt;0,SUMIFS(PM_Cuka[[KOPĀ ]],PM_Cuka[Komanda],PM_Cuka[[#This Row],[Komanda]]),"0")</f>
        <v>0</v>
      </c>
    </row>
    <row r="53" spans="1:18" ht="15.75" x14ac:dyDescent="0.25">
      <c r="A53" s="55">
        <v>46</v>
      </c>
      <c r="B53" s="34">
        <v>35</v>
      </c>
      <c r="C53" s="50" t="str">
        <f>INDEX(PM_Dalibnieki[],MATCH(PM_Cuka[[#This Row],[Dablībnieka numurs]],PM_Dalibnieki[Dablībnieka numurs],0),2)</f>
        <v>SIA ieroči 2</v>
      </c>
      <c r="D53" s="50" t="str">
        <f>INDEX(PM_Dalibnieki[],MATCH(PM_Cuka[[#This Row],[Dablībnieka numurs]],PM_Dalibnieki[Dablībnieka numurs],0),3)</f>
        <v>Meistars</v>
      </c>
      <c r="E53" s="50" t="str">
        <f>INDEX(PM_Dalibnieki[],MATCH(PM_Cuka[[#This Row],[Dablībnieka numurs]],PM_Dalibnieki[Dablībnieka numurs],0),4)</f>
        <v>Dairis Neilands</v>
      </c>
      <c r="F53" s="80">
        <f>INDEX(PM_Dalibnieki[],MATCH(PM_Cuka[[#This Row],[Dablībnieka numurs]],PM_Dalibnieki[Dablībnieka numurs],"0"),5)</f>
        <v>0</v>
      </c>
      <c r="G53" s="159">
        <v>80</v>
      </c>
      <c r="H53" s="159">
        <v>94</v>
      </c>
      <c r="I53" s="60">
        <f t="shared" si="0"/>
        <v>174</v>
      </c>
      <c r="J53" s="160"/>
      <c r="K53" s="60">
        <f>SUM(PM_Cuka[[#This Row],[KOPĀ ]:[P/FINĀLS]])</f>
        <v>174</v>
      </c>
      <c r="L53" s="160"/>
      <c r="M53" s="60">
        <f>SUM(PM_Cuka[[#This Row],[KOPĀ Pēc Pusfināla]],PM_Cuka[[#This Row],[FINĀLS]])</f>
        <v>174</v>
      </c>
      <c r="N53" s="60">
        <f>IF(PM_Cuka[[#This Row],[KOPĀ Pēc Fināla]]&gt;0,RANK(PM_Cuka[[#This Row],[KOPĀ Pēc Fināla]],PM_Cuka[KOPĀ Pēc Fināla]),"NAV")</f>
        <v>46</v>
      </c>
      <c r="O53" s="61">
        <v>46</v>
      </c>
      <c r="P53" s="61" t="str">
        <f>IF(PM_Cuka[[#This Row],[Grupa]]="Juniors",COUNTIFS(PM_Cuka[Grupa],PM_Cuka[[#This Row],[Grupa]],PM_Cuka[KOPĀ Pēc Fināla],"&gt;"&amp;PM_Cuka[[#This Row],[KOPĀ Pēc Fināla]])+1,"")</f>
        <v/>
      </c>
      <c r="Q53" s="62" t="str">
        <f>IF(PM_Cuka[[#This Row],[Grupa]]="Amatieris",COUNTIFS(PM_Cuka[Grupa],PM_Cuka[[#This Row],[Grupa]],PM_Cuka[KOPĀ Pēc Fināla],"&gt;"&amp;PM_Cuka[[#This Row],[KOPĀ Pēc Fināla]])+1,"")</f>
        <v/>
      </c>
      <c r="R53" s="52">
        <f>IF(PM_Cuka[[#This Row],[Komanda]]&gt;0,SUMIFS(PM_Cuka[[KOPĀ ]],PM_Cuka[Komanda],PM_Cuka[[#This Row],[Komanda]]),"0")</f>
        <v>695</v>
      </c>
    </row>
    <row r="54" spans="1:18" ht="15.75" x14ac:dyDescent="0.25">
      <c r="A54" s="55">
        <v>47</v>
      </c>
      <c r="B54" s="34">
        <v>15</v>
      </c>
      <c r="C54" s="50" t="str">
        <f>INDEX(PM_Dalibnieki[],MATCH(PM_Cuka[[#This Row],[Dablībnieka numurs]],PM_Dalibnieki[Dablībnieka numurs],0),2)</f>
        <v>Mārkulīči-Zala arms 2</v>
      </c>
      <c r="D54" s="50" t="str">
        <f>INDEX(PM_Dalibnieki[],MATCH(PM_Cuka[[#This Row],[Dablībnieka numurs]],PM_Dalibnieki[Dablībnieka numurs],0),3)</f>
        <v>Meistars</v>
      </c>
      <c r="E54" s="50" t="str">
        <f>INDEX(PM_Dalibnieki[],MATCH(PM_Cuka[[#This Row],[Dablībnieka numurs]],PM_Dalibnieki[Dablībnieka numurs],0),4)</f>
        <v>Raivis Bērziņš</v>
      </c>
      <c r="F54" s="80">
        <f>INDEX(PM_Dalibnieki[],MATCH(PM_Cuka[[#This Row],[Dablībnieka numurs]],PM_Dalibnieki[Dablībnieka numurs],"0"),5)</f>
        <v>0</v>
      </c>
      <c r="G54" s="159">
        <v>82</v>
      </c>
      <c r="H54" s="159">
        <v>92</v>
      </c>
      <c r="I54" s="60">
        <f t="shared" si="0"/>
        <v>174</v>
      </c>
      <c r="J54" s="163"/>
      <c r="K54" s="60">
        <f>SUM(PM_Cuka[[#This Row],[KOPĀ ]:[P/FINĀLS]])</f>
        <v>174</v>
      </c>
      <c r="L54" s="163"/>
      <c r="M54" s="60">
        <f>SUM(PM_Cuka[[#This Row],[KOPĀ Pēc Pusfināla]],PM_Cuka[[#This Row],[FINĀLS]])</f>
        <v>174</v>
      </c>
      <c r="N54" s="60">
        <f>IF(PM_Cuka[[#This Row],[KOPĀ Pēc Fināla]]&gt;0,RANK(PM_Cuka[[#This Row],[KOPĀ Pēc Fināla]],PM_Cuka[KOPĀ Pēc Fināla]),"NAV")</f>
        <v>46</v>
      </c>
      <c r="O54" s="61">
        <v>47</v>
      </c>
      <c r="P54" s="61" t="str">
        <f>IF(PM_Cuka[[#This Row],[Grupa]]="Juniors",COUNTIFS(PM_Cuka[Grupa],PM_Cuka[[#This Row],[Grupa]],PM_Cuka[KOPĀ Pēc Fināla],"&gt;"&amp;PM_Cuka[[#This Row],[KOPĀ Pēc Fināla]])+1,"")</f>
        <v/>
      </c>
      <c r="Q54" s="62" t="str">
        <f>IF(PM_Cuka[[#This Row],[Grupa]]="Amatieris",COUNTIFS(PM_Cuka[Grupa],PM_Cuka[[#This Row],[Grupa]],PM_Cuka[KOPĀ Pēc Fināla],"&gt;"&amp;PM_Cuka[[#This Row],[KOPĀ Pēc Fināla]])+1,"")</f>
        <v/>
      </c>
      <c r="R54" s="52">
        <f>IF(PM_Cuka[[#This Row],[Komanda]]&gt;0,SUMIFS(PM_Cuka[[KOPĀ ]],PM_Cuka[Komanda],PM_Cuka[[#This Row],[Komanda]]),"0")</f>
        <v>737</v>
      </c>
    </row>
    <row r="55" spans="1:18" ht="15.75" x14ac:dyDescent="0.25">
      <c r="A55" s="55">
        <v>48</v>
      </c>
      <c r="B55" s="34">
        <v>2</v>
      </c>
      <c r="C55" s="50">
        <f>INDEX(PM_Dalibnieki[],MATCH(PM_Cuka[[#This Row],[Dablībnieka numurs]],PM_Dalibnieki[Dablībnieka numurs],0),2)</f>
        <v>0</v>
      </c>
      <c r="D55" s="50" t="str">
        <f>INDEX(PM_Dalibnieki[],MATCH(PM_Cuka[[#This Row],[Dablībnieka numurs]],PM_Dalibnieki[Dablībnieka numurs],0),3)</f>
        <v>Amatieris</v>
      </c>
      <c r="E55" s="50" t="str">
        <f>INDEX(PM_Dalibnieki[],MATCH(PM_Cuka[[#This Row],[Dablībnieka numurs]],PM_Dalibnieki[Dablībnieka numurs],0),4)</f>
        <v>Gunārs Pastars</v>
      </c>
      <c r="F55" s="80">
        <f>INDEX(PM_Dalibnieki[],MATCH(PM_Cuka[[#This Row],[Dablībnieka numurs]],PM_Dalibnieki[Dablībnieka numurs],"0"),5)</f>
        <v>0</v>
      </c>
      <c r="G55" s="64">
        <v>84</v>
      </c>
      <c r="H55" s="64">
        <v>90</v>
      </c>
      <c r="I55" s="60">
        <f t="shared" si="0"/>
        <v>174</v>
      </c>
      <c r="J55" s="161"/>
      <c r="K55" s="60">
        <f>SUM(PM_Cuka[[#This Row],[KOPĀ ]:[P/FINĀLS]])</f>
        <v>174</v>
      </c>
      <c r="L55" s="161"/>
      <c r="M55" s="60">
        <f>SUM(PM_Cuka[[#This Row],[KOPĀ Pēc Pusfināla]],PM_Cuka[[#This Row],[FINĀLS]])</f>
        <v>174</v>
      </c>
      <c r="N55" s="60">
        <f>IF(PM_Cuka[[#This Row],[KOPĀ Pēc Fināla]]&gt;0,RANK(PM_Cuka[[#This Row],[KOPĀ Pēc Fināla]],PM_Cuka[KOPĀ Pēc Fināla]),"NAV")</f>
        <v>46</v>
      </c>
      <c r="O55" s="61">
        <v>48</v>
      </c>
      <c r="P55" s="61" t="str">
        <f>IF(PM_Cuka[[#This Row],[Grupa]]="Juniors",COUNTIFS(PM_Cuka[Grupa],PM_Cuka[[#This Row],[Grupa]],PM_Cuka[KOPĀ Pēc Fināla],"&gt;"&amp;PM_Cuka[[#This Row],[KOPĀ Pēc Fināla]])+1,"")</f>
        <v/>
      </c>
      <c r="Q55" s="62">
        <f>IF(PM_Cuka[[#This Row],[Grupa]]="Amatieris",COUNTIFS(PM_Cuka[Grupa],PM_Cuka[[#This Row],[Grupa]],PM_Cuka[KOPĀ Pēc Fināla],"&gt;"&amp;PM_Cuka[[#This Row],[KOPĀ Pēc Fināla]])+1,"")</f>
        <v>13</v>
      </c>
      <c r="R55" s="52" t="str">
        <f>IF(PM_Cuka[[#This Row],[Komanda]]&gt;0,SUMIFS(PM_Cuka[[KOPĀ ]],PM_Cuka[Komanda],PM_Cuka[[#This Row],[Komanda]]),"0")</f>
        <v>0</v>
      </c>
    </row>
    <row r="56" spans="1:18" ht="15.75" x14ac:dyDescent="0.25">
      <c r="A56" s="55">
        <v>49</v>
      </c>
      <c r="B56" s="34">
        <v>22</v>
      </c>
      <c r="C56" s="50">
        <f>INDEX(PM_Dalibnieki[],MATCH(PM_Cuka[[#This Row],[Dablībnieka numurs]],PM_Dalibnieki[Dablībnieka numurs],0),2)</f>
        <v>0</v>
      </c>
      <c r="D56" s="50" t="str">
        <f>INDEX(PM_Dalibnieki[],MATCH(PM_Cuka[[#This Row],[Dablībnieka numurs]],PM_Dalibnieki[Dablībnieka numurs],0),3)</f>
        <v>Meistars</v>
      </c>
      <c r="E56" s="50" t="str">
        <f>INDEX(PM_Dalibnieki[],MATCH(PM_Cuka[[#This Row],[Dablībnieka numurs]],PM_Dalibnieki[Dablībnieka numurs],0),4)</f>
        <v>Mārcis Cīrulis</v>
      </c>
      <c r="F56" s="80">
        <f>INDEX(PM_Dalibnieki[],MATCH(PM_Cuka[[#This Row],[Dablībnieka numurs]],PM_Dalibnieki[Dablībnieka numurs],"0"),5)</f>
        <v>0</v>
      </c>
      <c r="G56" s="159">
        <v>90</v>
      </c>
      <c r="H56" s="159">
        <v>84</v>
      </c>
      <c r="I56" s="60">
        <f t="shared" si="0"/>
        <v>174</v>
      </c>
      <c r="J56" s="160"/>
      <c r="K56" s="60">
        <f>SUM(PM_Cuka[[#This Row],[KOPĀ ]:[P/FINĀLS]])</f>
        <v>174</v>
      </c>
      <c r="L56" s="160"/>
      <c r="M56" s="60">
        <f>SUM(PM_Cuka[[#This Row],[KOPĀ Pēc Pusfināla]],PM_Cuka[[#This Row],[FINĀLS]])</f>
        <v>174</v>
      </c>
      <c r="N56" s="60">
        <f>IF(PM_Cuka[[#This Row],[KOPĀ Pēc Fināla]]&gt;0,RANK(PM_Cuka[[#This Row],[KOPĀ Pēc Fināla]],PM_Cuka[KOPĀ Pēc Fināla]),"NAV")</f>
        <v>46</v>
      </c>
      <c r="O56" s="61">
        <v>49</v>
      </c>
      <c r="P56" s="61" t="str">
        <f>IF(PM_Cuka[[#This Row],[Grupa]]="Juniors",COUNTIFS(PM_Cuka[Grupa],PM_Cuka[[#This Row],[Grupa]],PM_Cuka[KOPĀ Pēc Fināla],"&gt;"&amp;PM_Cuka[[#This Row],[KOPĀ Pēc Fināla]])+1,"")</f>
        <v/>
      </c>
      <c r="Q56" s="62" t="str">
        <f>IF(PM_Cuka[[#This Row],[Grupa]]="Amatieris",COUNTIFS(PM_Cuka[Grupa],PM_Cuka[[#This Row],[Grupa]],PM_Cuka[KOPĀ Pēc Fināla],"&gt;"&amp;PM_Cuka[[#This Row],[KOPĀ Pēc Fināla]])+1,"")</f>
        <v/>
      </c>
      <c r="R56" s="52" t="str">
        <f>IF(PM_Cuka[[#This Row],[Komanda]]&gt;0,SUMIFS(PM_Cuka[[KOPĀ ]],PM_Cuka[Komanda],PM_Cuka[[#This Row],[Komanda]]),"0")</f>
        <v>0</v>
      </c>
    </row>
    <row r="57" spans="1:18" ht="15.75" x14ac:dyDescent="0.25">
      <c r="A57" s="55">
        <v>50</v>
      </c>
      <c r="B57" s="34">
        <v>89</v>
      </c>
      <c r="C57" s="50">
        <f>INDEX(PM_Dalibnieki[],MATCH(PM_Cuka[[#This Row],[Dablībnieka numurs]],PM_Dalibnieki[Dablībnieka numurs],0),2)</f>
        <v>0</v>
      </c>
      <c r="D57" s="50" t="str">
        <f>INDEX(PM_Dalibnieki[],MATCH(PM_Cuka[[#This Row],[Dablībnieka numurs]],PM_Dalibnieki[Dablībnieka numurs],0),3)</f>
        <v>Meistars</v>
      </c>
      <c r="E57" s="50" t="str">
        <f>INDEX(PM_Dalibnieki[],MATCH(PM_Cuka[[#This Row],[Dablībnieka numurs]],PM_Dalibnieki[Dablībnieka numurs],0),4)</f>
        <v>Oskars Lāma</v>
      </c>
      <c r="F57" s="80">
        <f>INDEX(PM_Dalibnieki[],MATCH(PM_Cuka[[#This Row],[Dablībnieka numurs]],PM_Dalibnieki[Dablībnieka numurs],"0"),5)</f>
        <v>0</v>
      </c>
      <c r="G57" s="159">
        <v>90</v>
      </c>
      <c r="H57" s="159">
        <v>84</v>
      </c>
      <c r="I57" s="60">
        <f t="shared" si="0"/>
        <v>174</v>
      </c>
      <c r="J57" s="64"/>
      <c r="K57" s="60">
        <f>SUM(PM_Cuka[[#This Row],[KOPĀ ]:[P/FINĀLS]])</f>
        <v>174</v>
      </c>
      <c r="L57" s="64"/>
      <c r="M57" s="60">
        <f>SUM(PM_Cuka[[#This Row],[KOPĀ Pēc Pusfināla]],PM_Cuka[[#This Row],[FINĀLS]])</f>
        <v>174</v>
      </c>
      <c r="N57" s="60">
        <f>IF(PM_Cuka[[#This Row],[KOPĀ Pēc Fināla]]&gt;0,RANK(PM_Cuka[[#This Row],[KOPĀ Pēc Fināla]],PM_Cuka[KOPĀ Pēc Fināla]),"NAV")</f>
        <v>46</v>
      </c>
      <c r="O57" s="61">
        <v>49</v>
      </c>
      <c r="P57" s="61" t="str">
        <f>IF(PM_Cuka[[#This Row],[Grupa]]="Juniors",COUNTIFS(PM_Cuka[Grupa],PM_Cuka[[#This Row],[Grupa]],PM_Cuka[KOPĀ Pēc Fināla],"&gt;"&amp;PM_Cuka[[#This Row],[KOPĀ Pēc Fināla]])+1,"")</f>
        <v/>
      </c>
      <c r="Q57" s="62" t="str">
        <f>IF(PM_Cuka[[#This Row],[Grupa]]="Amatieris",COUNTIFS(PM_Cuka[Grupa],PM_Cuka[[#This Row],[Grupa]],PM_Cuka[KOPĀ Pēc Fināla],"&gt;"&amp;PM_Cuka[[#This Row],[KOPĀ Pēc Fināla]])+1,"")</f>
        <v/>
      </c>
      <c r="R57" s="52" t="str">
        <f>IF(PM_Cuka[[#This Row],[Komanda]]&gt;0,SUMIFS(PM_Cuka[[KOPĀ ]],PM_Cuka[Komanda],PM_Cuka[[#This Row],[Komanda]]),"0")</f>
        <v>0</v>
      </c>
    </row>
    <row r="58" spans="1:18" ht="15.75" x14ac:dyDescent="0.25">
      <c r="A58" s="55">
        <v>51</v>
      </c>
      <c r="B58" s="34">
        <v>20</v>
      </c>
      <c r="C58" s="50">
        <f>INDEX(PM_Dalibnieki[],MATCH(PM_Cuka[[#This Row],[Dablībnieka numurs]],PM_Dalibnieki[Dablībnieka numurs],0),2)</f>
        <v>0</v>
      </c>
      <c r="D58" s="50" t="str">
        <f>INDEX(PM_Dalibnieki[],MATCH(PM_Cuka[[#This Row],[Dablībnieka numurs]],PM_Dalibnieki[Dablībnieka numurs],0),3)</f>
        <v>Amatieris</v>
      </c>
      <c r="E58" s="50" t="str">
        <f>INDEX(PM_Dalibnieki[],MATCH(PM_Cuka[[#This Row],[Dablībnieka numurs]],PM_Dalibnieki[Dablībnieka numurs],0),4)</f>
        <v>Tālis Bergmanis</v>
      </c>
      <c r="F58" s="80">
        <f>INDEX(PM_Dalibnieki[],MATCH(PM_Cuka[[#This Row],[Dablībnieka numurs]],PM_Dalibnieki[Dablībnieka numurs],"0"),5)</f>
        <v>0</v>
      </c>
      <c r="G58" s="159">
        <v>92</v>
      </c>
      <c r="H58" s="159">
        <v>82</v>
      </c>
      <c r="I58" s="60">
        <f t="shared" si="0"/>
        <v>174</v>
      </c>
      <c r="J58" s="160"/>
      <c r="K58" s="60">
        <f>SUM(PM_Cuka[[#This Row],[KOPĀ ]:[P/FINĀLS]])</f>
        <v>174</v>
      </c>
      <c r="L58" s="160"/>
      <c r="M58" s="60">
        <f>SUM(PM_Cuka[[#This Row],[KOPĀ Pēc Pusfināla]],PM_Cuka[[#This Row],[FINĀLS]])</f>
        <v>174</v>
      </c>
      <c r="N58" s="60">
        <f>IF(PM_Cuka[[#This Row],[KOPĀ Pēc Fināla]]&gt;0,RANK(PM_Cuka[[#This Row],[KOPĀ Pēc Fināla]],PM_Cuka[KOPĀ Pēc Fināla]),"NAV")</f>
        <v>46</v>
      </c>
      <c r="O58" s="61">
        <v>51</v>
      </c>
      <c r="P58" s="61" t="str">
        <f>IF(PM_Cuka[[#This Row],[Grupa]]="Juniors",COUNTIFS(PM_Cuka[Grupa],PM_Cuka[[#This Row],[Grupa]],PM_Cuka[KOPĀ Pēc Fināla],"&gt;"&amp;PM_Cuka[[#This Row],[KOPĀ Pēc Fināla]])+1,"")</f>
        <v/>
      </c>
      <c r="Q58" s="62">
        <f>IF(PM_Cuka[[#This Row],[Grupa]]="Amatieris",COUNTIFS(PM_Cuka[Grupa],PM_Cuka[[#This Row],[Grupa]],PM_Cuka[KOPĀ Pēc Fināla],"&gt;"&amp;PM_Cuka[[#This Row],[KOPĀ Pēc Fināla]])+1,"")</f>
        <v>13</v>
      </c>
      <c r="R58" s="52" t="str">
        <f>IF(PM_Cuka[[#This Row],[Komanda]]&gt;0,SUMIFS(PM_Cuka[[KOPĀ ]],PM_Cuka[Komanda],PM_Cuka[[#This Row],[Komanda]]),"0")</f>
        <v>0</v>
      </c>
    </row>
    <row r="59" spans="1:18" ht="15.75" x14ac:dyDescent="0.25">
      <c r="A59" s="55">
        <v>52</v>
      </c>
      <c r="B59" s="34">
        <v>69</v>
      </c>
      <c r="C59" s="50">
        <f>INDEX(PM_Dalibnieki[],MATCH(PM_Cuka[[#This Row],[Dablībnieka numurs]],PM_Dalibnieki[Dablībnieka numurs],0),2)</f>
        <v>0</v>
      </c>
      <c r="D59" s="50" t="str">
        <f>INDEX(PM_Dalibnieki[],MATCH(PM_Cuka[[#This Row],[Dablībnieka numurs]],PM_Dalibnieki[Dablībnieka numurs],0),3)</f>
        <v>Amatieris</v>
      </c>
      <c r="E59" s="50" t="str">
        <f>INDEX(PM_Dalibnieki[],MATCH(PM_Cuka[[#This Row],[Dablībnieka numurs]],PM_Dalibnieki[Dablībnieka numurs],0),4)</f>
        <v>Edvīns Mārtinsons</v>
      </c>
      <c r="F59" s="80">
        <f>INDEX(PM_Dalibnieki[],MATCH(PM_Cuka[[#This Row],[Dablībnieka numurs]],PM_Dalibnieki[Dablībnieka numurs],"0"),5)</f>
        <v>0</v>
      </c>
      <c r="G59" s="159">
        <v>82</v>
      </c>
      <c r="H59" s="159">
        <v>91</v>
      </c>
      <c r="I59" s="60">
        <f t="shared" si="0"/>
        <v>173</v>
      </c>
      <c r="J59" s="160"/>
      <c r="K59" s="60">
        <f>SUM(PM_Cuka[[#This Row],[KOPĀ ]:[P/FINĀLS]])</f>
        <v>173</v>
      </c>
      <c r="L59" s="160"/>
      <c r="M59" s="60">
        <f>SUM(PM_Cuka[[#This Row],[KOPĀ Pēc Pusfināla]],PM_Cuka[[#This Row],[FINĀLS]])</f>
        <v>173</v>
      </c>
      <c r="N59" s="60">
        <f>IF(PM_Cuka[[#This Row],[KOPĀ Pēc Fināla]]&gt;0,RANK(PM_Cuka[[#This Row],[KOPĀ Pēc Fināla]],PM_Cuka[KOPĀ Pēc Fināla]),"NAV")</f>
        <v>52</v>
      </c>
      <c r="O59" s="61">
        <v>52</v>
      </c>
      <c r="P59" s="61" t="str">
        <f>IF(PM_Cuka[[#This Row],[Grupa]]="Juniors",COUNTIFS(PM_Cuka[Grupa],PM_Cuka[[#This Row],[Grupa]],PM_Cuka[KOPĀ Pēc Fināla],"&gt;"&amp;PM_Cuka[[#This Row],[KOPĀ Pēc Fināla]])+1,"")</f>
        <v/>
      </c>
      <c r="Q59" s="62">
        <f>IF(PM_Cuka[[#This Row],[Grupa]]="Amatieris",COUNTIFS(PM_Cuka[Grupa],PM_Cuka[[#This Row],[Grupa]],PM_Cuka[KOPĀ Pēc Fināla],"&gt;"&amp;PM_Cuka[[#This Row],[KOPĀ Pēc Fināla]])+1,"")</f>
        <v>15</v>
      </c>
      <c r="R59" s="52" t="str">
        <f>IF(PM_Cuka[[#This Row],[Komanda]]&gt;0,SUMIFS(PM_Cuka[[KOPĀ ]],PM_Cuka[Komanda],PM_Cuka[[#This Row],[Komanda]]),"0")</f>
        <v>0</v>
      </c>
    </row>
    <row r="60" spans="1:18" ht="15.75" x14ac:dyDescent="0.25">
      <c r="A60" s="55">
        <v>53</v>
      </c>
      <c r="B60" s="34">
        <v>16</v>
      </c>
      <c r="C60" s="50">
        <f>INDEX(PM_Dalibnieki[],MATCH(PM_Cuka[[#This Row],[Dablībnieka numurs]],PM_Dalibnieki[Dablībnieka numurs],0),2)</f>
        <v>0</v>
      </c>
      <c r="D60" s="50" t="str">
        <f>INDEX(PM_Dalibnieki[],MATCH(PM_Cuka[[#This Row],[Dablībnieka numurs]],PM_Dalibnieki[Dablībnieka numurs],0),3)</f>
        <v>Amatieris</v>
      </c>
      <c r="E60" s="50" t="str">
        <f>INDEX(PM_Dalibnieki[],MATCH(PM_Cuka[[#This Row],[Dablībnieka numurs]],PM_Dalibnieki[Dablībnieka numurs],0),4)</f>
        <v>Jānis Priedeslaipa</v>
      </c>
      <c r="F60" s="80">
        <f>INDEX(PM_Dalibnieki[],MATCH(PM_Cuka[[#This Row],[Dablībnieka numurs]],PM_Dalibnieki[Dablībnieka numurs],"0"),5)</f>
        <v>0</v>
      </c>
      <c r="G60" s="64">
        <v>90</v>
      </c>
      <c r="H60" s="64">
        <v>83</v>
      </c>
      <c r="I60" s="60">
        <f t="shared" si="0"/>
        <v>173</v>
      </c>
      <c r="J60" s="161"/>
      <c r="K60" s="60">
        <f>SUM(PM_Cuka[[#This Row],[KOPĀ ]:[P/FINĀLS]])</f>
        <v>173</v>
      </c>
      <c r="L60" s="64"/>
      <c r="M60" s="60">
        <f>SUM(PM_Cuka[[#This Row],[KOPĀ Pēc Pusfināla]],PM_Cuka[[#This Row],[FINĀLS]])</f>
        <v>173</v>
      </c>
      <c r="N60" s="60">
        <f>IF(PM_Cuka[[#This Row],[KOPĀ Pēc Fināla]]&gt;0,RANK(PM_Cuka[[#This Row],[KOPĀ Pēc Fināla]],PM_Cuka[KOPĀ Pēc Fināla]),"NAV")</f>
        <v>52</v>
      </c>
      <c r="O60" s="61">
        <v>53</v>
      </c>
      <c r="P60" s="61" t="str">
        <f>IF(PM_Cuka[[#This Row],[Grupa]]="Juniors",COUNTIFS(PM_Cuka[Grupa],PM_Cuka[[#This Row],[Grupa]],PM_Cuka[KOPĀ Pēc Fināla],"&gt;"&amp;PM_Cuka[[#This Row],[KOPĀ Pēc Fināla]])+1,"")</f>
        <v/>
      </c>
      <c r="Q60" s="62">
        <f>IF(PM_Cuka[[#This Row],[Grupa]]="Amatieris",COUNTIFS(PM_Cuka[Grupa],PM_Cuka[[#This Row],[Grupa]],PM_Cuka[KOPĀ Pēc Fināla],"&gt;"&amp;PM_Cuka[[#This Row],[KOPĀ Pēc Fināla]])+1,"")</f>
        <v>15</v>
      </c>
      <c r="R60" s="52" t="str">
        <f>IF(PM_Cuka[[#This Row],[Komanda]]&gt;0,SUMIFS(PM_Cuka[[KOPĀ ]],PM_Cuka[Komanda],PM_Cuka[[#This Row],[Komanda]]),"0")</f>
        <v>0</v>
      </c>
    </row>
    <row r="61" spans="1:18" ht="15.75" x14ac:dyDescent="0.25">
      <c r="A61" s="55">
        <v>54</v>
      </c>
      <c r="B61" s="34">
        <v>101</v>
      </c>
      <c r="C61" s="50" t="str">
        <f>INDEX(PM_Dalibnieki[],MATCH(PM_Cuka[[#This Row],[Dablībnieka numurs]],PM_Dalibnieki[Dablībnieka numurs],0),2)</f>
        <v>Āpškalni</v>
      </c>
      <c r="D61" s="50" t="str">
        <f>INDEX(PM_Dalibnieki[],MATCH(PM_Cuka[[#This Row],[Dablībnieka numurs]],PM_Dalibnieki[Dablībnieka numurs],0),3)</f>
        <v>Amatieris</v>
      </c>
      <c r="E61" s="50" t="str">
        <f>INDEX(PM_Dalibnieki[],MATCH(PM_Cuka[[#This Row],[Dablībnieka numurs]],PM_Dalibnieki[Dablībnieka numurs],0),4)</f>
        <v>Aleksejs Bosakovs</v>
      </c>
      <c r="F61" s="80">
        <f>INDEX(PM_Dalibnieki[],MATCH(PM_Cuka[[#This Row],[Dablībnieka numurs]],PM_Dalibnieki[Dablībnieka numurs],"0"),5)</f>
        <v>0</v>
      </c>
      <c r="G61" s="159">
        <v>93</v>
      </c>
      <c r="H61" s="159">
        <v>80</v>
      </c>
      <c r="I61" s="60">
        <f t="shared" si="0"/>
        <v>173</v>
      </c>
      <c r="J61" s="64"/>
      <c r="K61" s="60">
        <f>SUM(PM_Cuka[[#This Row],[KOPĀ ]:[P/FINĀLS]])</f>
        <v>173</v>
      </c>
      <c r="L61" s="64"/>
      <c r="M61" s="60">
        <f>SUM(PM_Cuka[[#This Row],[KOPĀ Pēc Pusfināla]],PM_Cuka[[#This Row],[FINĀLS]])</f>
        <v>173</v>
      </c>
      <c r="N61" s="60">
        <f>IF(PM_Cuka[[#This Row],[KOPĀ Pēc Fināla]]&gt;0,RANK(PM_Cuka[[#This Row],[KOPĀ Pēc Fināla]],PM_Cuka[KOPĀ Pēc Fināla]),"NAV")</f>
        <v>52</v>
      </c>
      <c r="O61" s="61">
        <v>54</v>
      </c>
      <c r="P61" s="61" t="str">
        <f>IF(PM_Cuka[[#This Row],[Grupa]]="Juniors",COUNTIFS(PM_Cuka[Grupa],PM_Cuka[[#This Row],[Grupa]],PM_Cuka[KOPĀ Pēc Fināla],"&gt;"&amp;PM_Cuka[[#This Row],[KOPĀ Pēc Fināla]])+1,"")</f>
        <v/>
      </c>
      <c r="Q61" s="62">
        <f>IF(PM_Cuka[[#This Row],[Grupa]]="Amatieris",COUNTIFS(PM_Cuka[Grupa],PM_Cuka[[#This Row],[Grupa]],PM_Cuka[KOPĀ Pēc Fināla],"&gt;"&amp;PM_Cuka[[#This Row],[KOPĀ Pēc Fināla]])+1,"")</f>
        <v>15</v>
      </c>
      <c r="R61" s="52">
        <f>IF(PM_Cuka[[#This Row],[Komanda]]&gt;0,SUMIFS(PM_Cuka[[KOPĀ ]],PM_Cuka[Komanda],PM_Cuka[[#This Row],[Komanda]]),"0")</f>
        <v>600</v>
      </c>
    </row>
    <row r="62" spans="1:18" ht="15.75" x14ac:dyDescent="0.25">
      <c r="A62" s="55">
        <v>55</v>
      </c>
      <c r="B62" s="34">
        <v>83</v>
      </c>
      <c r="C62" s="50">
        <f>INDEX(PM_Dalibnieki[],MATCH(PM_Cuka[[#This Row],[Dablībnieka numurs]],PM_Dalibnieki[Dablībnieka numurs],0),2)</f>
        <v>0</v>
      </c>
      <c r="D62" s="50" t="str">
        <f>INDEX(PM_Dalibnieki[],MATCH(PM_Cuka[[#This Row],[Dablībnieka numurs]],PM_Dalibnieki[Dablībnieka numurs],0),3)</f>
        <v>Meistars</v>
      </c>
      <c r="E62" s="50" t="str">
        <f>INDEX(PM_Dalibnieki[],MATCH(PM_Cuka[[#This Row],[Dablībnieka numurs]],PM_Dalibnieki[Dablībnieka numurs],0),4)</f>
        <v>Juris Lazdiņš</v>
      </c>
      <c r="F62" s="80">
        <f>INDEX(PM_Dalibnieki[],MATCH(PM_Cuka[[#This Row],[Dablībnieka numurs]],PM_Dalibnieki[Dablībnieka numurs],"0"),5)</f>
        <v>0</v>
      </c>
      <c r="G62" s="159">
        <v>90</v>
      </c>
      <c r="H62" s="159">
        <v>82</v>
      </c>
      <c r="I62" s="60">
        <f t="shared" si="0"/>
        <v>172</v>
      </c>
      <c r="J62" s="163"/>
      <c r="K62" s="60">
        <f>SUM(PM_Cuka[[#This Row],[KOPĀ ]:[P/FINĀLS]])</f>
        <v>172</v>
      </c>
      <c r="L62" s="163"/>
      <c r="M62" s="60">
        <f>SUM(PM_Cuka[[#This Row],[KOPĀ Pēc Pusfināla]],PM_Cuka[[#This Row],[FINĀLS]])</f>
        <v>172</v>
      </c>
      <c r="N62" s="60">
        <f>IF(PM_Cuka[[#This Row],[KOPĀ Pēc Fināla]]&gt;0,RANK(PM_Cuka[[#This Row],[KOPĀ Pēc Fināla]],PM_Cuka[KOPĀ Pēc Fināla]),"NAV")</f>
        <v>55</v>
      </c>
      <c r="O62" s="61">
        <v>55</v>
      </c>
      <c r="P62" s="61" t="str">
        <f>IF(PM_Cuka[[#This Row],[Grupa]]="Juniors",COUNTIFS(PM_Cuka[Grupa],PM_Cuka[[#This Row],[Grupa]],PM_Cuka[KOPĀ Pēc Fināla],"&gt;"&amp;PM_Cuka[[#This Row],[KOPĀ Pēc Fināla]])+1,"")</f>
        <v/>
      </c>
      <c r="Q62" s="62" t="str">
        <f>IF(PM_Cuka[[#This Row],[Grupa]]="Amatieris",COUNTIFS(PM_Cuka[Grupa],PM_Cuka[[#This Row],[Grupa]],PM_Cuka[KOPĀ Pēc Fināla],"&gt;"&amp;PM_Cuka[[#This Row],[KOPĀ Pēc Fināla]])+1,"")</f>
        <v/>
      </c>
      <c r="R62" s="52" t="str">
        <f>IF(PM_Cuka[[#This Row],[Komanda]]&gt;0,SUMIFS(PM_Cuka[[KOPĀ ]],PM_Cuka[Komanda],PM_Cuka[[#This Row],[Komanda]]),"0")</f>
        <v>0</v>
      </c>
    </row>
    <row r="63" spans="1:18" ht="15.75" x14ac:dyDescent="0.25">
      <c r="A63" s="55">
        <v>56</v>
      </c>
      <c r="B63" s="34">
        <v>131</v>
      </c>
      <c r="C63" s="50">
        <f>INDEX(PM_Dalibnieki[],MATCH(PM_Cuka[[#This Row],[Dablībnieka numurs]],PM_Dalibnieki[Dablībnieka numurs],0),2)</f>
        <v>0</v>
      </c>
      <c r="D63" s="50" t="str">
        <f>INDEX(PM_Dalibnieki[],MATCH(PM_Cuka[[#This Row],[Dablībnieka numurs]],PM_Dalibnieki[Dablībnieka numurs],0),3)</f>
        <v>Amatieris</v>
      </c>
      <c r="E63" s="50" t="str">
        <f>INDEX(PM_Dalibnieki[],MATCH(PM_Cuka[[#This Row],[Dablībnieka numurs]],PM_Dalibnieki[Dablībnieka numurs],0),4)</f>
        <v>Vilnis Jaunzems jun.</v>
      </c>
      <c r="F63" s="80">
        <f>INDEX(PM_Dalibnieki[],MATCH(PM_Cuka[[#This Row],[Dablībnieka numurs]],PM_Dalibnieki[Dablībnieka numurs],"0"),5)</f>
        <v>0</v>
      </c>
      <c r="G63" s="159">
        <v>85</v>
      </c>
      <c r="H63" s="159">
        <v>86</v>
      </c>
      <c r="I63" s="60">
        <f t="shared" si="0"/>
        <v>171</v>
      </c>
      <c r="J63" s="64"/>
      <c r="K63" s="60">
        <f>SUM(PM_Cuka[[#This Row],[KOPĀ ]:[P/FINĀLS]])</f>
        <v>171</v>
      </c>
      <c r="L63" s="64"/>
      <c r="M63" s="60">
        <f>SUM(PM_Cuka[[#This Row],[KOPĀ Pēc Pusfināla]],PM_Cuka[[#This Row],[FINĀLS]])</f>
        <v>171</v>
      </c>
      <c r="N63" s="60">
        <f>IF(PM_Cuka[[#This Row],[KOPĀ Pēc Fināla]]&gt;0,RANK(PM_Cuka[[#This Row],[KOPĀ Pēc Fināla]],PM_Cuka[KOPĀ Pēc Fināla]),"NAV")</f>
        <v>56</v>
      </c>
      <c r="O63" s="61">
        <v>56</v>
      </c>
      <c r="P63" s="61" t="str">
        <f>IF(PM_Cuka[[#This Row],[Grupa]]="Juniors",COUNTIFS(PM_Cuka[Grupa],PM_Cuka[[#This Row],[Grupa]],PM_Cuka[KOPĀ Pēc Fināla],"&gt;"&amp;PM_Cuka[[#This Row],[KOPĀ Pēc Fināla]])+1,"")</f>
        <v/>
      </c>
      <c r="Q63" s="62">
        <f>IF(PM_Cuka[[#This Row],[Grupa]]="Amatieris",COUNTIFS(PM_Cuka[Grupa],PM_Cuka[[#This Row],[Grupa]],PM_Cuka[KOPĀ Pēc Fināla],"&gt;"&amp;PM_Cuka[[#This Row],[KOPĀ Pēc Fināla]])+1,"")</f>
        <v>18</v>
      </c>
      <c r="R63" s="52" t="str">
        <f>IF(PM_Cuka[[#This Row],[Komanda]]&gt;0,SUMIFS(PM_Cuka[[KOPĀ ]],PM_Cuka[Komanda],PM_Cuka[[#This Row],[Komanda]]),"0")</f>
        <v>0</v>
      </c>
    </row>
    <row r="64" spans="1:18" ht="15.75" x14ac:dyDescent="0.25">
      <c r="A64" s="55">
        <v>57</v>
      </c>
      <c r="B64" s="34">
        <v>91</v>
      </c>
      <c r="C64" s="50" t="str">
        <f>INDEX(PM_Dalibnieki[],MATCH(PM_Cuka[[#This Row],[Dablībnieka numurs]],PM_Dalibnieki[Dablībnieka numurs],0),2)</f>
        <v>Bebra Kungs 2</v>
      </c>
      <c r="D64" s="50" t="str">
        <f>INDEX(PM_Dalibnieki[],MATCH(PM_Cuka[[#This Row],[Dablībnieka numurs]],PM_Dalibnieki[Dablībnieka numurs],0),3)</f>
        <v>Juniors</v>
      </c>
      <c r="E64" s="50" t="str">
        <f>INDEX(PM_Dalibnieki[],MATCH(PM_Cuka[[#This Row],[Dablībnieka numurs]],PM_Dalibnieki[Dablībnieka numurs],0),4)</f>
        <v>Lienīte Skaraine</v>
      </c>
      <c r="F64" s="80" t="str">
        <f>INDEX(PM_Dalibnieki[],MATCH(PM_Cuka[[#This Row],[Dablībnieka numurs]],PM_Dalibnieki[Dablībnieka numurs],"0"),5)</f>
        <v>x</v>
      </c>
      <c r="G64" s="159">
        <v>92</v>
      </c>
      <c r="H64" s="159">
        <v>79</v>
      </c>
      <c r="I64" s="60">
        <f t="shared" si="0"/>
        <v>171</v>
      </c>
      <c r="J64" s="64"/>
      <c r="K64" s="60">
        <f>SUM(PM_Cuka[[#This Row],[KOPĀ ]:[P/FINĀLS]])</f>
        <v>171</v>
      </c>
      <c r="L64" s="64"/>
      <c r="M64" s="60">
        <f>SUM(PM_Cuka[[#This Row],[KOPĀ Pēc Pusfināla]],PM_Cuka[[#This Row],[FINĀLS]])</f>
        <v>171</v>
      </c>
      <c r="N64" s="60">
        <f>IF(PM_Cuka[[#This Row],[KOPĀ Pēc Fināla]]&gt;0,RANK(PM_Cuka[[#This Row],[KOPĀ Pēc Fināla]],PM_Cuka[KOPĀ Pēc Fināla]),"NAV")</f>
        <v>56</v>
      </c>
      <c r="O64" s="61">
        <v>57</v>
      </c>
      <c r="P64" s="61">
        <f>IF(PM_Cuka[[#This Row],[Grupa]]="Juniors",COUNTIFS(PM_Cuka[Grupa],PM_Cuka[[#This Row],[Grupa]],PM_Cuka[KOPĀ Pēc Fināla],"&gt;"&amp;PM_Cuka[[#This Row],[KOPĀ Pēc Fināla]])+1,"")</f>
        <v>9</v>
      </c>
      <c r="Q64" s="62" t="str">
        <f>IF(PM_Cuka[[#This Row],[Grupa]]="Amatieris",COUNTIFS(PM_Cuka[Grupa],PM_Cuka[[#This Row],[Grupa]],PM_Cuka[KOPĀ Pēc Fināla],"&gt;"&amp;PM_Cuka[[#This Row],[KOPĀ Pēc Fināla]])+1,"")</f>
        <v/>
      </c>
      <c r="R64" s="52">
        <f>IF(PM_Cuka[[#This Row],[Komanda]]&gt;0,SUMIFS(PM_Cuka[[KOPĀ ]],PM_Cuka[Komanda],PM_Cuka[[#This Row],[Komanda]]),"0")</f>
        <v>725</v>
      </c>
    </row>
    <row r="65" spans="1:18" ht="15.75" x14ac:dyDescent="0.25">
      <c r="A65" s="55">
        <v>58</v>
      </c>
      <c r="B65" s="34">
        <v>7</v>
      </c>
      <c r="C65" s="50">
        <f>INDEX(PM_Dalibnieki[],MATCH(PM_Cuka[[#This Row],[Dablībnieka numurs]],PM_Dalibnieki[Dablībnieka numurs],0),2)</f>
        <v>0</v>
      </c>
      <c r="D65" s="50" t="str">
        <f>INDEX(PM_Dalibnieki[],MATCH(PM_Cuka[[#This Row],[Dablībnieka numurs]],PM_Dalibnieki[Dablībnieka numurs],0),3)</f>
        <v>Meistars</v>
      </c>
      <c r="E65" s="50" t="str">
        <f>INDEX(PM_Dalibnieki[],MATCH(PM_Cuka[[#This Row],[Dablībnieka numurs]],PM_Dalibnieki[Dablībnieka numurs],0),4)</f>
        <v>Gints Žeigurs</v>
      </c>
      <c r="F65" s="80">
        <f>INDEX(PM_Dalibnieki[],MATCH(PM_Cuka[[#This Row],[Dablībnieka numurs]],PM_Dalibnieki[Dablībnieka numurs],"0"),5)</f>
        <v>0</v>
      </c>
      <c r="G65" s="162">
        <v>89</v>
      </c>
      <c r="H65" s="162">
        <v>79</v>
      </c>
      <c r="I65" s="60">
        <f t="shared" si="0"/>
        <v>168</v>
      </c>
      <c r="J65" s="163"/>
      <c r="K65" s="60">
        <f>SUM(PM_Cuka[[#This Row],[KOPĀ ]:[P/FINĀLS]])</f>
        <v>168</v>
      </c>
      <c r="L65" s="163"/>
      <c r="M65" s="60">
        <f>SUM(PM_Cuka[[#This Row],[KOPĀ Pēc Pusfināla]],PM_Cuka[[#This Row],[FINĀLS]])</f>
        <v>168</v>
      </c>
      <c r="N65" s="60">
        <f>IF(PM_Cuka[[#This Row],[KOPĀ Pēc Fināla]]&gt;0,RANK(PM_Cuka[[#This Row],[KOPĀ Pēc Fināla]],PM_Cuka[KOPĀ Pēc Fināla]),"NAV")</f>
        <v>58</v>
      </c>
      <c r="O65" s="61">
        <v>58</v>
      </c>
      <c r="P65" s="61" t="str">
        <f>IF(PM_Cuka[[#This Row],[Grupa]]="Juniors",COUNTIFS(PM_Cuka[Grupa],PM_Cuka[[#This Row],[Grupa]],PM_Cuka[KOPĀ Pēc Fināla],"&gt;"&amp;PM_Cuka[[#This Row],[KOPĀ Pēc Fināla]])+1,"")</f>
        <v/>
      </c>
      <c r="Q65" s="62" t="str">
        <f>IF(PM_Cuka[[#This Row],[Grupa]]="Amatieris",COUNTIFS(PM_Cuka[Grupa],PM_Cuka[[#This Row],[Grupa]],PM_Cuka[KOPĀ Pēc Fināla],"&gt;"&amp;PM_Cuka[[#This Row],[KOPĀ Pēc Fināla]])+1,"")</f>
        <v/>
      </c>
      <c r="R65" s="52" t="str">
        <f>IF(PM_Cuka[[#This Row],[Komanda]]&gt;0,SUMIFS(PM_Cuka[[KOPĀ ]],PM_Cuka[Komanda],PM_Cuka[[#This Row],[Komanda]]),"0")</f>
        <v>0</v>
      </c>
    </row>
    <row r="66" spans="1:18" ht="15.75" x14ac:dyDescent="0.25">
      <c r="A66" s="55">
        <v>59</v>
      </c>
      <c r="B66" s="34">
        <v>93</v>
      </c>
      <c r="C66" s="50">
        <f>INDEX(PM_Dalibnieki[],MATCH(PM_Cuka[[#This Row],[Dablībnieka numurs]],PM_Dalibnieki[Dablībnieka numurs],0),2)</f>
        <v>0</v>
      </c>
      <c r="D66" s="50" t="str">
        <f>INDEX(PM_Dalibnieki[],MATCH(PM_Cuka[[#This Row],[Dablībnieka numurs]],PM_Dalibnieki[Dablībnieka numurs],0),3)</f>
        <v>Juniors</v>
      </c>
      <c r="E66" s="50" t="str">
        <f>INDEX(PM_Dalibnieki[],MATCH(PM_Cuka[[#This Row],[Dablībnieka numurs]],PM_Dalibnieki[Dablībnieka numurs],0),4)</f>
        <v>Mārtiņš  Bergs</v>
      </c>
      <c r="F66" s="80" t="str">
        <f>INDEX(PM_Dalibnieki[],MATCH(PM_Cuka[[#This Row],[Dablībnieka numurs]],PM_Dalibnieki[Dablībnieka numurs],"0"),5)</f>
        <v>x</v>
      </c>
      <c r="G66" s="159">
        <v>89</v>
      </c>
      <c r="H66" s="159">
        <v>79</v>
      </c>
      <c r="I66" s="60">
        <f t="shared" si="0"/>
        <v>168</v>
      </c>
      <c r="J66" s="64"/>
      <c r="K66" s="60">
        <f>SUM(PM_Cuka[[#This Row],[KOPĀ ]:[P/FINĀLS]])</f>
        <v>168</v>
      </c>
      <c r="L66" s="64"/>
      <c r="M66" s="60">
        <f>SUM(PM_Cuka[[#This Row],[KOPĀ Pēc Pusfināla]],PM_Cuka[[#This Row],[FINĀLS]])</f>
        <v>168</v>
      </c>
      <c r="N66" s="60">
        <f>IF(PM_Cuka[[#This Row],[KOPĀ Pēc Fināla]]&gt;0,RANK(PM_Cuka[[#This Row],[KOPĀ Pēc Fināla]],PM_Cuka[KOPĀ Pēc Fināla]),"NAV")</f>
        <v>58</v>
      </c>
      <c r="O66" s="61">
        <v>58</v>
      </c>
      <c r="P66" s="61">
        <f>IF(PM_Cuka[[#This Row],[Grupa]]="Juniors",COUNTIFS(PM_Cuka[Grupa],PM_Cuka[[#This Row],[Grupa]],PM_Cuka[KOPĀ Pēc Fināla],"&gt;"&amp;PM_Cuka[[#This Row],[KOPĀ Pēc Fināla]])+1,"")</f>
        <v>10</v>
      </c>
      <c r="Q66" s="62" t="str">
        <f>IF(PM_Cuka[[#This Row],[Grupa]]="Amatieris",COUNTIFS(PM_Cuka[Grupa],PM_Cuka[[#This Row],[Grupa]],PM_Cuka[KOPĀ Pēc Fināla],"&gt;"&amp;PM_Cuka[[#This Row],[KOPĀ Pēc Fināla]])+1,"")</f>
        <v/>
      </c>
      <c r="R66" s="52" t="str">
        <f>IF(PM_Cuka[[#This Row],[Komanda]]&gt;0,SUMIFS(PM_Cuka[[KOPĀ ]],PM_Cuka[Komanda],PM_Cuka[[#This Row],[Komanda]]),"0")</f>
        <v>0</v>
      </c>
    </row>
    <row r="67" spans="1:18" ht="15.75" x14ac:dyDescent="0.25">
      <c r="A67" s="55">
        <v>60</v>
      </c>
      <c r="B67" s="34">
        <v>108</v>
      </c>
      <c r="C67" s="50">
        <f>INDEX(PM_Dalibnieki[],MATCH(PM_Cuka[[#This Row],[Dablībnieka numurs]],PM_Dalibnieki[Dablībnieka numurs],0),2)</f>
        <v>0</v>
      </c>
      <c r="D67" s="50" t="str">
        <f>INDEX(PM_Dalibnieki[],MATCH(PM_Cuka[[#This Row],[Dablībnieka numurs]],PM_Dalibnieki[Dablībnieka numurs],0),3)</f>
        <v>Amatieris</v>
      </c>
      <c r="E67" s="50" t="str">
        <f>INDEX(PM_Dalibnieki[],MATCH(PM_Cuka[[#This Row],[Dablībnieka numurs]],PM_Dalibnieki[Dablībnieka numurs],0),4)</f>
        <v>Rihards Vībāns</v>
      </c>
      <c r="F67" s="80">
        <f>INDEX(PM_Dalibnieki[],MATCH(PM_Cuka[[#This Row],[Dablībnieka numurs]],PM_Dalibnieki[Dablībnieka numurs],"0"),5)</f>
        <v>0</v>
      </c>
      <c r="G67" s="64">
        <v>83</v>
      </c>
      <c r="H67" s="64">
        <v>83</v>
      </c>
      <c r="I67" s="60">
        <f t="shared" si="0"/>
        <v>166</v>
      </c>
      <c r="J67" s="64"/>
      <c r="K67" s="60">
        <f>SUM(PM_Cuka[[#This Row],[KOPĀ ]:[P/FINĀLS]])</f>
        <v>166</v>
      </c>
      <c r="L67" s="64"/>
      <c r="M67" s="60">
        <f>SUM(PM_Cuka[[#This Row],[KOPĀ Pēc Pusfināla]],PM_Cuka[[#This Row],[FINĀLS]])</f>
        <v>166</v>
      </c>
      <c r="N67" s="60">
        <f>IF(PM_Cuka[[#This Row],[KOPĀ Pēc Fināla]]&gt;0,RANK(PM_Cuka[[#This Row],[KOPĀ Pēc Fināla]],PM_Cuka[KOPĀ Pēc Fināla]),"NAV")</f>
        <v>60</v>
      </c>
      <c r="O67" s="61">
        <v>60</v>
      </c>
      <c r="P67" s="61" t="str">
        <f>IF(PM_Cuka[[#This Row],[Grupa]]="Juniors",COUNTIFS(PM_Cuka[Grupa],PM_Cuka[[#This Row],[Grupa]],PM_Cuka[KOPĀ Pēc Fināla],"&gt;"&amp;PM_Cuka[[#This Row],[KOPĀ Pēc Fināla]])+1,"")</f>
        <v/>
      </c>
      <c r="Q67" s="62">
        <f>IF(PM_Cuka[[#This Row],[Grupa]]="Amatieris",COUNTIFS(PM_Cuka[Grupa],PM_Cuka[[#This Row],[Grupa]],PM_Cuka[KOPĀ Pēc Fināla],"&gt;"&amp;PM_Cuka[[#This Row],[KOPĀ Pēc Fināla]])+1,"")</f>
        <v>19</v>
      </c>
      <c r="R67" s="52" t="str">
        <f>IF(PM_Cuka[[#This Row],[Komanda]]&gt;0,SUMIFS(PM_Cuka[[KOPĀ ]],PM_Cuka[Komanda],PM_Cuka[[#This Row],[Komanda]]),"0")</f>
        <v>0</v>
      </c>
    </row>
    <row r="68" spans="1:18" ht="15.75" x14ac:dyDescent="0.25">
      <c r="A68" s="55">
        <v>61</v>
      </c>
      <c r="B68" s="34">
        <v>111</v>
      </c>
      <c r="C68" s="50">
        <f>INDEX(PM_Dalibnieki[],MATCH(PM_Cuka[[#This Row],[Dablībnieka numurs]],PM_Dalibnieki[Dablībnieka numurs],0),2)</f>
        <v>0</v>
      </c>
      <c r="D68" s="50" t="str">
        <f>INDEX(PM_Dalibnieki[],MATCH(PM_Cuka[[#This Row],[Dablībnieka numurs]],PM_Dalibnieki[Dablībnieka numurs],0),3)</f>
        <v>Meistars</v>
      </c>
      <c r="E68" s="50" t="str">
        <f>INDEX(PM_Dalibnieki[],MATCH(PM_Cuka[[#This Row],[Dablībnieka numurs]],PM_Dalibnieki[Dablībnieka numurs],0),4)</f>
        <v>Uģis Ventiņš</v>
      </c>
      <c r="F68" s="80">
        <f>INDEX(PM_Dalibnieki[],MATCH(PM_Cuka[[#This Row],[Dablībnieka numurs]],PM_Dalibnieki[Dablībnieka numurs],"0"),5)</f>
        <v>0</v>
      </c>
      <c r="G68" s="64">
        <v>89</v>
      </c>
      <c r="H68" s="64">
        <v>77</v>
      </c>
      <c r="I68" s="60">
        <f t="shared" si="0"/>
        <v>166</v>
      </c>
      <c r="J68" s="64"/>
      <c r="K68" s="60">
        <f>SUM(PM_Cuka[[#This Row],[KOPĀ ]:[P/FINĀLS]])</f>
        <v>166</v>
      </c>
      <c r="L68" s="64"/>
      <c r="M68" s="60">
        <f>SUM(PM_Cuka[[#This Row],[KOPĀ Pēc Pusfināla]],PM_Cuka[[#This Row],[FINĀLS]])</f>
        <v>166</v>
      </c>
      <c r="N68" s="60">
        <f>IF(PM_Cuka[[#This Row],[KOPĀ Pēc Fināla]]&gt;0,RANK(PM_Cuka[[#This Row],[KOPĀ Pēc Fināla]],PM_Cuka[KOPĀ Pēc Fināla]),"NAV")</f>
        <v>60</v>
      </c>
      <c r="O68" s="61">
        <v>61</v>
      </c>
      <c r="P68" s="61" t="str">
        <f>IF(PM_Cuka[[#This Row],[Grupa]]="Juniors",COUNTIFS(PM_Cuka[Grupa],PM_Cuka[[#This Row],[Grupa]],PM_Cuka[KOPĀ Pēc Fināla],"&gt;"&amp;PM_Cuka[[#This Row],[KOPĀ Pēc Fināla]])+1,"")</f>
        <v/>
      </c>
      <c r="Q68" s="62" t="str">
        <f>IF(PM_Cuka[[#This Row],[Grupa]]="Amatieris",COUNTIFS(PM_Cuka[Grupa],PM_Cuka[[#This Row],[Grupa]],PM_Cuka[KOPĀ Pēc Fināla],"&gt;"&amp;PM_Cuka[[#This Row],[KOPĀ Pēc Fināla]])+1,"")</f>
        <v/>
      </c>
      <c r="R68" s="52" t="str">
        <f>IF(PM_Cuka[[#This Row],[Komanda]]&gt;0,SUMIFS(PM_Cuka[[KOPĀ ]],PM_Cuka[Komanda],PM_Cuka[[#This Row],[Komanda]]),"0")</f>
        <v>0</v>
      </c>
    </row>
    <row r="69" spans="1:18" ht="15.75" x14ac:dyDescent="0.25">
      <c r="A69" s="55">
        <v>62</v>
      </c>
      <c r="B69" s="34">
        <v>66</v>
      </c>
      <c r="C69" s="50">
        <f>INDEX(PM_Dalibnieki[],MATCH(PM_Cuka[[#This Row],[Dablībnieka numurs]],PM_Dalibnieki[Dablībnieka numurs],0),2)</f>
        <v>0</v>
      </c>
      <c r="D69" s="50" t="str">
        <f>INDEX(PM_Dalibnieki[],MATCH(PM_Cuka[[#This Row],[Dablībnieka numurs]],PM_Dalibnieki[Dablībnieka numurs],0),3)</f>
        <v>Amatieris</v>
      </c>
      <c r="E69" s="50" t="str">
        <f>INDEX(PM_Dalibnieki[],MATCH(PM_Cuka[[#This Row],[Dablībnieka numurs]],PM_Dalibnieki[Dablībnieka numurs],0),4)</f>
        <v>Toms Lamba</v>
      </c>
      <c r="F69" s="80">
        <f>INDEX(PM_Dalibnieki[],MATCH(PM_Cuka[[#This Row],[Dablībnieka numurs]],PM_Dalibnieki[Dablībnieka numurs],"0"),5)</f>
        <v>0</v>
      </c>
      <c r="G69" s="159">
        <v>90</v>
      </c>
      <c r="H69" s="159">
        <v>76</v>
      </c>
      <c r="I69" s="60">
        <f t="shared" si="0"/>
        <v>166</v>
      </c>
      <c r="J69" s="160"/>
      <c r="K69" s="60">
        <f>SUM(PM_Cuka[[#This Row],[KOPĀ ]:[P/FINĀLS]])</f>
        <v>166</v>
      </c>
      <c r="L69" s="160"/>
      <c r="M69" s="60">
        <f>SUM(PM_Cuka[[#This Row],[KOPĀ Pēc Pusfināla]],PM_Cuka[[#This Row],[FINĀLS]])</f>
        <v>166</v>
      </c>
      <c r="N69" s="60">
        <f>IF(PM_Cuka[[#This Row],[KOPĀ Pēc Fināla]]&gt;0,RANK(PM_Cuka[[#This Row],[KOPĀ Pēc Fināla]],PM_Cuka[KOPĀ Pēc Fināla]),"NAV")</f>
        <v>60</v>
      </c>
      <c r="O69" s="61">
        <v>62</v>
      </c>
      <c r="P69" s="61" t="str">
        <f>IF(PM_Cuka[[#This Row],[Grupa]]="Juniors",COUNTIFS(PM_Cuka[Grupa],PM_Cuka[[#This Row],[Grupa]],PM_Cuka[KOPĀ Pēc Fināla],"&gt;"&amp;PM_Cuka[[#This Row],[KOPĀ Pēc Fināla]])+1,"")</f>
        <v/>
      </c>
      <c r="Q69" s="62">
        <f>IF(PM_Cuka[[#This Row],[Grupa]]="Amatieris",COUNTIFS(PM_Cuka[Grupa],PM_Cuka[[#This Row],[Grupa]],PM_Cuka[KOPĀ Pēc Fināla],"&gt;"&amp;PM_Cuka[[#This Row],[KOPĀ Pēc Fināla]])+1,"")</f>
        <v>19</v>
      </c>
      <c r="R69" s="52" t="str">
        <f>IF(PM_Cuka[[#This Row],[Komanda]]&gt;0,SUMIFS(PM_Cuka[[KOPĀ ]],PM_Cuka[Komanda],PM_Cuka[[#This Row],[Komanda]]),"0")</f>
        <v>0</v>
      </c>
    </row>
    <row r="70" spans="1:18" ht="15.75" x14ac:dyDescent="0.25">
      <c r="A70" s="55">
        <v>63</v>
      </c>
      <c r="B70" s="34">
        <v>130</v>
      </c>
      <c r="C70" s="50">
        <f>INDEX(PM_Dalibnieki[],MATCH(PM_Cuka[[#This Row],[Dablībnieka numurs]],PM_Dalibnieki[Dablībnieka numurs],0),2)</f>
        <v>0</v>
      </c>
      <c r="D70" s="50" t="str">
        <f>INDEX(PM_Dalibnieki[],MATCH(PM_Cuka[[#This Row],[Dablībnieka numurs]],PM_Dalibnieki[Dablībnieka numurs],0),3)</f>
        <v>Amatieris</v>
      </c>
      <c r="E70" s="50" t="str">
        <f>INDEX(PM_Dalibnieki[],MATCH(PM_Cuka[[#This Row],[Dablībnieka numurs]],PM_Dalibnieki[Dablībnieka numurs],0),4)</f>
        <v>Tomas Jaunzems</v>
      </c>
      <c r="F70" s="80">
        <f>INDEX(PM_Dalibnieki[],MATCH(PM_Cuka[[#This Row],[Dablībnieka numurs]],PM_Dalibnieki[Dablībnieka numurs],"0"),5)</f>
        <v>0</v>
      </c>
      <c r="G70" s="159">
        <v>69</v>
      </c>
      <c r="H70" s="159">
        <v>95</v>
      </c>
      <c r="I70" s="60">
        <f t="shared" si="0"/>
        <v>164</v>
      </c>
      <c r="J70" s="64"/>
      <c r="K70" s="60">
        <f>SUM(PM_Cuka[[#This Row],[KOPĀ ]:[P/FINĀLS]])</f>
        <v>164</v>
      </c>
      <c r="L70" s="64"/>
      <c r="M70" s="60">
        <f>SUM(PM_Cuka[[#This Row],[KOPĀ Pēc Pusfināla]],PM_Cuka[[#This Row],[FINĀLS]])</f>
        <v>164</v>
      </c>
      <c r="N70" s="60">
        <f>IF(PM_Cuka[[#This Row],[KOPĀ Pēc Fināla]]&gt;0,RANK(PM_Cuka[[#This Row],[KOPĀ Pēc Fināla]],PM_Cuka[KOPĀ Pēc Fināla]),"NAV")</f>
        <v>63</v>
      </c>
      <c r="O70" s="61">
        <v>63</v>
      </c>
      <c r="P70" s="61" t="str">
        <f>IF(PM_Cuka[[#This Row],[Grupa]]="Juniors",COUNTIFS(PM_Cuka[Grupa],PM_Cuka[[#This Row],[Grupa]],PM_Cuka[KOPĀ Pēc Fināla],"&gt;"&amp;PM_Cuka[[#This Row],[KOPĀ Pēc Fināla]])+1,"")</f>
        <v/>
      </c>
      <c r="Q70" s="62">
        <f>IF(PM_Cuka[[#This Row],[Grupa]]="Amatieris",COUNTIFS(PM_Cuka[Grupa],PM_Cuka[[#This Row],[Grupa]],PM_Cuka[KOPĀ Pēc Fināla],"&gt;"&amp;PM_Cuka[[#This Row],[KOPĀ Pēc Fināla]])+1,"")</f>
        <v>21</v>
      </c>
      <c r="R70" s="52" t="str">
        <f>IF(PM_Cuka[[#This Row],[Komanda]]&gt;0,SUMIFS(PM_Cuka[[KOPĀ ]],PM_Cuka[Komanda],PM_Cuka[[#This Row],[Komanda]]),"0")</f>
        <v>0</v>
      </c>
    </row>
    <row r="71" spans="1:18" ht="15.75" x14ac:dyDescent="0.25">
      <c r="A71" s="55">
        <v>64</v>
      </c>
      <c r="B71" s="34">
        <v>94</v>
      </c>
      <c r="C71" s="50">
        <f>INDEX(PM_Dalibnieki[],MATCH(PM_Cuka[[#This Row],[Dablībnieka numurs]],PM_Dalibnieki[Dablībnieka numurs],0),2)</f>
        <v>0</v>
      </c>
      <c r="D71" s="50" t="str">
        <f>INDEX(PM_Dalibnieki[],MATCH(PM_Cuka[[#This Row],[Dablībnieka numurs]],PM_Dalibnieki[Dablībnieka numurs],0),3)</f>
        <v>Amatieris</v>
      </c>
      <c r="E71" s="50" t="str">
        <f>INDEX(PM_Dalibnieki[],MATCH(PM_Cuka[[#This Row],[Dablībnieka numurs]],PM_Dalibnieki[Dablībnieka numurs],0),4)</f>
        <v>Renārs  Birniks</v>
      </c>
      <c r="F71" s="80">
        <f>INDEX(PM_Dalibnieki[],MATCH(PM_Cuka[[#This Row],[Dablībnieka numurs]],PM_Dalibnieki[Dablībnieka numurs],"0"),5)</f>
        <v>0</v>
      </c>
      <c r="G71" s="159">
        <v>73</v>
      </c>
      <c r="H71" s="159">
        <v>91</v>
      </c>
      <c r="I71" s="60">
        <f t="shared" si="0"/>
        <v>164</v>
      </c>
      <c r="J71" s="64"/>
      <c r="K71" s="60">
        <f>SUM(PM_Cuka[[#This Row],[KOPĀ ]:[P/FINĀLS]])</f>
        <v>164</v>
      </c>
      <c r="L71" s="64"/>
      <c r="M71" s="60">
        <f>SUM(PM_Cuka[[#This Row],[KOPĀ Pēc Pusfināla]],PM_Cuka[[#This Row],[FINĀLS]])</f>
        <v>164</v>
      </c>
      <c r="N71" s="60">
        <f>IF(PM_Cuka[[#This Row],[KOPĀ Pēc Fināla]]&gt;0,RANK(PM_Cuka[[#This Row],[KOPĀ Pēc Fināla]],PM_Cuka[KOPĀ Pēc Fināla]),"NAV")</f>
        <v>63</v>
      </c>
      <c r="O71" s="61">
        <v>64</v>
      </c>
      <c r="P71" s="61" t="str">
        <f>IF(PM_Cuka[[#This Row],[Grupa]]="Juniors",COUNTIFS(PM_Cuka[Grupa],PM_Cuka[[#This Row],[Grupa]],PM_Cuka[KOPĀ Pēc Fināla],"&gt;"&amp;PM_Cuka[[#This Row],[KOPĀ Pēc Fināla]])+1,"")</f>
        <v/>
      </c>
      <c r="Q71" s="62">
        <f>IF(PM_Cuka[[#This Row],[Grupa]]="Amatieris",COUNTIFS(PM_Cuka[Grupa],PM_Cuka[[#This Row],[Grupa]],PM_Cuka[KOPĀ Pēc Fināla],"&gt;"&amp;PM_Cuka[[#This Row],[KOPĀ Pēc Fināla]])+1,"")</f>
        <v>21</v>
      </c>
      <c r="R71" s="52" t="str">
        <f>IF(PM_Cuka[[#This Row],[Komanda]]&gt;0,SUMIFS(PM_Cuka[[KOPĀ ]],PM_Cuka[Komanda],PM_Cuka[[#This Row],[Komanda]]),"0")</f>
        <v>0</v>
      </c>
    </row>
    <row r="72" spans="1:18" ht="15.75" x14ac:dyDescent="0.25">
      <c r="A72" s="55">
        <v>65</v>
      </c>
      <c r="B72" s="34">
        <v>106</v>
      </c>
      <c r="C72" s="50">
        <f>INDEX(PM_Dalibnieki[],MATCH(PM_Cuka[[#This Row],[Dablībnieka numurs]],PM_Dalibnieki[Dablībnieka numurs],0),2)</f>
        <v>0</v>
      </c>
      <c r="D72" s="50" t="str">
        <f>INDEX(PM_Dalibnieki[],MATCH(PM_Cuka[[#This Row],[Dablībnieka numurs]],PM_Dalibnieki[Dablībnieka numurs],0),3)</f>
        <v>Amatieris</v>
      </c>
      <c r="E72" s="50" t="str">
        <f>INDEX(PM_Dalibnieki[],MATCH(PM_Cuka[[#This Row],[Dablībnieka numurs]],PM_Dalibnieki[Dablībnieka numurs],0),4)</f>
        <v>Indars Ziemiņš</v>
      </c>
      <c r="F72" s="80">
        <f>INDEX(PM_Dalibnieki[],MATCH(PM_Cuka[[#This Row],[Dablībnieka numurs]],PM_Dalibnieki[Dablībnieka numurs],"0"),5)</f>
        <v>0</v>
      </c>
      <c r="G72" s="64">
        <v>85</v>
      </c>
      <c r="H72" s="64">
        <v>79</v>
      </c>
      <c r="I72" s="60">
        <f t="shared" ref="I72:I135" si="1">G72+H72</f>
        <v>164</v>
      </c>
      <c r="J72" s="64"/>
      <c r="K72" s="60">
        <f>SUM(PM_Cuka[[#This Row],[KOPĀ ]:[P/FINĀLS]])</f>
        <v>164</v>
      </c>
      <c r="L72" s="64"/>
      <c r="M72" s="60">
        <f>SUM(PM_Cuka[[#This Row],[KOPĀ Pēc Pusfināla]],PM_Cuka[[#This Row],[FINĀLS]])</f>
        <v>164</v>
      </c>
      <c r="N72" s="60">
        <f>IF(PM_Cuka[[#This Row],[KOPĀ Pēc Fināla]]&gt;0,RANK(PM_Cuka[[#This Row],[KOPĀ Pēc Fināla]],PM_Cuka[KOPĀ Pēc Fināla]),"NAV")</f>
        <v>63</v>
      </c>
      <c r="O72" s="61">
        <v>65</v>
      </c>
      <c r="P72" s="61" t="str">
        <f>IF(PM_Cuka[[#This Row],[Grupa]]="Juniors",COUNTIFS(PM_Cuka[Grupa],PM_Cuka[[#This Row],[Grupa]],PM_Cuka[KOPĀ Pēc Fināla],"&gt;"&amp;PM_Cuka[[#This Row],[KOPĀ Pēc Fināla]])+1,"")</f>
        <v/>
      </c>
      <c r="Q72" s="62">
        <f>IF(PM_Cuka[[#This Row],[Grupa]]="Amatieris",COUNTIFS(PM_Cuka[Grupa],PM_Cuka[[#This Row],[Grupa]],PM_Cuka[KOPĀ Pēc Fināla],"&gt;"&amp;PM_Cuka[[#This Row],[KOPĀ Pēc Fināla]])+1,"")</f>
        <v>21</v>
      </c>
      <c r="R72" s="52" t="str">
        <f>IF(PM_Cuka[[#This Row],[Komanda]]&gt;0,SUMIFS(PM_Cuka[[KOPĀ ]],PM_Cuka[Komanda],PM_Cuka[[#This Row],[Komanda]]),"0")</f>
        <v>0</v>
      </c>
    </row>
    <row r="73" spans="1:18" ht="15.75" x14ac:dyDescent="0.25">
      <c r="A73" s="55">
        <v>66</v>
      </c>
      <c r="B73" s="34">
        <v>78</v>
      </c>
      <c r="C73" s="50">
        <f>INDEX(PM_Dalibnieki[],MATCH(PM_Cuka[[#This Row],[Dablībnieka numurs]],PM_Dalibnieki[Dablībnieka numurs],0),2)</f>
        <v>0</v>
      </c>
      <c r="D73" s="50" t="str">
        <f>INDEX(PM_Dalibnieki[],MATCH(PM_Cuka[[#This Row],[Dablībnieka numurs]],PM_Dalibnieki[Dablībnieka numurs],0),3)</f>
        <v>Amatieris</v>
      </c>
      <c r="E73" s="50" t="str">
        <f>INDEX(PM_Dalibnieki[],MATCH(PM_Cuka[[#This Row],[Dablībnieka numurs]],PM_Dalibnieki[Dablībnieka numurs],0),4)</f>
        <v>Sandis Melnis</v>
      </c>
      <c r="F73" s="80">
        <f>INDEX(PM_Dalibnieki[],MATCH(PM_Cuka[[#This Row],[Dablībnieka numurs]],PM_Dalibnieki[Dablībnieka numurs],"0"),5)</f>
        <v>0</v>
      </c>
      <c r="G73" s="159">
        <v>84</v>
      </c>
      <c r="H73" s="159">
        <v>79</v>
      </c>
      <c r="I73" s="60">
        <f t="shared" si="1"/>
        <v>163</v>
      </c>
      <c r="J73" s="159"/>
      <c r="K73" s="60">
        <f>SUM(PM_Cuka[[#This Row],[KOPĀ ]:[P/FINĀLS]])</f>
        <v>163</v>
      </c>
      <c r="L73" s="159"/>
      <c r="M73" s="60">
        <f>SUM(PM_Cuka[[#This Row],[KOPĀ Pēc Pusfināla]],PM_Cuka[[#This Row],[FINĀLS]])</f>
        <v>163</v>
      </c>
      <c r="N73" s="60">
        <f>IF(PM_Cuka[[#This Row],[KOPĀ Pēc Fināla]]&gt;0,RANK(PM_Cuka[[#This Row],[KOPĀ Pēc Fināla]],PM_Cuka[KOPĀ Pēc Fināla]),"NAV")</f>
        <v>66</v>
      </c>
      <c r="O73" s="61">
        <v>66</v>
      </c>
      <c r="P73" s="61" t="str">
        <f>IF(PM_Cuka[[#This Row],[Grupa]]="Juniors",COUNTIFS(PM_Cuka[Grupa],PM_Cuka[[#This Row],[Grupa]],PM_Cuka[KOPĀ Pēc Fināla],"&gt;"&amp;PM_Cuka[[#This Row],[KOPĀ Pēc Fināla]])+1,"")</f>
        <v/>
      </c>
      <c r="Q73" s="62">
        <f>IF(PM_Cuka[[#This Row],[Grupa]]="Amatieris",COUNTIFS(PM_Cuka[Grupa],PM_Cuka[[#This Row],[Grupa]],PM_Cuka[KOPĀ Pēc Fināla],"&gt;"&amp;PM_Cuka[[#This Row],[KOPĀ Pēc Fināla]])+1,"")</f>
        <v>24</v>
      </c>
      <c r="R73" s="52" t="str">
        <f>IF(PM_Cuka[[#This Row],[Komanda]]&gt;0,SUMIFS(PM_Cuka[[KOPĀ ]],PM_Cuka[Komanda],PM_Cuka[[#This Row],[Komanda]]),"0")</f>
        <v>0</v>
      </c>
    </row>
    <row r="74" spans="1:18" ht="15.75" x14ac:dyDescent="0.25">
      <c r="A74" s="55">
        <v>67</v>
      </c>
      <c r="B74" s="34">
        <v>14</v>
      </c>
      <c r="C74" s="50">
        <f>INDEX(PM_Dalibnieki[],MATCH(PM_Cuka[[#This Row],[Dablībnieka numurs]],PM_Dalibnieki[Dablībnieka numurs],0),2)</f>
        <v>0</v>
      </c>
      <c r="D74" s="50" t="str">
        <f>INDEX(PM_Dalibnieki[],MATCH(PM_Cuka[[#This Row],[Dablībnieka numurs]],PM_Dalibnieki[Dablībnieka numurs],0),3)</f>
        <v>Amatieris</v>
      </c>
      <c r="E74" s="50" t="str">
        <f>INDEX(PM_Dalibnieki[],MATCH(PM_Cuka[[#This Row],[Dablībnieka numurs]],PM_Dalibnieki[Dablībnieka numurs],0),4)</f>
        <v>Ivars Grinbergs</v>
      </c>
      <c r="F74" s="80">
        <f>INDEX(PM_Dalibnieki[],MATCH(PM_Cuka[[#This Row],[Dablībnieka numurs]],PM_Dalibnieki[Dablībnieka numurs],"0"),5)</f>
        <v>0</v>
      </c>
      <c r="G74" s="159">
        <v>77</v>
      </c>
      <c r="H74" s="159">
        <v>85</v>
      </c>
      <c r="I74" s="60">
        <f t="shared" si="1"/>
        <v>162</v>
      </c>
      <c r="J74" s="161"/>
      <c r="K74" s="60">
        <f>SUM(PM_Cuka[[#This Row],[KOPĀ ]:[P/FINĀLS]])</f>
        <v>162</v>
      </c>
      <c r="L74" s="64"/>
      <c r="M74" s="60">
        <f>SUM(PM_Cuka[[#This Row],[KOPĀ Pēc Pusfināla]],PM_Cuka[[#This Row],[FINĀLS]])</f>
        <v>162</v>
      </c>
      <c r="N74" s="60">
        <f>IF(PM_Cuka[[#This Row],[KOPĀ Pēc Fināla]]&gt;0,RANK(PM_Cuka[[#This Row],[KOPĀ Pēc Fināla]],PM_Cuka[KOPĀ Pēc Fināla]),"NAV")</f>
        <v>67</v>
      </c>
      <c r="O74" s="61">
        <v>67</v>
      </c>
      <c r="P74" s="61" t="str">
        <f>IF(PM_Cuka[[#This Row],[Grupa]]="Juniors",COUNTIFS(PM_Cuka[Grupa],PM_Cuka[[#This Row],[Grupa]],PM_Cuka[KOPĀ Pēc Fināla],"&gt;"&amp;PM_Cuka[[#This Row],[KOPĀ Pēc Fināla]])+1,"")</f>
        <v/>
      </c>
      <c r="Q74" s="62">
        <f>IF(PM_Cuka[[#This Row],[Grupa]]="Amatieris",COUNTIFS(PM_Cuka[Grupa],PM_Cuka[[#This Row],[Grupa]],PM_Cuka[KOPĀ Pēc Fināla],"&gt;"&amp;PM_Cuka[[#This Row],[KOPĀ Pēc Fināla]])+1,"")</f>
        <v>25</v>
      </c>
      <c r="R74" s="52" t="str">
        <f>IF(PM_Cuka[[#This Row],[Komanda]]&gt;0,SUMIFS(PM_Cuka[[KOPĀ ]],PM_Cuka[Komanda],PM_Cuka[[#This Row],[Komanda]]),"0")</f>
        <v>0</v>
      </c>
    </row>
    <row r="75" spans="1:18" ht="15.75" x14ac:dyDescent="0.25">
      <c r="A75" s="55">
        <v>68</v>
      </c>
      <c r="B75" s="34">
        <v>56</v>
      </c>
      <c r="C75" s="50">
        <f>INDEX(PM_Dalibnieki[],MATCH(PM_Cuka[[#This Row],[Dablībnieka numurs]],PM_Dalibnieki[Dablībnieka numurs],0),2)</f>
        <v>0</v>
      </c>
      <c r="D75" s="50" t="str">
        <f>INDEX(PM_Dalibnieki[],MATCH(PM_Cuka[[#This Row],[Dablībnieka numurs]],PM_Dalibnieki[Dablībnieka numurs],0),3)</f>
        <v>Amatieris</v>
      </c>
      <c r="E75" s="50" t="str">
        <f>INDEX(PM_Dalibnieki[],MATCH(PM_Cuka[[#This Row],[Dablībnieka numurs]],PM_Dalibnieki[Dablībnieka numurs],0),4)</f>
        <v>Linards Počs</v>
      </c>
      <c r="F75" s="80">
        <f>INDEX(PM_Dalibnieki[],MATCH(PM_Cuka[[#This Row],[Dablībnieka numurs]],PM_Dalibnieki[Dablībnieka numurs],"0"),5)</f>
        <v>0</v>
      </c>
      <c r="G75" s="162">
        <v>73</v>
      </c>
      <c r="H75" s="162">
        <v>87</v>
      </c>
      <c r="I75" s="60">
        <f t="shared" si="1"/>
        <v>160</v>
      </c>
      <c r="J75" s="162"/>
      <c r="K75" s="60">
        <f>SUM(PM_Cuka[[#This Row],[KOPĀ ]:[P/FINĀLS]])</f>
        <v>160</v>
      </c>
      <c r="L75" s="162"/>
      <c r="M75" s="60">
        <f>SUM(PM_Cuka[[#This Row],[KOPĀ Pēc Pusfināla]],PM_Cuka[[#This Row],[FINĀLS]])</f>
        <v>160</v>
      </c>
      <c r="N75" s="60">
        <f>IF(PM_Cuka[[#This Row],[KOPĀ Pēc Fināla]]&gt;0,RANK(PM_Cuka[[#This Row],[KOPĀ Pēc Fināla]],PM_Cuka[KOPĀ Pēc Fināla]),"NAV")</f>
        <v>68</v>
      </c>
      <c r="O75" s="61">
        <v>68</v>
      </c>
      <c r="P75" s="61" t="str">
        <f>IF(PM_Cuka[[#This Row],[Grupa]]="Juniors",COUNTIFS(PM_Cuka[Grupa],PM_Cuka[[#This Row],[Grupa]],PM_Cuka[KOPĀ Pēc Fināla],"&gt;"&amp;PM_Cuka[[#This Row],[KOPĀ Pēc Fināla]])+1,"")</f>
        <v/>
      </c>
      <c r="Q75" s="62">
        <f>IF(PM_Cuka[[#This Row],[Grupa]]="Amatieris",COUNTIFS(PM_Cuka[Grupa],PM_Cuka[[#This Row],[Grupa]],PM_Cuka[KOPĀ Pēc Fināla],"&gt;"&amp;PM_Cuka[[#This Row],[KOPĀ Pēc Fināla]])+1,"")</f>
        <v>26</v>
      </c>
      <c r="R75" s="52" t="str">
        <f>IF(PM_Cuka[[#This Row],[Komanda]]&gt;0,SUMIFS(PM_Cuka[[KOPĀ ]],PM_Cuka[Komanda],PM_Cuka[[#This Row],[Komanda]]),"0")</f>
        <v>0</v>
      </c>
    </row>
    <row r="76" spans="1:18" ht="15.75" x14ac:dyDescent="0.25">
      <c r="A76" s="55">
        <v>69</v>
      </c>
      <c r="B76" s="34">
        <v>39</v>
      </c>
      <c r="C76" s="50">
        <f>INDEX(PM_Dalibnieki[],MATCH(PM_Cuka[[#This Row],[Dablībnieka numurs]],PM_Dalibnieki[Dablībnieka numurs],0),2)</f>
        <v>0</v>
      </c>
      <c r="D76" s="50" t="str">
        <f>INDEX(PM_Dalibnieki[],MATCH(PM_Cuka[[#This Row],[Dablībnieka numurs]],PM_Dalibnieki[Dablībnieka numurs],0),3)</f>
        <v>Amatieris</v>
      </c>
      <c r="E76" s="50" t="str">
        <f>INDEX(PM_Dalibnieki[],MATCH(PM_Cuka[[#This Row],[Dablībnieka numurs]],PM_Dalibnieki[Dablībnieka numurs],0),4)</f>
        <v>Armands Ķudis</v>
      </c>
      <c r="F76" s="80">
        <f>INDEX(PM_Dalibnieki[],MATCH(PM_Cuka[[#This Row],[Dablībnieka numurs]],PM_Dalibnieki[Dablībnieka numurs],"0"),5)</f>
        <v>0</v>
      </c>
      <c r="G76" s="162">
        <v>79</v>
      </c>
      <c r="H76" s="162">
        <v>81</v>
      </c>
      <c r="I76" s="60">
        <f t="shared" si="1"/>
        <v>160</v>
      </c>
      <c r="J76" s="160"/>
      <c r="K76" s="60">
        <f>SUM(PM_Cuka[[#This Row],[KOPĀ ]:[P/FINĀLS]])</f>
        <v>160</v>
      </c>
      <c r="L76" s="160"/>
      <c r="M76" s="60">
        <f>SUM(PM_Cuka[[#This Row],[KOPĀ Pēc Pusfināla]],PM_Cuka[[#This Row],[FINĀLS]])</f>
        <v>160</v>
      </c>
      <c r="N76" s="60">
        <f>IF(PM_Cuka[[#This Row],[KOPĀ Pēc Fināla]]&gt;0,RANK(PM_Cuka[[#This Row],[KOPĀ Pēc Fināla]],PM_Cuka[KOPĀ Pēc Fināla]),"NAV")</f>
        <v>68</v>
      </c>
      <c r="O76" s="61">
        <v>69</v>
      </c>
      <c r="P76" s="61" t="str">
        <f>IF(PM_Cuka[[#This Row],[Grupa]]="Juniors",COUNTIFS(PM_Cuka[Grupa],PM_Cuka[[#This Row],[Grupa]],PM_Cuka[KOPĀ Pēc Fināla],"&gt;"&amp;PM_Cuka[[#This Row],[KOPĀ Pēc Fināla]])+1,"")</f>
        <v/>
      </c>
      <c r="Q76" s="62">
        <f>IF(PM_Cuka[[#This Row],[Grupa]]="Amatieris",COUNTIFS(PM_Cuka[Grupa],PM_Cuka[[#This Row],[Grupa]],PM_Cuka[KOPĀ Pēc Fināla],"&gt;"&amp;PM_Cuka[[#This Row],[KOPĀ Pēc Fināla]])+1,"")</f>
        <v>26</v>
      </c>
      <c r="R76" s="52" t="str">
        <f>IF(PM_Cuka[[#This Row],[Komanda]]&gt;0,SUMIFS(PM_Cuka[[KOPĀ ]],PM_Cuka[Komanda],PM_Cuka[[#This Row],[Komanda]]),"0")</f>
        <v>0</v>
      </c>
    </row>
    <row r="77" spans="1:18" ht="15.75" x14ac:dyDescent="0.25">
      <c r="A77" s="55">
        <v>70</v>
      </c>
      <c r="B77" s="34">
        <v>61</v>
      </c>
      <c r="C77" s="50" t="str">
        <f>INDEX(PM_Dalibnieki[],MATCH(PM_Cuka[[#This Row],[Dablībnieka numurs]],PM_Dalibnieki[Dablībnieka numurs],0),2)</f>
        <v>SIA ieroči 2</v>
      </c>
      <c r="D77" s="50" t="str">
        <f>INDEX(PM_Dalibnieki[],MATCH(PM_Cuka[[#This Row],[Dablībnieka numurs]],PM_Dalibnieki[Dablībnieka numurs],0),3)</f>
        <v>Amatieris</v>
      </c>
      <c r="E77" s="50" t="str">
        <f>INDEX(PM_Dalibnieki[],MATCH(PM_Cuka[[#This Row],[Dablībnieka numurs]],PM_Dalibnieki[Dablībnieka numurs],0),4)</f>
        <v>Aivars Zaube</v>
      </c>
      <c r="F77" s="80">
        <f>INDEX(PM_Dalibnieki[],MATCH(PM_Cuka[[#This Row],[Dablībnieka numurs]],PM_Dalibnieki[Dablībnieka numurs],"0"),5)</f>
        <v>0</v>
      </c>
      <c r="G77" s="159">
        <v>80</v>
      </c>
      <c r="H77" s="159">
        <v>78</v>
      </c>
      <c r="I77" s="60">
        <f t="shared" si="1"/>
        <v>158</v>
      </c>
      <c r="J77" s="160"/>
      <c r="K77" s="60">
        <f>SUM(PM_Cuka[[#This Row],[KOPĀ ]:[P/FINĀLS]])</f>
        <v>158</v>
      </c>
      <c r="L77" s="160"/>
      <c r="M77" s="60">
        <f>SUM(PM_Cuka[[#This Row],[KOPĀ Pēc Pusfināla]],PM_Cuka[[#This Row],[FINĀLS]])</f>
        <v>158</v>
      </c>
      <c r="N77" s="60">
        <f>IF(PM_Cuka[[#This Row],[KOPĀ Pēc Fināla]]&gt;0,RANK(PM_Cuka[[#This Row],[KOPĀ Pēc Fināla]],PM_Cuka[KOPĀ Pēc Fināla]),"NAV")</f>
        <v>70</v>
      </c>
      <c r="O77" s="61">
        <v>70</v>
      </c>
      <c r="P77" s="61" t="str">
        <f>IF(PM_Cuka[[#This Row],[Grupa]]="Juniors",COUNTIFS(PM_Cuka[Grupa],PM_Cuka[[#This Row],[Grupa]],PM_Cuka[KOPĀ Pēc Fināla],"&gt;"&amp;PM_Cuka[[#This Row],[KOPĀ Pēc Fināla]])+1,"")</f>
        <v/>
      </c>
      <c r="Q77" s="62">
        <f>IF(PM_Cuka[[#This Row],[Grupa]]="Amatieris",COUNTIFS(PM_Cuka[Grupa],PM_Cuka[[#This Row],[Grupa]],PM_Cuka[KOPĀ Pēc Fināla],"&gt;"&amp;PM_Cuka[[#This Row],[KOPĀ Pēc Fināla]])+1,"")</f>
        <v>28</v>
      </c>
      <c r="R77" s="52">
        <f>IF(PM_Cuka[[#This Row],[Komanda]]&gt;0,SUMIFS(PM_Cuka[[KOPĀ ]],PM_Cuka[Komanda],PM_Cuka[[#This Row],[Komanda]]),"0")</f>
        <v>695</v>
      </c>
    </row>
    <row r="78" spans="1:18" ht="15.75" x14ac:dyDescent="0.25">
      <c r="A78" s="55">
        <v>71</v>
      </c>
      <c r="B78" s="34">
        <v>84</v>
      </c>
      <c r="C78" s="50">
        <f>INDEX(PM_Dalibnieki[],MATCH(PM_Cuka[[#This Row],[Dablībnieka numurs]],PM_Dalibnieki[Dablībnieka numurs],0),2)</f>
        <v>0</v>
      </c>
      <c r="D78" s="50" t="str">
        <f>INDEX(PM_Dalibnieki[],MATCH(PM_Cuka[[#This Row],[Dablībnieka numurs]],PM_Dalibnieki[Dablībnieka numurs],0),3)</f>
        <v>Amatieris</v>
      </c>
      <c r="E78" s="50" t="str">
        <f>INDEX(PM_Dalibnieki[],MATCH(PM_Cuka[[#This Row],[Dablībnieka numurs]],PM_Dalibnieki[Dablībnieka numurs],0),4)</f>
        <v>Jānis Auziņš</v>
      </c>
      <c r="F78" s="80">
        <f>INDEX(PM_Dalibnieki[],MATCH(PM_Cuka[[#This Row],[Dablībnieka numurs]],PM_Dalibnieki[Dablībnieka numurs],"0"),5)</f>
        <v>0</v>
      </c>
      <c r="G78" s="159">
        <v>81</v>
      </c>
      <c r="H78" s="159">
        <v>76</v>
      </c>
      <c r="I78" s="60">
        <f t="shared" si="1"/>
        <v>157</v>
      </c>
      <c r="J78" s="161"/>
      <c r="K78" s="60">
        <f>SUM(PM_Cuka[[#This Row],[KOPĀ ]:[P/FINĀLS]])</f>
        <v>157</v>
      </c>
      <c r="L78" s="64"/>
      <c r="M78" s="60">
        <f>SUM(PM_Cuka[[#This Row],[KOPĀ Pēc Pusfināla]],PM_Cuka[[#This Row],[FINĀLS]])</f>
        <v>157</v>
      </c>
      <c r="N78" s="60">
        <f>IF(PM_Cuka[[#This Row],[KOPĀ Pēc Fināla]]&gt;0,RANK(PM_Cuka[[#This Row],[KOPĀ Pēc Fināla]],PM_Cuka[KOPĀ Pēc Fināla]),"NAV")</f>
        <v>71</v>
      </c>
      <c r="O78" s="61">
        <v>71</v>
      </c>
      <c r="P78" s="61" t="str">
        <f>IF(PM_Cuka[[#This Row],[Grupa]]="Juniors",COUNTIFS(PM_Cuka[Grupa],PM_Cuka[[#This Row],[Grupa]],PM_Cuka[KOPĀ Pēc Fināla],"&gt;"&amp;PM_Cuka[[#This Row],[KOPĀ Pēc Fināla]])+1,"")</f>
        <v/>
      </c>
      <c r="Q78" s="62">
        <f>IF(PM_Cuka[[#This Row],[Grupa]]="Amatieris",COUNTIFS(PM_Cuka[Grupa],PM_Cuka[[#This Row],[Grupa]],PM_Cuka[KOPĀ Pēc Fināla],"&gt;"&amp;PM_Cuka[[#This Row],[KOPĀ Pēc Fināla]])+1,"")</f>
        <v>29</v>
      </c>
      <c r="R78" s="52" t="str">
        <f>IF(PM_Cuka[[#This Row],[Komanda]]&gt;0,SUMIFS(PM_Cuka[[KOPĀ ]],PM_Cuka[Komanda],PM_Cuka[[#This Row],[Komanda]]),"0")</f>
        <v>0</v>
      </c>
    </row>
    <row r="79" spans="1:18" ht="15.75" x14ac:dyDescent="0.25">
      <c r="A79" s="55">
        <v>72</v>
      </c>
      <c r="B79" s="34">
        <v>100</v>
      </c>
      <c r="C79" s="50" t="str">
        <f>INDEX(PM_Dalibnieki[],MATCH(PM_Cuka[[#This Row],[Dablībnieka numurs]],PM_Dalibnieki[Dablībnieka numurs],0),2)</f>
        <v>Āpškalni</v>
      </c>
      <c r="D79" s="50" t="str">
        <f>INDEX(PM_Dalibnieki[],MATCH(PM_Cuka[[#This Row],[Dablībnieka numurs]],PM_Dalibnieki[Dablībnieka numurs],0),3)</f>
        <v>Amatieris</v>
      </c>
      <c r="E79" s="50" t="str">
        <f>INDEX(PM_Dalibnieki[],MATCH(PM_Cuka[[#This Row],[Dablībnieka numurs]],PM_Dalibnieki[Dablībnieka numurs],0),4)</f>
        <v>Agris Anšmits</v>
      </c>
      <c r="F79" s="80">
        <f>INDEX(PM_Dalibnieki[],MATCH(PM_Cuka[[#This Row],[Dablībnieka numurs]],PM_Dalibnieki[Dablībnieka numurs],"0"),5)</f>
        <v>0</v>
      </c>
      <c r="G79" s="159">
        <v>69</v>
      </c>
      <c r="H79" s="159">
        <v>87</v>
      </c>
      <c r="I79" s="60">
        <f t="shared" si="1"/>
        <v>156</v>
      </c>
      <c r="J79" s="64"/>
      <c r="K79" s="60">
        <f>SUM(PM_Cuka[[#This Row],[KOPĀ ]:[P/FINĀLS]])</f>
        <v>156</v>
      </c>
      <c r="L79" s="64"/>
      <c r="M79" s="60">
        <f>SUM(PM_Cuka[[#This Row],[KOPĀ Pēc Pusfināla]],PM_Cuka[[#This Row],[FINĀLS]])</f>
        <v>156</v>
      </c>
      <c r="N79" s="60">
        <f>IF(PM_Cuka[[#This Row],[KOPĀ Pēc Fināla]]&gt;0,RANK(PM_Cuka[[#This Row],[KOPĀ Pēc Fināla]],PM_Cuka[KOPĀ Pēc Fināla]),"NAV")</f>
        <v>72</v>
      </c>
      <c r="O79" s="61">
        <v>72</v>
      </c>
      <c r="P79" s="61" t="str">
        <f>IF(PM_Cuka[[#This Row],[Grupa]]="Juniors",COUNTIFS(PM_Cuka[Grupa],PM_Cuka[[#This Row],[Grupa]],PM_Cuka[KOPĀ Pēc Fināla],"&gt;"&amp;PM_Cuka[[#This Row],[KOPĀ Pēc Fināla]])+1,"")</f>
        <v/>
      </c>
      <c r="Q79" s="62">
        <f>IF(PM_Cuka[[#This Row],[Grupa]]="Amatieris",COUNTIFS(PM_Cuka[Grupa],PM_Cuka[[#This Row],[Grupa]],PM_Cuka[KOPĀ Pēc Fināla],"&gt;"&amp;PM_Cuka[[#This Row],[KOPĀ Pēc Fināla]])+1,"")</f>
        <v>30</v>
      </c>
      <c r="R79" s="52">
        <f>IF(PM_Cuka[[#This Row],[Komanda]]&gt;0,SUMIFS(PM_Cuka[[KOPĀ ]],PM_Cuka[Komanda],PM_Cuka[[#This Row],[Komanda]]),"0")</f>
        <v>600</v>
      </c>
    </row>
    <row r="80" spans="1:18" ht="15.75" x14ac:dyDescent="0.25">
      <c r="A80" s="55">
        <v>73</v>
      </c>
      <c r="B80" s="34">
        <v>4</v>
      </c>
      <c r="C80" s="50">
        <f>INDEX(PM_Dalibnieki[],MATCH(PM_Cuka[[#This Row],[Dablībnieka numurs]],PM_Dalibnieki[Dablībnieka numurs],0),2)</f>
        <v>0</v>
      </c>
      <c r="D80" s="50" t="str">
        <f>INDEX(PM_Dalibnieki[],MATCH(PM_Cuka[[#This Row],[Dablībnieka numurs]],PM_Dalibnieki[Dablībnieka numurs],0),3)</f>
        <v>Amatieris</v>
      </c>
      <c r="E80" s="50" t="str">
        <f>INDEX(PM_Dalibnieki[],MATCH(PM_Cuka[[#This Row],[Dablībnieka numurs]],PM_Dalibnieki[Dablībnieka numurs],0),4)</f>
        <v>Kaspars Ofkants</v>
      </c>
      <c r="F80" s="80">
        <f>INDEX(PM_Dalibnieki[],MATCH(PM_Cuka[[#This Row],[Dablībnieka numurs]],PM_Dalibnieki[Dablībnieka numurs],"0"),5)</f>
        <v>0</v>
      </c>
      <c r="G80" s="159">
        <v>83</v>
      </c>
      <c r="H80" s="159">
        <v>72</v>
      </c>
      <c r="I80" s="60">
        <f t="shared" si="1"/>
        <v>155</v>
      </c>
      <c r="J80" s="160"/>
      <c r="K80" s="60">
        <f>SUM(PM_Cuka[[#This Row],[KOPĀ ]:[P/FINĀLS]])</f>
        <v>155</v>
      </c>
      <c r="L80" s="160"/>
      <c r="M80" s="60">
        <f>SUM(PM_Cuka[[#This Row],[KOPĀ Pēc Pusfināla]],PM_Cuka[[#This Row],[FINĀLS]])</f>
        <v>155</v>
      </c>
      <c r="N80" s="60">
        <f>IF(PM_Cuka[[#This Row],[KOPĀ Pēc Fināla]]&gt;0,RANK(PM_Cuka[[#This Row],[KOPĀ Pēc Fināla]],PM_Cuka[KOPĀ Pēc Fināla]),"NAV")</f>
        <v>73</v>
      </c>
      <c r="O80" s="61">
        <v>73</v>
      </c>
      <c r="P80" s="61" t="str">
        <f>IF(PM_Cuka[[#This Row],[Grupa]]="Juniors",COUNTIFS(PM_Cuka[Grupa],PM_Cuka[[#This Row],[Grupa]],PM_Cuka[KOPĀ Pēc Fināla],"&gt;"&amp;PM_Cuka[[#This Row],[KOPĀ Pēc Fināla]])+1,"")</f>
        <v/>
      </c>
      <c r="Q80" s="62">
        <f>IF(PM_Cuka[[#This Row],[Grupa]]="Amatieris",COUNTIFS(PM_Cuka[Grupa],PM_Cuka[[#This Row],[Grupa]],PM_Cuka[KOPĀ Pēc Fināla],"&gt;"&amp;PM_Cuka[[#This Row],[KOPĀ Pēc Fināla]])+1,"")</f>
        <v>31</v>
      </c>
      <c r="R80" s="52" t="str">
        <f>IF(PM_Cuka[[#This Row],[Komanda]]&gt;0,SUMIFS(PM_Cuka[[KOPĀ ]],PM_Cuka[Komanda],PM_Cuka[[#This Row],[Komanda]]),"0")</f>
        <v>0</v>
      </c>
    </row>
    <row r="81" spans="1:18" ht="15.75" x14ac:dyDescent="0.25">
      <c r="A81" s="55">
        <v>74</v>
      </c>
      <c r="B81" s="34">
        <v>9</v>
      </c>
      <c r="C81" s="50">
        <f>INDEX(PM_Dalibnieki[],MATCH(PM_Cuka[[#This Row],[Dablībnieka numurs]],PM_Dalibnieki[Dablībnieka numurs],0),2)</f>
        <v>0</v>
      </c>
      <c r="D81" s="50" t="str">
        <f>INDEX(PM_Dalibnieki[],MATCH(PM_Cuka[[#This Row],[Dablībnieka numurs]],PM_Dalibnieki[Dablībnieka numurs],0),3)</f>
        <v>Amatieris</v>
      </c>
      <c r="E81" s="50" t="str">
        <f>INDEX(PM_Dalibnieki[],MATCH(PM_Cuka[[#This Row],[Dablībnieka numurs]],PM_Dalibnieki[Dablībnieka numurs],0),4)</f>
        <v>Aivars Apse</v>
      </c>
      <c r="F81" s="80">
        <f>INDEX(PM_Dalibnieki[],MATCH(PM_Cuka[[#This Row],[Dablībnieka numurs]],PM_Dalibnieki[Dablībnieka numurs],"0"),5)</f>
        <v>0</v>
      </c>
      <c r="G81" s="159">
        <v>83</v>
      </c>
      <c r="H81" s="159">
        <v>72</v>
      </c>
      <c r="I81" s="60">
        <f t="shared" si="1"/>
        <v>155</v>
      </c>
      <c r="J81" s="160"/>
      <c r="K81" s="60">
        <f>SUM(PM_Cuka[[#This Row],[KOPĀ ]:[P/FINĀLS]])</f>
        <v>155</v>
      </c>
      <c r="L81" s="160"/>
      <c r="M81" s="60">
        <f>SUM(PM_Cuka[[#This Row],[KOPĀ Pēc Pusfināla]],PM_Cuka[[#This Row],[FINĀLS]])</f>
        <v>155</v>
      </c>
      <c r="N81" s="60">
        <f>IF(PM_Cuka[[#This Row],[KOPĀ Pēc Fināla]]&gt;0,RANK(PM_Cuka[[#This Row],[KOPĀ Pēc Fināla]],PM_Cuka[KOPĀ Pēc Fināla]),"NAV")</f>
        <v>73</v>
      </c>
      <c r="O81" s="61">
        <v>73</v>
      </c>
      <c r="P81" s="61" t="str">
        <f>IF(PM_Cuka[[#This Row],[Grupa]]="Juniors",COUNTIFS(PM_Cuka[Grupa],PM_Cuka[[#This Row],[Grupa]],PM_Cuka[KOPĀ Pēc Fināla],"&gt;"&amp;PM_Cuka[[#This Row],[KOPĀ Pēc Fināla]])+1,"")</f>
        <v/>
      </c>
      <c r="Q81" s="62">
        <f>IF(PM_Cuka[[#This Row],[Grupa]]="Amatieris",COUNTIFS(PM_Cuka[Grupa],PM_Cuka[[#This Row],[Grupa]],PM_Cuka[KOPĀ Pēc Fināla],"&gt;"&amp;PM_Cuka[[#This Row],[KOPĀ Pēc Fināla]])+1,"")</f>
        <v>31</v>
      </c>
      <c r="R81" s="52" t="str">
        <f>IF(PM_Cuka[[#This Row],[Komanda]]&gt;0,SUMIFS(PM_Cuka[[KOPĀ ]],PM_Cuka[Komanda],PM_Cuka[[#This Row],[Komanda]]),"0")</f>
        <v>0</v>
      </c>
    </row>
    <row r="82" spans="1:18" ht="15.75" x14ac:dyDescent="0.25">
      <c r="A82" s="55">
        <v>75</v>
      </c>
      <c r="B82" s="34">
        <v>57</v>
      </c>
      <c r="C82" s="50">
        <f>INDEX(PM_Dalibnieki[],MATCH(PM_Cuka[[#This Row],[Dablībnieka numurs]],PM_Dalibnieki[Dablībnieka numurs],0),2)</f>
        <v>0</v>
      </c>
      <c r="D82" s="50" t="str">
        <f>INDEX(PM_Dalibnieki[],MATCH(PM_Cuka[[#This Row],[Dablībnieka numurs]],PM_Dalibnieki[Dablībnieka numurs],0),3)</f>
        <v>Amatieris</v>
      </c>
      <c r="E82" s="50" t="str">
        <f>INDEX(PM_Dalibnieki[],MATCH(PM_Cuka[[#This Row],[Dablībnieka numurs]],PM_Dalibnieki[Dablībnieka numurs],0),4)</f>
        <v>Andris Sproģis</v>
      </c>
      <c r="F82" s="80">
        <f>INDEX(PM_Dalibnieki[],MATCH(PM_Cuka[[#This Row],[Dablībnieka numurs]],PM_Dalibnieki[Dablībnieka numurs],"0"),5)</f>
        <v>0</v>
      </c>
      <c r="G82" s="162">
        <v>64</v>
      </c>
      <c r="H82" s="162">
        <v>90</v>
      </c>
      <c r="I82" s="60">
        <f t="shared" si="1"/>
        <v>154</v>
      </c>
      <c r="J82" s="160"/>
      <c r="K82" s="60">
        <f>SUM(PM_Cuka[[#This Row],[KOPĀ ]:[P/FINĀLS]])</f>
        <v>154</v>
      </c>
      <c r="L82" s="160"/>
      <c r="M82" s="60">
        <f>SUM(PM_Cuka[[#This Row],[KOPĀ Pēc Pusfināla]],PM_Cuka[[#This Row],[FINĀLS]])</f>
        <v>154</v>
      </c>
      <c r="N82" s="60">
        <f>IF(PM_Cuka[[#This Row],[KOPĀ Pēc Fināla]]&gt;0,RANK(PM_Cuka[[#This Row],[KOPĀ Pēc Fināla]],PM_Cuka[KOPĀ Pēc Fināla]),"NAV")</f>
        <v>75</v>
      </c>
      <c r="O82" s="61">
        <v>75</v>
      </c>
      <c r="P82" s="61" t="str">
        <f>IF(PM_Cuka[[#This Row],[Grupa]]="Juniors",COUNTIFS(PM_Cuka[Grupa],PM_Cuka[[#This Row],[Grupa]],PM_Cuka[KOPĀ Pēc Fināla],"&gt;"&amp;PM_Cuka[[#This Row],[KOPĀ Pēc Fināla]])+1,"")</f>
        <v/>
      </c>
      <c r="Q82" s="62">
        <f>IF(PM_Cuka[[#This Row],[Grupa]]="Amatieris",COUNTIFS(PM_Cuka[Grupa],PM_Cuka[[#This Row],[Grupa]],PM_Cuka[KOPĀ Pēc Fināla],"&gt;"&amp;PM_Cuka[[#This Row],[KOPĀ Pēc Fināla]])+1,"")</f>
        <v>33</v>
      </c>
      <c r="R82" s="52" t="str">
        <f>IF(PM_Cuka[[#This Row],[Komanda]]&gt;0,SUMIFS(PM_Cuka[[KOPĀ ]],PM_Cuka[Komanda],PM_Cuka[[#This Row],[Komanda]]),"0")</f>
        <v>0</v>
      </c>
    </row>
    <row r="83" spans="1:18" ht="15.75" x14ac:dyDescent="0.25">
      <c r="A83" s="55">
        <v>76</v>
      </c>
      <c r="B83" s="34">
        <v>103</v>
      </c>
      <c r="C83" s="50">
        <f>INDEX(PM_Dalibnieki[],MATCH(PM_Cuka[[#This Row],[Dablībnieka numurs]],PM_Dalibnieki[Dablībnieka numurs],0),2)</f>
        <v>0</v>
      </c>
      <c r="D83" s="50" t="str">
        <f>INDEX(PM_Dalibnieki[],MATCH(PM_Cuka[[#This Row],[Dablībnieka numurs]],PM_Dalibnieki[Dablībnieka numurs],0),3)</f>
        <v>Amatieris</v>
      </c>
      <c r="E83" s="50" t="str">
        <f>INDEX(PM_Dalibnieki[],MATCH(PM_Cuka[[#This Row],[Dablībnieka numurs]],PM_Dalibnieki[Dablībnieka numurs],0),4)</f>
        <v>Kaspars Ancāns</v>
      </c>
      <c r="F83" s="80">
        <f>INDEX(PM_Dalibnieki[],MATCH(PM_Cuka[[#This Row],[Dablībnieka numurs]],PM_Dalibnieki[Dablībnieka numurs],"0"),5)</f>
        <v>0</v>
      </c>
      <c r="G83" s="159">
        <v>74</v>
      </c>
      <c r="H83" s="159">
        <v>75</v>
      </c>
      <c r="I83" s="60">
        <f t="shared" si="1"/>
        <v>149</v>
      </c>
      <c r="J83" s="161"/>
      <c r="K83" s="60">
        <f>SUM(PM_Cuka[[#This Row],[KOPĀ ]:[P/FINĀLS]])</f>
        <v>149</v>
      </c>
      <c r="L83" s="64"/>
      <c r="M83" s="60">
        <f>SUM(PM_Cuka[[#This Row],[KOPĀ Pēc Pusfināla]],PM_Cuka[[#This Row],[FINĀLS]])</f>
        <v>149</v>
      </c>
      <c r="N83" s="60">
        <f>IF(PM_Cuka[[#This Row],[KOPĀ Pēc Fināla]]&gt;0,RANK(PM_Cuka[[#This Row],[KOPĀ Pēc Fināla]],PM_Cuka[KOPĀ Pēc Fināla]),"NAV")</f>
        <v>76</v>
      </c>
      <c r="O83" s="61">
        <v>76</v>
      </c>
      <c r="P83" s="61" t="str">
        <f>IF(PM_Cuka[[#This Row],[Grupa]]="Juniors",COUNTIFS(PM_Cuka[Grupa],PM_Cuka[[#This Row],[Grupa]],PM_Cuka[KOPĀ Pēc Fināla],"&gt;"&amp;PM_Cuka[[#This Row],[KOPĀ Pēc Fināla]])+1,"")</f>
        <v/>
      </c>
      <c r="Q83" s="62">
        <f>IF(PM_Cuka[[#This Row],[Grupa]]="Amatieris",COUNTIFS(PM_Cuka[Grupa],PM_Cuka[[#This Row],[Grupa]],PM_Cuka[KOPĀ Pēc Fināla],"&gt;"&amp;PM_Cuka[[#This Row],[KOPĀ Pēc Fināla]])+1,"")</f>
        <v>34</v>
      </c>
      <c r="R83" s="52" t="str">
        <f>IF(PM_Cuka[[#This Row],[Komanda]]&gt;0,SUMIFS(PM_Cuka[[KOPĀ ]],PM_Cuka[Komanda],PM_Cuka[[#This Row],[Komanda]]),"0")</f>
        <v>0</v>
      </c>
    </row>
    <row r="84" spans="1:18" ht="15.75" x14ac:dyDescent="0.25">
      <c r="A84" s="55">
        <v>77</v>
      </c>
      <c r="B84" s="34">
        <v>98</v>
      </c>
      <c r="C84" s="50" t="str">
        <f>INDEX(PM_Dalibnieki[],MATCH(PM_Cuka[[#This Row],[Dablībnieka numurs]],PM_Dalibnieki[Dablībnieka numurs],0),2)</f>
        <v>Āpškalni</v>
      </c>
      <c r="D84" s="50" t="str">
        <f>INDEX(PM_Dalibnieki[],MATCH(PM_Cuka[[#This Row],[Dablībnieka numurs]],PM_Dalibnieki[Dablībnieka numurs],0),3)</f>
        <v>Amatieris</v>
      </c>
      <c r="E84" s="50" t="str">
        <f>INDEX(PM_Dalibnieki[],MATCH(PM_Cuka[[#This Row],[Dablībnieka numurs]],PM_Dalibnieki[Dablībnieka numurs],0),4)</f>
        <v>Mārtiņš Žīgurs</v>
      </c>
      <c r="F84" s="80">
        <f>INDEX(PM_Dalibnieki[],MATCH(PM_Cuka[[#This Row],[Dablībnieka numurs]],PM_Dalibnieki[Dablībnieka numurs],"0"),5)</f>
        <v>0</v>
      </c>
      <c r="G84" s="159">
        <v>86</v>
      </c>
      <c r="H84" s="159">
        <v>62</v>
      </c>
      <c r="I84" s="60">
        <f t="shared" si="1"/>
        <v>148</v>
      </c>
      <c r="J84" s="161"/>
      <c r="K84" s="60">
        <f>SUM(PM_Cuka[[#This Row],[KOPĀ ]:[P/FINĀLS]])</f>
        <v>148</v>
      </c>
      <c r="L84" s="64"/>
      <c r="M84" s="60">
        <f>SUM(PM_Cuka[[#This Row],[KOPĀ Pēc Pusfināla]],PM_Cuka[[#This Row],[FINĀLS]])</f>
        <v>148</v>
      </c>
      <c r="N84" s="60">
        <f>IF(PM_Cuka[[#This Row],[KOPĀ Pēc Fināla]]&gt;0,RANK(PM_Cuka[[#This Row],[KOPĀ Pēc Fināla]],PM_Cuka[KOPĀ Pēc Fināla]),"NAV")</f>
        <v>77</v>
      </c>
      <c r="O84" s="61">
        <v>77</v>
      </c>
      <c r="P84" s="61" t="str">
        <f>IF(PM_Cuka[[#This Row],[Grupa]]="Juniors",COUNTIFS(PM_Cuka[Grupa],PM_Cuka[[#This Row],[Grupa]],PM_Cuka[KOPĀ Pēc Fināla],"&gt;"&amp;PM_Cuka[[#This Row],[KOPĀ Pēc Fināla]])+1,"")</f>
        <v/>
      </c>
      <c r="Q84" s="62">
        <f>IF(PM_Cuka[[#This Row],[Grupa]]="Amatieris",COUNTIFS(PM_Cuka[Grupa],PM_Cuka[[#This Row],[Grupa]],PM_Cuka[KOPĀ Pēc Fināla],"&gt;"&amp;PM_Cuka[[#This Row],[KOPĀ Pēc Fināla]])+1,"")</f>
        <v>35</v>
      </c>
      <c r="R84" s="52">
        <f>IF(PM_Cuka[[#This Row],[Komanda]]&gt;0,SUMIFS(PM_Cuka[[KOPĀ ]],PM_Cuka[Komanda],PM_Cuka[[#This Row],[Komanda]]),"0")</f>
        <v>600</v>
      </c>
    </row>
    <row r="85" spans="1:18" ht="15.75" x14ac:dyDescent="0.25">
      <c r="A85" s="55">
        <v>78</v>
      </c>
      <c r="B85" s="34">
        <v>109</v>
      </c>
      <c r="C85" s="50">
        <f>INDEX(PM_Dalibnieki[],MATCH(PM_Cuka[[#This Row],[Dablībnieka numurs]],PM_Dalibnieki[Dablībnieka numurs],0),2)</f>
        <v>0</v>
      </c>
      <c r="D85" s="50" t="str">
        <f>INDEX(PM_Dalibnieki[],MATCH(PM_Cuka[[#This Row],[Dablībnieka numurs]],PM_Dalibnieki[Dablībnieka numurs],0),3)</f>
        <v>Amatieris</v>
      </c>
      <c r="E85" s="50" t="str">
        <f>INDEX(PM_Dalibnieki[],MATCH(PM_Cuka[[#This Row],[Dablībnieka numurs]],PM_Dalibnieki[Dablībnieka numurs],0),4)</f>
        <v>Jānis Ločmelis</v>
      </c>
      <c r="F85" s="80">
        <f>INDEX(PM_Dalibnieki[],MATCH(PM_Cuka[[#This Row],[Dablībnieka numurs]],PM_Dalibnieki[Dablībnieka numurs],"0"),5)</f>
        <v>0</v>
      </c>
      <c r="G85" s="64">
        <v>61</v>
      </c>
      <c r="H85" s="64">
        <v>85</v>
      </c>
      <c r="I85" s="60">
        <f t="shared" si="1"/>
        <v>146</v>
      </c>
      <c r="J85" s="64"/>
      <c r="K85" s="60">
        <f>SUM(PM_Cuka[[#This Row],[KOPĀ ]:[P/FINĀLS]])</f>
        <v>146</v>
      </c>
      <c r="L85" s="64"/>
      <c r="M85" s="60">
        <f>SUM(PM_Cuka[[#This Row],[KOPĀ Pēc Pusfināla]],PM_Cuka[[#This Row],[FINĀLS]])</f>
        <v>146</v>
      </c>
      <c r="N85" s="60">
        <f>IF(PM_Cuka[[#This Row],[KOPĀ Pēc Fināla]]&gt;0,RANK(PM_Cuka[[#This Row],[KOPĀ Pēc Fināla]],PM_Cuka[KOPĀ Pēc Fināla]),"NAV")</f>
        <v>78</v>
      </c>
      <c r="O85" s="61">
        <v>78</v>
      </c>
      <c r="P85" s="61" t="str">
        <f>IF(PM_Cuka[[#This Row],[Grupa]]="Juniors",COUNTIFS(PM_Cuka[Grupa],PM_Cuka[[#This Row],[Grupa]],PM_Cuka[KOPĀ Pēc Fināla],"&gt;"&amp;PM_Cuka[[#This Row],[KOPĀ Pēc Fināla]])+1,"")</f>
        <v/>
      </c>
      <c r="Q85" s="62">
        <f>IF(PM_Cuka[[#This Row],[Grupa]]="Amatieris",COUNTIFS(PM_Cuka[Grupa],PM_Cuka[[#This Row],[Grupa]],PM_Cuka[KOPĀ Pēc Fināla],"&gt;"&amp;PM_Cuka[[#This Row],[KOPĀ Pēc Fināla]])+1,"")</f>
        <v>36</v>
      </c>
      <c r="R85" s="52" t="str">
        <f>IF(PM_Cuka[[#This Row],[Komanda]]&gt;0,SUMIFS(PM_Cuka[[KOPĀ ]],PM_Cuka[Komanda],PM_Cuka[[#This Row],[Komanda]]),"0")</f>
        <v>0</v>
      </c>
    </row>
    <row r="86" spans="1:18" ht="15.75" x14ac:dyDescent="0.25">
      <c r="A86" s="55">
        <v>79</v>
      </c>
      <c r="B86" s="34">
        <v>30</v>
      </c>
      <c r="C86" s="50">
        <f>INDEX(PM_Dalibnieki[],MATCH(PM_Cuka[[#This Row],[Dablībnieka numurs]],PM_Dalibnieki[Dablībnieka numurs],0),2)</f>
        <v>0</v>
      </c>
      <c r="D86" s="50" t="str">
        <f>INDEX(PM_Dalibnieki[],MATCH(PM_Cuka[[#This Row],[Dablībnieka numurs]],PM_Dalibnieki[Dablībnieka numurs],0),3)</f>
        <v>Amatieris</v>
      </c>
      <c r="E86" s="50" t="str">
        <f>INDEX(PM_Dalibnieki[],MATCH(PM_Cuka[[#This Row],[Dablībnieka numurs]],PM_Dalibnieki[Dablībnieka numurs],0),4)</f>
        <v>Pēteris Sudakovs</v>
      </c>
      <c r="F86" s="80">
        <f>INDEX(PM_Dalibnieki[],MATCH(PM_Cuka[[#This Row],[Dablībnieka numurs]],PM_Dalibnieki[Dablībnieka numurs],"0"),5)</f>
        <v>0</v>
      </c>
      <c r="G86" s="159">
        <v>68</v>
      </c>
      <c r="H86" s="159">
        <v>74</v>
      </c>
      <c r="I86" s="60">
        <f t="shared" si="1"/>
        <v>142</v>
      </c>
      <c r="J86" s="160"/>
      <c r="K86" s="60">
        <f>SUM(PM_Cuka[[#This Row],[KOPĀ ]:[P/FINĀLS]])</f>
        <v>142</v>
      </c>
      <c r="L86" s="160"/>
      <c r="M86" s="60">
        <f>SUM(PM_Cuka[[#This Row],[KOPĀ Pēc Pusfināla]],PM_Cuka[[#This Row],[FINĀLS]])</f>
        <v>142</v>
      </c>
      <c r="N86" s="60">
        <f>IF(PM_Cuka[[#This Row],[KOPĀ Pēc Fināla]]&gt;0,RANK(PM_Cuka[[#This Row],[KOPĀ Pēc Fināla]],PM_Cuka[KOPĀ Pēc Fināla]),"NAV")</f>
        <v>79</v>
      </c>
      <c r="O86" s="61">
        <v>79</v>
      </c>
      <c r="P86" s="61" t="str">
        <f>IF(PM_Cuka[[#This Row],[Grupa]]="Juniors",COUNTIFS(PM_Cuka[Grupa],PM_Cuka[[#This Row],[Grupa]],PM_Cuka[KOPĀ Pēc Fināla],"&gt;"&amp;PM_Cuka[[#This Row],[KOPĀ Pēc Fināla]])+1,"")</f>
        <v/>
      </c>
      <c r="Q86" s="62">
        <f>IF(PM_Cuka[[#This Row],[Grupa]]="Amatieris",COUNTIFS(PM_Cuka[Grupa],PM_Cuka[[#This Row],[Grupa]],PM_Cuka[KOPĀ Pēc Fināla],"&gt;"&amp;PM_Cuka[[#This Row],[KOPĀ Pēc Fināla]])+1,"")</f>
        <v>37</v>
      </c>
      <c r="R86" s="52" t="str">
        <f>IF(PM_Cuka[[#This Row],[Komanda]]&gt;0,SUMIFS(PM_Cuka[[KOPĀ ]],PM_Cuka[Komanda],PM_Cuka[[#This Row],[Komanda]]),"0")</f>
        <v>0</v>
      </c>
    </row>
    <row r="87" spans="1:18" ht="15.75" x14ac:dyDescent="0.25">
      <c r="A87" s="55">
        <v>80</v>
      </c>
      <c r="B87" s="34">
        <v>52</v>
      </c>
      <c r="C87" s="50">
        <f>INDEX(PM_Dalibnieki[],MATCH(PM_Cuka[[#This Row],[Dablībnieka numurs]],PM_Dalibnieki[Dablībnieka numurs],0),2)</f>
        <v>0</v>
      </c>
      <c r="D87" s="50" t="str">
        <f>INDEX(PM_Dalibnieki[],MATCH(PM_Cuka[[#This Row],[Dablībnieka numurs]],PM_Dalibnieki[Dablībnieka numurs],0),3)</f>
        <v>Amatieris</v>
      </c>
      <c r="E87" s="50" t="str">
        <f>INDEX(PM_Dalibnieki[],MATCH(PM_Cuka[[#This Row],[Dablībnieka numurs]],PM_Dalibnieki[Dablībnieka numurs],0),4)</f>
        <v>Normunds Bērziņš</v>
      </c>
      <c r="F87" s="80">
        <f>INDEX(PM_Dalibnieki[],MATCH(PM_Cuka[[#This Row],[Dablībnieka numurs]],PM_Dalibnieki[Dablībnieka numurs],"0"),5)</f>
        <v>0</v>
      </c>
      <c r="G87" s="159">
        <v>60</v>
      </c>
      <c r="H87" s="159">
        <v>79</v>
      </c>
      <c r="I87" s="60">
        <f t="shared" si="1"/>
        <v>139</v>
      </c>
      <c r="J87" s="159"/>
      <c r="K87" s="60">
        <f>SUM(PM_Cuka[[#This Row],[KOPĀ ]:[P/FINĀLS]])</f>
        <v>139</v>
      </c>
      <c r="L87" s="159"/>
      <c r="M87" s="60">
        <f>SUM(PM_Cuka[[#This Row],[KOPĀ Pēc Pusfināla]],PM_Cuka[[#This Row],[FINĀLS]])</f>
        <v>139</v>
      </c>
      <c r="N87" s="60">
        <f>IF(PM_Cuka[[#This Row],[KOPĀ Pēc Fināla]]&gt;0,RANK(PM_Cuka[[#This Row],[KOPĀ Pēc Fināla]],PM_Cuka[KOPĀ Pēc Fināla]),"NAV")</f>
        <v>80</v>
      </c>
      <c r="O87" s="61">
        <v>80</v>
      </c>
      <c r="P87" s="61" t="str">
        <f>IF(PM_Cuka[[#This Row],[Grupa]]="Juniors",COUNTIFS(PM_Cuka[Grupa],PM_Cuka[[#This Row],[Grupa]],PM_Cuka[KOPĀ Pēc Fināla],"&gt;"&amp;PM_Cuka[[#This Row],[KOPĀ Pēc Fināla]])+1,"")</f>
        <v/>
      </c>
      <c r="Q87" s="62">
        <f>IF(PM_Cuka[[#This Row],[Grupa]]="Amatieris",COUNTIFS(PM_Cuka[Grupa],PM_Cuka[[#This Row],[Grupa]],PM_Cuka[KOPĀ Pēc Fināla],"&gt;"&amp;PM_Cuka[[#This Row],[KOPĀ Pēc Fināla]])+1,"")</f>
        <v>38</v>
      </c>
      <c r="R87" s="52" t="str">
        <f>IF(PM_Cuka[[#This Row],[Komanda]]&gt;0,SUMIFS(PM_Cuka[[KOPĀ ]],PM_Cuka[Komanda],PM_Cuka[[#This Row],[Komanda]]),"0")</f>
        <v>0</v>
      </c>
    </row>
    <row r="88" spans="1:18" ht="15.75" x14ac:dyDescent="0.25">
      <c r="A88" s="55">
        <v>81</v>
      </c>
      <c r="B88" s="34">
        <v>48</v>
      </c>
      <c r="C88" s="50">
        <f>INDEX(PM_Dalibnieki[],MATCH(PM_Cuka[[#This Row],[Dablībnieka numurs]],PM_Dalibnieki[Dablībnieka numurs],0),2)</f>
        <v>0</v>
      </c>
      <c r="D88" s="50" t="str">
        <f>INDEX(PM_Dalibnieki[],MATCH(PM_Cuka[[#This Row],[Dablībnieka numurs]],PM_Dalibnieki[Dablībnieka numurs],0),3)</f>
        <v>Amatieris</v>
      </c>
      <c r="E88" s="50" t="str">
        <f>INDEX(PM_Dalibnieki[],MATCH(PM_Cuka[[#This Row],[Dablībnieka numurs]],PM_Dalibnieki[Dablībnieka numurs],0),4)</f>
        <v>Pēteris  Klapars</v>
      </c>
      <c r="F88" s="80">
        <f>INDEX(PM_Dalibnieki[],MATCH(PM_Cuka[[#This Row],[Dablībnieka numurs]],PM_Dalibnieki[Dablībnieka numurs],"0"),5)</f>
        <v>0</v>
      </c>
      <c r="G88" s="162">
        <v>75</v>
      </c>
      <c r="H88" s="162">
        <v>61</v>
      </c>
      <c r="I88" s="60">
        <f t="shared" si="1"/>
        <v>136</v>
      </c>
      <c r="J88" s="159"/>
      <c r="K88" s="60">
        <f>SUM(PM_Cuka[[#This Row],[KOPĀ ]:[P/FINĀLS]])</f>
        <v>136</v>
      </c>
      <c r="L88" s="160"/>
      <c r="M88" s="60">
        <f>SUM(PM_Cuka[[#This Row],[KOPĀ Pēc Pusfināla]],PM_Cuka[[#This Row],[FINĀLS]])</f>
        <v>136</v>
      </c>
      <c r="N88" s="60">
        <f>IF(PM_Cuka[[#This Row],[KOPĀ Pēc Fināla]]&gt;0,RANK(PM_Cuka[[#This Row],[KOPĀ Pēc Fināla]],PM_Cuka[KOPĀ Pēc Fināla]),"NAV")</f>
        <v>81</v>
      </c>
      <c r="O88" s="61">
        <v>81</v>
      </c>
      <c r="P88" s="61" t="str">
        <f>IF(PM_Cuka[[#This Row],[Grupa]]="Juniors",COUNTIFS(PM_Cuka[Grupa],PM_Cuka[[#This Row],[Grupa]],PM_Cuka[KOPĀ Pēc Fināla],"&gt;"&amp;PM_Cuka[[#This Row],[KOPĀ Pēc Fināla]])+1,"")</f>
        <v/>
      </c>
      <c r="Q88" s="62">
        <f>IF(PM_Cuka[[#This Row],[Grupa]]="Amatieris",COUNTIFS(PM_Cuka[Grupa],PM_Cuka[[#This Row],[Grupa]],PM_Cuka[KOPĀ Pēc Fināla],"&gt;"&amp;PM_Cuka[[#This Row],[KOPĀ Pēc Fināla]])+1,"")</f>
        <v>39</v>
      </c>
      <c r="R88" s="52" t="str">
        <f>IF(PM_Cuka[[#This Row],[Komanda]]&gt;0,SUMIFS(PM_Cuka[[KOPĀ ]],PM_Cuka[Komanda],PM_Cuka[[#This Row],[Komanda]]),"0")</f>
        <v>0</v>
      </c>
    </row>
    <row r="89" spans="1:18" ht="15.75" x14ac:dyDescent="0.25">
      <c r="A89" s="55">
        <v>82</v>
      </c>
      <c r="B89" s="34">
        <v>23</v>
      </c>
      <c r="C89" s="50">
        <f>INDEX(PM_Dalibnieki[],MATCH(PM_Cuka[[#This Row],[Dablībnieka numurs]],PM_Dalibnieki[Dablībnieka numurs],0),2)</f>
        <v>0</v>
      </c>
      <c r="D89" s="50" t="str">
        <f>INDEX(PM_Dalibnieki[],MATCH(PM_Cuka[[#This Row],[Dablībnieka numurs]],PM_Dalibnieki[Dablībnieka numurs],0),3)</f>
        <v>Meistars</v>
      </c>
      <c r="E89" s="50" t="str">
        <f>INDEX(PM_Dalibnieki[],MATCH(PM_Cuka[[#This Row],[Dablībnieka numurs]],PM_Dalibnieki[Dablībnieka numurs],0),4)</f>
        <v>Gintaras Juknevičius</v>
      </c>
      <c r="F89" s="80">
        <f>INDEX(PM_Dalibnieki[],MATCH(PM_Cuka[[#This Row],[Dablībnieka numurs]],PM_Dalibnieki[Dablībnieka numurs],"0"),5)</f>
        <v>0</v>
      </c>
      <c r="G89" s="162">
        <v>65</v>
      </c>
      <c r="H89" s="162">
        <v>60</v>
      </c>
      <c r="I89" s="60">
        <f t="shared" si="1"/>
        <v>125</v>
      </c>
      <c r="J89" s="162"/>
      <c r="K89" s="60">
        <f>SUM(PM_Cuka[[#This Row],[KOPĀ ]:[P/FINĀLS]])</f>
        <v>125</v>
      </c>
      <c r="L89" s="163"/>
      <c r="M89" s="60">
        <f>SUM(PM_Cuka[[#This Row],[KOPĀ Pēc Pusfināla]],PM_Cuka[[#This Row],[FINĀLS]])</f>
        <v>125</v>
      </c>
      <c r="N89" s="60">
        <f>IF(PM_Cuka[[#This Row],[KOPĀ Pēc Fināla]]&gt;0,RANK(PM_Cuka[[#This Row],[KOPĀ Pēc Fināla]],PM_Cuka[KOPĀ Pēc Fināla]),"NAV")</f>
        <v>82</v>
      </c>
      <c r="O89" s="61">
        <v>82</v>
      </c>
      <c r="P89" s="61" t="str">
        <f>IF(PM_Cuka[[#This Row],[Grupa]]="Juniors",COUNTIFS(PM_Cuka[Grupa],PM_Cuka[[#This Row],[Grupa]],PM_Cuka[KOPĀ Pēc Fināla],"&gt;"&amp;PM_Cuka[[#This Row],[KOPĀ Pēc Fināla]])+1,"")</f>
        <v/>
      </c>
      <c r="Q89" s="62" t="str">
        <f>IF(PM_Cuka[[#This Row],[Grupa]]="Amatieris",COUNTIFS(PM_Cuka[Grupa],PM_Cuka[[#This Row],[Grupa]],PM_Cuka[KOPĀ Pēc Fināla],"&gt;"&amp;PM_Cuka[[#This Row],[KOPĀ Pēc Fināla]])+1,"")</f>
        <v/>
      </c>
      <c r="R89" s="52" t="str">
        <f>IF(PM_Cuka[[#This Row],[Komanda]]&gt;0,SUMIFS(PM_Cuka[[KOPĀ ]],PM_Cuka[Komanda],PM_Cuka[[#This Row],[Komanda]]),"0")</f>
        <v>0</v>
      </c>
    </row>
    <row r="90" spans="1:18" ht="15.75" x14ac:dyDescent="0.25">
      <c r="A90" s="55">
        <v>83</v>
      </c>
      <c r="B90" s="34">
        <v>99</v>
      </c>
      <c r="C90" s="50" t="str">
        <f>INDEX(PM_Dalibnieki[],MATCH(PM_Cuka[[#This Row],[Dablībnieka numurs]],PM_Dalibnieki[Dablībnieka numurs],0),2)</f>
        <v>Āpškalni</v>
      </c>
      <c r="D90" s="50" t="str">
        <f>INDEX(PM_Dalibnieki[],MATCH(PM_Cuka[[#This Row],[Dablībnieka numurs]],PM_Dalibnieki[Dablībnieka numurs],0),3)</f>
        <v>Juniors</v>
      </c>
      <c r="E90" s="50" t="str">
        <f>INDEX(PM_Dalibnieki[],MATCH(PM_Cuka[[#This Row],[Dablībnieka numurs]],PM_Dalibnieki[Dablībnieka numurs],0),4)</f>
        <v>Elīna Žīgure</v>
      </c>
      <c r="F90" s="80">
        <f>INDEX(PM_Dalibnieki[],MATCH(PM_Cuka[[#This Row],[Dablībnieka numurs]],PM_Dalibnieki[Dablībnieka numurs],"0"),5)</f>
        <v>0</v>
      </c>
      <c r="G90" s="159">
        <v>67</v>
      </c>
      <c r="H90" s="159">
        <v>56</v>
      </c>
      <c r="I90" s="60">
        <f t="shared" si="1"/>
        <v>123</v>
      </c>
      <c r="J90" s="64"/>
      <c r="K90" s="60">
        <f>SUM(PM_Cuka[[#This Row],[KOPĀ ]:[P/FINĀLS]])</f>
        <v>123</v>
      </c>
      <c r="L90" s="64"/>
      <c r="M90" s="60">
        <f>SUM(PM_Cuka[[#This Row],[KOPĀ Pēc Pusfināla]],PM_Cuka[[#This Row],[FINĀLS]])</f>
        <v>123</v>
      </c>
      <c r="N90" s="60">
        <f>IF(PM_Cuka[[#This Row],[KOPĀ Pēc Fināla]]&gt;0,RANK(PM_Cuka[[#This Row],[KOPĀ Pēc Fināla]],PM_Cuka[KOPĀ Pēc Fināla]),"NAV")</f>
        <v>83</v>
      </c>
      <c r="O90" s="61">
        <v>83</v>
      </c>
      <c r="P90" s="61">
        <f>IF(PM_Cuka[[#This Row],[Grupa]]="Juniors",COUNTIFS(PM_Cuka[Grupa],PM_Cuka[[#This Row],[Grupa]],PM_Cuka[KOPĀ Pēc Fināla],"&gt;"&amp;PM_Cuka[[#This Row],[KOPĀ Pēc Fināla]])+1,"")</f>
        <v>11</v>
      </c>
      <c r="Q90" s="62" t="str">
        <f>IF(PM_Cuka[[#This Row],[Grupa]]="Amatieris",COUNTIFS(PM_Cuka[Grupa],PM_Cuka[[#This Row],[Grupa]],PM_Cuka[KOPĀ Pēc Fināla],"&gt;"&amp;PM_Cuka[[#This Row],[KOPĀ Pēc Fināla]])+1,"")</f>
        <v/>
      </c>
      <c r="R90" s="52">
        <f>IF(PM_Cuka[[#This Row],[Komanda]]&gt;0,SUMIFS(PM_Cuka[[KOPĀ ]],PM_Cuka[Komanda],PM_Cuka[[#This Row],[Komanda]]),"0")</f>
        <v>600</v>
      </c>
    </row>
    <row r="91" spans="1:18" ht="15.75" x14ac:dyDescent="0.25">
      <c r="A91" s="55">
        <v>84</v>
      </c>
      <c r="B91" s="34">
        <v>13</v>
      </c>
      <c r="C91" s="50">
        <f>INDEX(PM_Dalibnieki[],MATCH(PM_Cuka[[#This Row],[Dablībnieka numurs]],PM_Dalibnieki[Dablībnieka numurs],0),2)</f>
        <v>0</v>
      </c>
      <c r="D91" s="50" t="str">
        <f>INDEX(PM_Dalibnieki[],MATCH(PM_Cuka[[#This Row],[Dablībnieka numurs]],PM_Dalibnieki[Dablībnieka numurs],0),3)</f>
        <v>Amatieris</v>
      </c>
      <c r="E91" s="50" t="str">
        <f>INDEX(PM_Dalibnieki[],MATCH(PM_Cuka[[#This Row],[Dablībnieka numurs]],PM_Dalibnieki[Dablībnieka numurs],0),4)</f>
        <v>Edgars Grinbergs</v>
      </c>
      <c r="F91" s="80">
        <f>INDEX(PM_Dalibnieki[],MATCH(PM_Cuka[[#This Row],[Dablībnieka numurs]],PM_Dalibnieki[Dablībnieka numurs],"0"),5)</f>
        <v>0</v>
      </c>
      <c r="G91" s="159">
        <v>58</v>
      </c>
      <c r="H91" s="159">
        <v>63</v>
      </c>
      <c r="I91" s="60">
        <f t="shared" si="1"/>
        <v>121</v>
      </c>
      <c r="J91" s="160"/>
      <c r="K91" s="60">
        <f>SUM(PM_Cuka[[#This Row],[KOPĀ ]:[P/FINĀLS]])</f>
        <v>121</v>
      </c>
      <c r="L91" s="160"/>
      <c r="M91" s="60">
        <f>SUM(PM_Cuka[[#This Row],[KOPĀ Pēc Pusfināla]],PM_Cuka[[#This Row],[FINĀLS]])</f>
        <v>121</v>
      </c>
      <c r="N91" s="60">
        <f>IF(PM_Cuka[[#This Row],[KOPĀ Pēc Fināla]]&gt;0,RANK(PM_Cuka[[#This Row],[KOPĀ Pēc Fināla]],PM_Cuka[KOPĀ Pēc Fināla]),"NAV")</f>
        <v>84</v>
      </c>
      <c r="O91" s="61">
        <v>84</v>
      </c>
      <c r="P91" s="61" t="str">
        <f>IF(PM_Cuka[[#This Row],[Grupa]]="Juniors",COUNTIFS(PM_Cuka[Grupa],PM_Cuka[[#This Row],[Grupa]],PM_Cuka[KOPĀ Pēc Fināla],"&gt;"&amp;PM_Cuka[[#This Row],[KOPĀ Pēc Fināla]])+1,"")</f>
        <v/>
      </c>
      <c r="Q91" s="62">
        <f>IF(PM_Cuka[[#This Row],[Grupa]]="Amatieris",COUNTIFS(PM_Cuka[Grupa],PM_Cuka[[#This Row],[Grupa]],PM_Cuka[KOPĀ Pēc Fināla],"&gt;"&amp;PM_Cuka[[#This Row],[KOPĀ Pēc Fināla]])+1,"")</f>
        <v>40</v>
      </c>
      <c r="R91" s="52" t="str">
        <f>IF(PM_Cuka[[#This Row],[Komanda]]&gt;0,SUMIFS(PM_Cuka[[KOPĀ ]],PM_Cuka[Komanda],PM_Cuka[[#This Row],[Komanda]]),"0")</f>
        <v>0</v>
      </c>
    </row>
    <row r="92" spans="1:18" ht="15.75" x14ac:dyDescent="0.25">
      <c r="A92" s="55">
        <v>85</v>
      </c>
      <c r="B92" s="34">
        <v>17</v>
      </c>
      <c r="C92" s="50">
        <f>INDEX(PM_Dalibnieki[],MATCH(PM_Cuka[[#This Row],[Dablībnieka numurs]],PM_Dalibnieki[Dablībnieka numurs],0),2)</f>
        <v>0</v>
      </c>
      <c r="D92" s="50" t="str">
        <f>INDEX(PM_Dalibnieki[],MATCH(PM_Cuka[[#This Row],[Dablībnieka numurs]],PM_Dalibnieki[Dablībnieka numurs],0),3)</f>
        <v>Amatieris</v>
      </c>
      <c r="E92" s="50" t="str">
        <f>INDEX(PM_Dalibnieki[],MATCH(PM_Cuka[[#This Row],[Dablībnieka numurs]],PM_Dalibnieki[Dablībnieka numurs],0),4)</f>
        <v>Mārtiņš  Muša</v>
      </c>
      <c r="F92" s="80">
        <f>INDEX(PM_Dalibnieki[],MATCH(PM_Cuka[[#This Row],[Dablībnieka numurs]],PM_Dalibnieki[Dablībnieka numurs],"0"),5)</f>
        <v>0</v>
      </c>
      <c r="G92" s="159">
        <v>34</v>
      </c>
      <c r="H92" s="159">
        <v>83</v>
      </c>
      <c r="I92" s="60">
        <f t="shared" si="1"/>
        <v>117</v>
      </c>
      <c r="J92" s="162"/>
      <c r="K92" s="60">
        <f>SUM(PM_Cuka[[#This Row],[KOPĀ ]:[P/FINĀLS]])</f>
        <v>117</v>
      </c>
      <c r="L92" s="163"/>
      <c r="M92" s="60">
        <f>SUM(PM_Cuka[[#This Row],[KOPĀ Pēc Pusfināla]],PM_Cuka[[#This Row],[FINĀLS]])</f>
        <v>117</v>
      </c>
      <c r="N92" s="60">
        <f>IF(PM_Cuka[[#This Row],[KOPĀ Pēc Fināla]]&gt;0,RANK(PM_Cuka[[#This Row],[KOPĀ Pēc Fināla]],PM_Cuka[KOPĀ Pēc Fināla]),"NAV")</f>
        <v>85</v>
      </c>
      <c r="O92" s="61">
        <v>85</v>
      </c>
      <c r="P92" s="61" t="str">
        <f>IF(PM_Cuka[[#This Row],[Grupa]]="Juniors",COUNTIFS(PM_Cuka[Grupa],PM_Cuka[[#This Row],[Grupa]],PM_Cuka[KOPĀ Pēc Fināla],"&gt;"&amp;PM_Cuka[[#This Row],[KOPĀ Pēc Fināla]])+1,"")</f>
        <v/>
      </c>
      <c r="Q92" s="62">
        <f>IF(PM_Cuka[[#This Row],[Grupa]]="Amatieris",COUNTIFS(PM_Cuka[Grupa],PM_Cuka[[#This Row],[Grupa]],PM_Cuka[KOPĀ Pēc Fināla],"&gt;"&amp;PM_Cuka[[#This Row],[KOPĀ Pēc Fināla]])+1,"")</f>
        <v>41</v>
      </c>
      <c r="R92" s="52" t="str">
        <f>IF(PM_Cuka[[#This Row],[Komanda]]&gt;0,SUMIFS(PM_Cuka[[KOPĀ ]],PM_Cuka[Komanda],PM_Cuka[[#This Row],[Komanda]]),"0")</f>
        <v>0</v>
      </c>
    </row>
    <row r="93" spans="1:18" ht="15.75" x14ac:dyDescent="0.25">
      <c r="A93" s="55">
        <v>86</v>
      </c>
      <c r="B93" s="34">
        <v>115</v>
      </c>
      <c r="C93" s="50">
        <f>INDEX(PM_Dalibnieki[],MATCH(PM_Cuka[[#This Row],[Dablībnieka numurs]],PM_Dalibnieki[Dablībnieka numurs],0),2)</f>
        <v>0</v>
      </c>
      <c r="D93" s="50" t="str">
        <f>INDEX(PM_Dalibnieki[],MATCH(PM_Cuka[[#This Row],[Dablībnieka numurs]],PM_Dalibnieki[Dablībnieka numurs],0),3)</f>
        <v>Amatieris</v>
      </c>
      <c r="E93" s="50" t="str">
        <f>INDEX(PM_Dalibnieki[],MATCH(PM_Cuka[[#This Row],[Dablībnieka numurs]],PM_Dalibnieki[Dablībnieka numurs],0),4)</f>
        <v>Andris Bašens</v>
      </c>
      <c r="F93" s="80">
        <f>INDEX(PM_Dalibnieki[],MATCH(PM_Cuka[[#This Row],[Dablībnieka numurs]],PM_Dalibnieki[Dablībnieka numurs],"0"),5)</f>
        <v>0</v>
      </c>
      <c r="G93" s="159">
        <v>63</v>
      </c>
      <c r="H93" s="159">
        <v>51</v>
      </c>
      <c r="I93" s="60">
        <f t="shared" si="1"/>
        <v>114</v>
      </c>
      <c r="J93" s="64"/>
      <c r="K93" s="60">
        <f>SUM(PM_Cuka[[#This Row],[KOPĀ ]:[P/FINĀLS]])</f>
        <v>114</v>
      </c>
      <c r="L93" s="64"/>
      <c r="M93" s="60">
        <f>SUM(PM_Cuka[[#This Row],[KOPĀ Pēc Pusfināla]],PM_Cuka[[#This Row],[FINĀLS]])</f>
        <v>114</v>
      </c>
      <c r="N93" s="60">
        <f>IF(PM_Cuka[[#This Row],[KOPĀ Pēc Fināla]]&gt;0,RANK(PM_Cuka[[#This Row],[KOPĀ Pēc Fināla]],PM_Cuka[KOPĀ Pēc Fināla]),"NAV")</f>
        <v>86</v>
      </c>
      <c r="O93" s="61">
        <v>86</v>
      </c>
      <c r="P93" s="61" t="str">
        <f>IF(PM_Cuka[[#This Row],[Grupa]]="Juniors",COUNTIFS(PM_Cuka[Grupa],PM_Cuka[[#This Row],[Grupa]],PM_Cuka[KOPĀ Pēc Fināla],"&gt;"&amp;PM_Cuka[[#This Row],[KOPĀ Pēc Fināla]])+1,"")</f>
        <v/>
      </c>
      <c r="Q93" s="62">
        <f>IF(PM_Cuka[[#This Row],[Grupa]]="Amatieris",COUNTIFS(PM_Cuka[Grupa],PM_Cuka[[#This Row],[Grupa]],PM_Cuka[KOPĀ Pēc Fināla],"&gt;"&amp;PM_Cuka[[#This Row],[KOPĀ Pēc Fināla]])+1,"")</f>
        <v>42</v>
      </c>
      <c r="R93" s="52" t="str">
        <f>IF(PM_Cuka[[#This Row],[Komanda]]&gt;0,SUMIFS(PM_Cuka[[KOPĀ ]],PM_Cuka[Komanda],PM_Cuka[[#This Row],[Komanda]]),"0")</f>
        <v>0</v>
      </c>
    </row>
    <row r="94" spans="1:18" ht="15.75" x14ac:dyDescent="0.25">
      <c r="A94" s="55">
        <v>87</v>
      </c>
      <c r="B94" s="34">
        <v>76</v>
      </c>
      <c r="C94" s="50">
        <f>INDEX(PM_Dalibnieki[],MATCH(PM_Cuka[[#This Row],[Dablībnieka numurs]],PM_Dalibnieki[Dablībnieka numurs],0),2)</f>
        <v>0</v>
      </c>
      <c r="D94" s="50" t="str">
        <f>INDEX(PM_Dalibnieki[],MATCH(PM_Cuka[[#This Row],[Dablībnieka numurs]],PM_Dalibnieki[Dablībnieka numurs],0),3)</f>
        <v>Amatieris</v>
      </c>
      <c r="E94" s="50" t="str">
        <f>INDEX(PM_Dalibnieki[],MATCH(PM_Cuka[[#This Row],[Dablībnieka numurs]],PM_Dalibnieki[Dablībnieka numurs],0),4)</f>
        <v>Andrejs Drozdovs</v>
      </c>
      <c r="F94" s="80">
        <f>INDEX(PM_Dalibnieki[],MATCH(PM_Cuka[[#This Row],[Dablībnieka numurs]],PM_Dalibnieki[Dablībnieka numurs],"0"),5)</f>
        <v>0</v>
      </c>
      <c r="G94" s="162">
        <v>75</v>
      </c>
      <c r="H94" s="162">
        <v>35</v>
      </c>
      <c r="I94" s="60">
        <f t="shared" si="1"/>
        <v>110</v>
      </c>
      <c r="J94" s="160"/>
      <c r="K94" s="60">
        <f>SUM(PM_Cuka[[#This Row],[KOPĀ ]:[P/FINĀLS]])</f>
        <v>110</v>
      </c>
      <c r="L94" s="160"/>
      <c r="M94" s="60">
        <f>SUM(PM_Cuka[[#This Row],[KOPĀ Pēc Pusfināla]],PM_Cuka[[#This Row],[FINĀLS]])</f>
        <v>110</v>
      </c>
      <c r="N94" s="60">
        <f>IF(PM_Cuka[[#This Row],[KOPĀ Pēc Fināla]]&gt;0,RANK(PM_Cuka[[#This Row],[KOPĀ Pēc Fināla]],PM_Cuka[KOPĀ Pēc Fināla]),"NAV")</f>
        <v>87</v>
      </c>
      <c r="O94" s="61">
        <v>87</v>
      </c>
      <c r="P94" s="61" t="str">
        <f>IF(PM_Cuka[[#This Row],[Grupa]]="Juniors",COUNTIFS(PM_Cuka[Grupa],PM_Cuka[[#This Row],[Grupa]],PM_Cuka[KOPĀ Pēc Fināla],"&gt;"&amp;PM_Cuka[[#This Row],[KOPĀ Pēc Fināla]])+1,"")</f>
        <v/>
      </c>
      <c r="Q94" s="62">
        <f>IF(PM_Cuka[[#This Row],[Grupa]]="Amatieris",COUNTIFS(PM_Cuka[Grupa],PM_Cuka[[#This Row],[Grupa]],PM_Cuka[KOPĀ Pēc Fināla],"&gt;"&amp;PM_Cuka[[#This Row],[KOPĀ Pēc Fināla]])+1,"")</f>
        <v>43</v>
      </c>
      <c r="R94" s="52" t="str">
        <f>IF(PM_Cuka[[#This Row],[Komanda]]&gt;0,SUMIFS(PM_Cuka[[KOPĀ ]],PM_Cuka[Komanda],PM_Cuka[[#This Row],[Komanda]]),"0")</f>
        <v>0</v>
      </c>
    </row>
    <row r="95" spans="1:18" ht="15.75" x14ac:dyDescent="0.25">
      <c r="A95" s="55">
        <v>88</v>
      </c>
      <c r="B95" s="34">
        <v>96</v>
      </c>
      <c r="C95" s="50">
        <f>INDEX(PM_Dalibnieki[],MATCH(PM_Cuka[[#This Row],[Dablībnieka numurs]],PM_Dalibnieki[Dablībnieka numurs],0),2)</f>
        <v>0</v>
      </c>
      <c r="D95" s="50" t="str">
        <f>INDEX(PM_Dalibnieki[],MATCH(PM_Cuka[[#This Row],[Dablībnieka numurs]],PM_Dalibnieki[Dablībnieka numurs],0),3)</f>
        <v>Amatieris</v>
      </c>
      <c r="E95" s="50" t="str">
        <f>INDEX(PM_Dalibnieki[],MATCH(PM_Cuka[[#This Row],[Dablībnieka numurs]],PM_Dalibnieki[Dablībnieka numurs],0),4)</f>
        <v>Jānis Rūdolfs</v>
      </c>
      <c r="F95" s="80">
        <f>INDEX(PM_Dalibnieki[],MATCH(PM_Cuka[[#This Row],[Dablībnieka numurs]],PM_Dalibnieki[Dablībnieka numurs],"0"),5)</f>
        <v>0</v>
      </c>
      <c r="G95" s="159">
        <v>43</v>
      </c>
      <c r="H95" s="159">
        <v>39</v>
      </c>
      <c r="I95" s="60">
        <f t="shared" si="1"/>
        <v>82</v>
      </c>
      <c r="J95" s="64"/>
      <c r="K95" s="60">
        <f>SUM(PM_Cuka[[#This Row],[KOPĀ ]:[P/FINĀLS]])</f>
        <v>82</v>
      </c>
      <c r="L95" s="64"/>
      <c r="M95" s="60">
        <f>SUM(PM_Cuka[[#This Row],[KOPĀ Pēc Pusfināla]],PM_Cuka[[#This Row],[FINĀLS]])</f>
        <v>82</v>
      </c>
      <c r="N95" s="60">
        <f>IF(PM_Cuka[[#This Row],[KOPĀ Pēc Fināla]]&gt;0,RANK(PM_Cuka[[#This Row],[KOPĀ Pēc Fināla]],PM_Cuka[KOPĀ Pēc Fināla]),"NAV")</f>
        <v>88</v>
      </c>
      <c r="O95" s="61">
        <v>88</v>
      </c>
      <c r="P95" s="61" t="str">
        <f>IF(PM_Cuka[[#This Row],[Grupa]]="Juniors",COUNTIFS(PM_Cuka[Grupa],PM_Cuka[[#This Row],[Grupa]],PM_Cuka[KOPĀ Pēc Fināla],"&gt;"&amp;PM_Cuka[[#This Row],[KOPĀ Pēc Fināla]])+1,"")</f>
        <v/>
      </c>
      <c r="Q95" s="62">
        <f>IF(PM_Cuka[[#This Row],[Grupa]]="Amatieris",COUNTIFS(PM_Cuka[Grupa],PM_Cuka[[#This Row],[Grupa]],PM_Cuka[KOPĀ Pēc Fināla],"&gt;"&amp;PM_Cuka[[#This Row],[KOPĀ Pēc Fināla]])+1,"")</f>
        <v>44</v>
      </c>
      <c r="R95" s="52" t="str">
        <f>IF(PM_Cuka[[#This Row],[Komanda]]&gt;0,SUMIFS(PM_Cuka[[KOPĀ ]],PM_Cuka[Komanda],PM_Cuka[[#This Row],[Komanda]]),"0")</f>
        <v>0</v>
      </c>
    </row>
    <row r="96" spans="1:18" ht="15.75" x14ac:dyDescent="0.25">
      <c r="A96" s="55">
        <v>89</v>
      </c>
      <c r="B96" s="34">
        <v>114</v>
      </c>
      <c r="C96" s="50">
        <f>INDEX(PM_Dalibnieki[],MATCH(PM_Cuka[[#This Row],[Dablībnieka numurs]],PM_Dalibnieki[Dablībnieka numurs],0),2)</f>
        <v>0</v>
      </c>
      <c r="D96" s="50" t="str">
        <f>INDEX(PM_Dalibnieki[],MATCH(PM_Cuka[[#This Row],[Dablībnieka numurs]],PM_Dalibnieki[Dablībnieka numurs],0),3)</f>
        <v>Amatieris</v>
      </c>
      <c r="E96" s="50" t="str">
        <f>INDEX(PM_Dalibnieki[],MATCH(PM_Cuka[[#This Row],[Dablībnieka numurs]],PM_Dalibnieki[Dablībnieka numurs],0),4)</f>
        <v>Audris Bērziņš</v>
      </c>
      <c r="F96" s="80">
        <f>INDEX(PM_Dalibnieki[],MATCH(PM_Cuka[[#This Row],[Dablībnieka numurs]],PM_Dalibnieki[Dablībnieka numurs],"0"),5)</f>
        <v>0</v>
      </c>
      <c r="G96" s="159">
        <v>23</v>
      </c>
      <c r="H96" s="159">
        <v>54</v>
      </c>
      <c r="I96" s="60">
        <f t="shared" si="1"/>
        <v>77</v>
      </c>
      <c r="J96" s="64"/>
      <c r="K96" s="60">
        <f>SUM(PM_Cuka[[#This Row],[KOPĀ ]:[P/FINĀLS]])</f>
        <v>77</v>
      </c>
      <c r="L96" s="64"/>
      <c r="M96" s="60">
        <f>SUM(PM_Cuka[[#This Row],[KOPĀ Pēc Pusfināla]],PM_Cuka[[#This Row],[FINĀLS]])</f>
        <v>77</v>
      </c>
      <c r="N96" s="60">
        <f>IF(PM_Cuka[[#This Row],[KOPĀ Pēc Fināla]]&gt;0,RANK(PM_Cuka[[#This Row],[KOPĀ Pēc Fināla]],PM_Cuka[KOPĀ Pēc Fināla]),"NAV")</f>
        <v>89</v>
      </c>
      <c r="O96" s="61">
        <v>89</v>
      </c>
      <c r="P96" s="61" t="str">
        <f>IF(PM_Cuka[[#This Row],[Grupa]]="Juniors",COUNTIFS(PM_Cuka[Grupa],PM_Cuka[[#This Row],[Grupa]],PM_Cuka[KOPĀ Pēc Fināla],"&gt;"&amp;PM_Cuka[[#This Row],[KOPĀ Pēc Fināla]])+1,"")</f>
        <v/>
      </c>
      <c r="Q96" s="62">
        <f>IF(PM_Cuka[[#This Row],[Grupa]]="Amatieris",COUNTIFS(PM_Cuka[Grupa],PM_Cuka[[#This Row],[Grupa]],PM_Cuka[KOPĀ Pēc Fināla],"&gt;"&amp;PM_Cuka[[#This Row],[KOPĀ Pēc Fināla]])+1,"")</f>
        <v>45</v>
      </c>
      <c r="R96" s="52" t="str">
        <f>IF(PM_Cuka[[#This Row],[Komanda]]&gt;0,SUMIFS(PM_Cuka[[KOPĀ ]],PM_Cuka[Komanda],PM_Cuka[[#This Row],[Komanda]]),"0")</f>
        <v>0</v>
      </c>
    </row>
    <row r="97" spans="1:18" ht="15.75" x14ac:dyDescent="0.25">
      <c r="A97" s="55">
        <v>90</v>
      </c>
      <c r="B97" s="34">
        <v>29</v>
      </c>
      <c r="C97" s="50">
        <f>INDEX(PM_Dalibnieki[],MATCH(PM_Cuka[[#This Row],[Dablībnieka numurs]],PM_Dalibnieki[Dablībnieka numurs],0),2)</f>
        <v>0</v>
      </c>
      <c r="D97" s="50" t="str">
        <f>INDEX(PM_Dalibnieki[],MATCH(PM_Cuka[[#This Row],[Dablībnieka numurs]],PM_Dalibnieki[Dablībnieka numurs],0),3)</f>
        <v>Amatieris</v>
      </c>
      <c r="E97" s="50" t="str">
        <f>INDEX(PM_Dalibnieki[],MATCH(PM_Cuka[[#This Row],[Dablībnieka numurs]],PM_Dalibnieki[Dablībnieka numurs],0),4)</f>
        <v>Gints Feldmanis</v>
      </c>
      <c r="F97" s="80">
        <f>INDEX(PM_Dalibnieki[],MATCH(PM_Cuka[[#This Row],[Dablībnieka numurs]],PM_Dalibnieki[Dablībnieka numurs],"0"),5)</f>
        <v>0</v>
      </c>
      <c r="G97" s="159">
        <v>16</v>
      </c>
      <c r="H97" s="159">
        <v>35</v>
      </c>
      <c r="I97" s="60">
        <f t="shared" si="1"/>
        <v>51</v>
      </c>
      <c r="J97" s="160"/>
      <c r="K97" s="60">
        <f>SUM(PM_Cuka[[#This Row],[KOPĀ ]:[P/FINĀLS]])</f>
        <v>51</v>
      </c>
      <c r="L97" s="160"/>
      <c r="M97" s="60">
        <f>SUM(PM_Cuka[[#This Row],[KOPĀ Pēc Pusfināla]],PM_Cuka[[#This Row],[FINĀLS]])</f>
        <v>51</v>
      </c>
      <c r="N97" s="60">
        <f>IF(PM_Cuka[[#This Row],[KOPĀ Pēc Fināla]]&gt;0,RANK(PM_Cuka[[#This Row],[KOPĀ Pēc Fināla]],PM_Cuka[KOPĀ Pēc Fināla]),"NAV")</f>
        <v>90</v>
      </c>
      <c r="O97" s="61">
        <v>90</v>
      </c>
      <c r="P97" s="61" t="str">
        <f>IF(PM_Cuka[[#This Row],[Grupa]]="Juniors",COUNTIFS(PM_Cuka[Grupa],PM_Cuka[[#This Row],[Grupa]],PM_Cuka[KOPĀ Pēc Fināla],"&gt;"&amp;PM_Cuka[[#This Row],[KOPĀ Pēc Fināla]])+1,"")</f>
        <v/>
      </c>
      <c r="Q97" s="62">
        <f>IF(PM_Cuka[[#This Row],[Grupa]]="Amatieris",COUNTIFS(PM_Cuka[Grupa],PM_Cuka[[#This Row],[Grupa]],PM_Cuka[KOPĀ Pēc Fināla],"&gt;"&amp;PM_Cuka[[#This Row],[KOPĀ Pēc Fināla]])+1,"")</f>
        <v>46</v>
      </c>
      <c r="R97" s="52" t="str">
        <f>IF(PM_Cuka[[#This Row],[Komanda]]&gt;0,SUMIFS(PM_Cuka[[KOPĀ ]],PM_Cuka[Komanda],PM_Cuka[[#This Row],[Komanda]]),"0")</f>
        <v>0</v>
      </c>
    </row>
    <row r="98" spans="1:18" ht="15.75" x14ac:dyDescent="0.25">
      <c r="A98" s="55">
        <v>91</v>
      </c>
      <c r="B98" s="34">
        <v>12</v>
      </c>
      <c r="C98" s="50">
        <f>INDEX(PM_Dalibnieki[],MATCH(PM_Cuka[[#This Row],[Dablībnieka numurs]],PM_Dalibnieki[Dablībnieka numurs],0),2)</f>
        <v>0</v>
      </c>
      <c r="D98" s="50" t="str">
        <f>INDEX(PM_Dalibnieki[],MATCH(PM_Cuka[[#This Row],[Dablībnieka numurs]],PM_Dalibnieki[Dablībnieka numurs],0),3)</f>
        <v>Amatieris</v>
      </c>
      <c r="E98" s="50" t="str">
        <f>INDEX(PM_Dalibnieki[],MATCH(PM_Cuka[[#This Row],[Dablībnieka numurs]],PM_Dalibnieki[Dablībnieka numurs],0),4)</f>
        <v>Reinis Rasa</v>
      </c>
      <c r="F98" s="80">
        <f>INDEX(PM_Dalibnieki[],MATCH(PM_Cuka[[#This Row],[Dablībnieka numurs]],PM_Dalibnieki[Dablībnieka numurs],"0"),5)</f>
        <v>0</v>
      </c>
      <c r="G98" s="64">
        <v>16</v>
      </c>
      <c r="H98" s="64">
        <v>24</v>
      </c>
      <c r="I98" s="60">
        <f t="shared" si="1"/>
        <v>40</v>
      </c>
      <c r="J98" s="161"/>
      <c r="K98" s="60">
        <f>SUM(PM_Cuka[[#This Row],[KOPĀ ]:[P/FINĀLS]])</f>
        <v>40</v>
      </c>
      <c r="L98" s="161"/>
      <c r="M98" s="60">
        <f>SUM(PM_Cuka[[#This Row],[KOPĀ Pēc Pusfināla]],PM_Cuka[[#This Row],[FINĀLS]])</f>
        <v>40</v>
      </c>
      <c r="N98" s="60">
        <f>IF(PM_Cuka[[#This Row],[KOPĀ Pēc Fināla]]&gt;0,RANK(PM_Cuka[[#This Row],[KOPĀ Pēc Fināla]],PM_Cuka[KOPĀ Pēc Fināla]),"NAV")</f>
        <v>91</v>
      </c>
      <c r="O98" s="61">
        <v>91</v>
      </c>
      <c r="P98" s="61" t="str">
        <f>IF(PM_Cuka[[#This Row],[Grupa]]="Juniors",COUNTIFS(PM_Cuka[Grupa],PM_Cuka[[#This Row],[Grupa]],PM_Cuka[KOPĀ Pēc Fināla],"&gt;"&amp;PM_Cuka[[#This Row],[KOPĀ Pēc Fināla]])+1,"")</f>
        <v/>
      </c>
      <c r="Q98" s="62">
        <f>IF(PM_Cuka[[#This Row],[Grupa]]="Amatieris",COUNTIFS(PM_Cuka[Grupa],PM_Cuka[[#This Row],[Grupa]],PM_Cuka[KOPĀ Pēc Fināla],"&gt;"&amp;PM_Cuka[[#This Row],[KOPĀ Pēc Fināla]])+1,"")</f>
        <v>47</v>
      </c>
      <c r="R98" s="52" t="str">
        <f>IF(PM_Cuka[[#This Row],[Komanda]]&gt;0,SUMIFS(PM_Cuka[[KOPĀ ]],PM_Cuka[Komanda],PM_Cuka[[#This Row],[Komanda]]),"0")</f>
        <v>0</v>
      </c>
    </row>
    <row r="99" spans="1:18" ht="15.75" x14ac:dyDescent="0.25">
      <c r="A99" s="55">
        <v>92</v>
      </c>
      <c r="B99" s="34">
        <v>65</v>
      </c>
      <c r="C99" s="50">
        <f>INDEX(PM_Dalibnieki[],MATCH(PM_Cuka[[#This Row],[Dablībnieka numurs]],PM_Dalibnieki[Dablībnieka numurs],0),2)</f>
        <v>0</v>
      </c>
      <c r="D99" s="50" t="str">
        <f>INDEX(PM_Dalibnieki[],MATCH(PM_Cuka[[#This Row],[Dablībnieka numurs]],PM_Dalibnieki[Dablībnieka numurs],0),3)</f>
        <v>Amatieris</v>
      </c>
      <c r="E99" s="50" t="str">
        <f>INDEX(PM_Dalibnieki[],MATCH(PM_Cuka[[#This Row],[Dablībnieka numurs]],PM_Dalibnieki[Dablībnieka numurs],0),4)</f>
        <v>Gunārs Blumbahs</v>
      </c>
      <c r="F99" s="80">
        <f>INDEX(PM_Dalibnieki[],MATCH(PM_Cuka[[#This Row],[Dablībnieka numurs]],PM_Dalibnieki[Dablībnieka numurs],"0"),5)</f>
        <v>0</v>
      </c>
      <c r="G99" s="162">
        <v>12</v>
      </c>
      <c r="H99" s="162"/>
      <c r="I99" s="60">
        <f t="shared" si="1"/>
        <v>12</v>
      </c>
      <c r="J99" s="160"/>
      <c r="K99" s="60">
        <f>SUM(PM_Cuka[[#This Row],[KOPĀ ]:[P/FINĀLS]])</f>
        <v>12</v>
      </c>
      <c r="L99" s="160"/>
      <c r="M99" s="60">
        <f>SUM(PM_Cuka[[#This Row],[KOPĀ Pēc Pusfināla]],PM_Cuka[[#This Row],[FINĀLS]])</f>
        <v>12</v>
      </c>
      <c r="N99" s="60">
        <f>IF(PM_Cuka[[#This Row],[KOPĀ Pēc Fināla]]&gt;0,RANK(PM_Cuka[[#This Row],[KOPĀ Pēc Fināla]],PM_Cuka[KOPĀ Pēc Fināla]),"NAV")</f>
        <v>92</v>
      </c>
      <c r="O99" s="61">
        <v>92</v>
      </c>
      <c r="P99" s="61" t="str">
        <f>IF(PM_Cuka[[#This Row],[Grupa]]="Juniors",COUNTIFS(PM_Cuka[Grupa],PM_Cuka[[#This Row],[Grupa]],PM_Cuka[KOPĀ Pēc Fināla],"&gt;"&amp;PM_Cuka[[#This Row],[KOPĀ Pēc Fināla]])+1,"")</f>
        <v/>
      </c>
      <c r="Q99" s="62">
        <f>IF(PM_Cuka[[#This Row],[Grupa]]="Amatieris",COUNTIFS(PM_Cuka[Grupa],PM_Cuka[[#This Row],[Grupa]],PM_Cuka[KOPĀ Pēc Fināla],"&gt;"&amp;PM_Cuka[[#This Row],[KOPĀ Pēc Fināla]])+1,"")</f>
        <v>48</v>
      </c>
      <c r="R99" s="52" t="str">
        <f>IF(PM_Cuka[[#This Row],[Komanda]]&gt;0,SUMIFS(PM_Cuka[[KOPĀ ]],PM_Cuka[Komanda],PM_Cuka[[#This Row],[Komanda]]),"0")</f>
        <v>0</v>
      </c>
    </row>
    <row r="100" spans="1:18" ht="15.75" x14ac:dyDescent="0.25">
      <c r="A100" s="55">
        <v>93</v>
      </c>
      <c r="B100" s="34">
        <v>3</v>
      </c>
      <c r="C100" s="50">
        <f>INDEX(PM_Dalibnieki[],MATCH(PM_Cuka[[#This Row],[Dablībnieka numurs]],PM_Dalibnieki[Dablībnieka numurs],0),2)</f>
        <v>0</v>
      </c>
      <c r="D100" s="50" t="str">
        <f>INDEX(PM_Dalibnieki[],MATCH(PM_Cuka[[#This Row],[Dablībnieka numurs]],PM_Dalibnieki[Dablībnieka numurs],0),3)</f>
        <v>Amatieris</v>
      </c>
      <c r="E100" s="50" t="str">
        <f>INDEX(PM_Dalibnieki[],MATCH(PM_Cuka[[#This Row],[Dablībnieka numurs]],PM_Dalibnieki[Dablībnieka numurs],0),4)</f>
        <v>Uldis Lauciņš</v>
      </c>
      <c r="F100" s="80">
        <f>INDEX(PM_Dalibnieki[],MATCH(PM_Cuka[[#This Row],[Dablībnieka numurs]],PM_Dalibnieki[Dablībnieka numurs],"0"),5)</f>
        <v>0</v>
      </c>
      <c r="G100" s="159"/>
      <c r="H100" s="159"/>
      <c r="I100" s="60">
        <f t="shared" si="1"/>
        <v>0</v>
      </c>
      <c r="J100" s="160"/>
      <c r="K100" s="60">
        <f>SUM(PM_Cuka[[#This Row],[KOPĀ ]:[P/FINĀLS]])</f>
        <v>0</v>
      </c>
      <c r="L100" s="160"/>
      <c r="M100" s="60">
        <f>SUM(PM_Cuka[[#This Row],[KOPĀ Pēc Pusfināla]],PM_Cuka[[#This Row],[FINĀLS]])</f>
        <v>0</v>
      </c>
      <c r="N100" s="60" t="str">
        <f>IF(PM_Cuka[[#This Row],[KOPĀ Pēc Fināla]]&gt;0,RANK(PM_Cuka[[#This Row],[KOPĀ Pēc Fināla]],PM_Cuka[KOPĀ Pēc Fināla]),"NAV")</f>
        <v>NAV</v>
      </c>
      <c r="O100" s="61"/>
      <c r="P100" s="61" t="str">
        <f>IF(PM_Cuka[[#This Row],[Grupa]]="Juniors",COUNTIFS(PM_Cuka[Grupa],PM_Cuka[[#This Row],[Grupa]],PM_Cuka[KOPĀ Pēc Fināla],"&gt;"&amp;PM_Cuka[[#This Row],[KOPĀ Pēc Fināla]])+1,"")</f>
        <v/>
      </c>
      <c r="Q100" s="62">
        <f>IF(PM_Cuka[[#This Row],[Grupa]]="Amatieris",COUNTIFS(PM_Cuka[Grupa],PM_Cuka[[#This Row],[Grupa]],PM_Cuka[KOPĀ Pēc Fināla],"&gt;"&amp;PM_Cuka[[#This Row],[KOPĀ Pēc Fināla]])+1,"")</f>
        <v>49</v>
      </c>
      <c r="R100" s="52" t="str">
        <f>IF(PM_Cuka[[#This Row],[Komanda]]&gt;0,SUMIFS(PM_Cuka[[KOPĀ ]],PM_Cuka[Komanda],PM_Cuka[[#This Row],[Komanda]]),"0")</f>
        <v>0</v>
      </c>
    </row>
    <row r="101" spans="1:18" ht="15.75" x14ac:dyDescent="0.25">
      <c r="A101" s="55">
        <v>94</v>
      </c>
      <c r="B101" s="34">
        <v>11</v>
      </c>
      <c r="C101" s="50">
        <f>INDEX(PM_Dalibnieki[],MATCH(PM_Cuka[[#This Row],[Dablībnieka numurs]],PM_Dalibnieki[Dablībnieka numurs],0),2)</f>
        <v>0</v>
      </c>
      <c r="D101" s="50" t="str">
        <f>INDEX(PM_Dalibnieki[],MATCH(PM_Cuka[[#This Row],[Dablībnieka numurs]],PM_Dalibnieki[Dablībnieka numurs],0),3)</f>
        <v>Amatieris</v>
      </c>
      <c r="E101" s="50" t="str">
        <f>INDEX(PM_Dalibnieki[],MATCH(PM_Cuka[[#This Row],[Dablībnieka numurs]],PM_Dalibnieki[Dablībnieka numurs],0),4)</f>
        <v>Pāvels Volčoks</v>
      </c>
      <c r="F101" s="80">
        <f>INDEX(PM_Dalibnieki[],MATCH(PM_Cuka[[#This Row],[Dablībnieka numurs]],PM_Dalibnieki[Dablībnieka numurs],"0"),5)</f>
        <v>0</v>
      </c>
      <c r="G101" s="159"/>
      <c r="H101" s="159"/>
      <c r="I101" s="60">
        <f t="shared" si="1"/>
        <v>0</v>
      </c>
      <c r="J101" s="160"/>
      <c r="K101" s="60">
        <f>SUM(PM_Cuka[[#This Row],[KOPĀ ]:[P/FINĀLS]])</f>
        <v>0</v>
      </c>
      <c r="L101" s="160"/>
      <c r="M101" s="60">
        <f>SUM(PM_Cuka[[#This Row],[KOPĀ Pēc Pusfināla]],PM_Cuka[[#This Row],[FINĀLS]])</f>
        <v>0</v>
      </c>
      <c r="N101" s="60" t="str">
        <f>IF(PM_Cuka[[#This Row],[KOPĀ Pēc Fināla]]&gt;0,RANK(PM_Cuka[[#This Row],[KOPĀ Pēc Fināla]],PM_Cuka[KOPĀ Pēc Fināla]),"NAV")</f>
        <v>NAV</v>
      </c>
      <c r="O101" s="61"/>
      <c r="P101" s="61" t="str">
        <f>IF(PM_Cuka[[#This Row],[Grupa]]="Juniors",COUNTIFS(PM_Cuka[Grupa],PM_Cuka[[#This Row],[Grupa]],PM_Cuka[KOPĀ Pēc Fināla],"&gt;"&amp;PM_Cuka[[#This Row],[KOPĀ Pēc Fināla]])+1,"")</f>
        <v/>
      </c>
      <c r="Q101" s="62">
        <f>IF(PM_Cuka[[#This Row],[Grupa]]="Amatieris",COUNTIFS(PM_Cuka[Grupa],PM_Cuka[[#This Row],[Grupa]],PM_Cuka[KOPĀ Pēc Fināla],"&gt;"&amp;PM_Cuka[[#This Row],[KOPĀ Pēc Fināla]])+1,"")</f>
        <v>49</v>
      </c>
      <c r="R101" s="52" t="str">
        <f>IF(PM_Cuka[[#This Row],[Komanda]]&gt;0,SUMIFS(PM_Cuka[[KOPĀ ]],PM_Cuka[Komanda],PM_Cuka[[#This Row],[Komanda]]),"0")</f>
        <v>0</v>
      </c>
    </row>
    <row r="102" spans="1:18" ht="15.75" x14ac:dyDescent="0.25">
      <c r="A102" s="55">
        <v>95</v>
      </c>
      <c r="B102" s="34">
        <v>18</v>
      </c>
      <c r="C102" s="50">
        <f>INDEX(PM_Dalibnieki[],MATCH(PM_Cuka[[#This Row],[Dablībnieka numurs]],PM_Dalibnieki[Dablībnieka numurs],0),2)</f>
        <v>0</v>
      </c>
      <c r="D102" s="50" t="str">
        <f>INDEX(PM_Dalibnieki[],MATCH(PM_Cuka[[#This Row],[Dablībnieka numurs]],PM_Dalibnieki[Dablībnieka numurs],0),3)</f>
        <v>Meistars</v>
      </c>
      <c r="E102" s="50" t="str">
        <f>INDEX(PM_Dalibnieki[],MATCH(PM_Cuka[[#This Row],[Dablībnieka numurs]],PM_Dalibnieki[Dablībnieka numurs],0),4)</f>
        <v>Andris Stūrītis</v>
      </c>
      <c r="F102" s="80">
        <f>INDEX(PM_Dalibnieki[],MATCH(PM_Cuka[[#This Row],[Dablībnieka numurs]],PM_Dalibnieki[Dablībnieka numurs],"0"),5)</f>
        <v>0</v>
      </c>
      <c r="G102" s="159"/>
      <c r="H102" s="159"/>
      <c r="I102" s="60">
        <f t="shared" si="1"/>
        <v>0</v>
      </c>
      <c r="J102" s="163"/>
      <c r="K102" s="60">
        <f>SUM(PM_Cuka[[#This Row],[KOPĀ ]:[P/FINĀLS]])</f>
        <v>0</v>
      </c>
      <c r="L102" s="163"/>
      <c r="M102" s="60">
        <f>SUM(PM_Cuka[[#This Row],[KOPĀ Pēc Pusfināla]],PM_Cuka[[#This Row],[FINĀLS]])</f>
        <v>0</v>
      </c>
      <c r="N102" s="60" t="str">
        <f>IF(PM_Cuka[[#This Row],[KOPĀ Pēc Fināla]]&gt;0,RANK(PM_Cuka[[#This Row],[KOPĀ Pēc Fināla]],PM_Cuka[KOPĀ Pēc Fināla]),"NAV")</f>
        <v>NAV</v>
      </c>
      <c r="O102" s="61"/>
      <c r="P102" s="61" t="str">
        <f>IF(PM_Cuka[[#This Row],[Grupa]]="Juniors",COUNTIFS(PM_Cuka[Grupa],PM_Cuka[[#This Row],[Grupa]],PM_Cuka[KOPĀ Pēc Fināla],"&gt;"&amp;PM_Cuka[[#This Row],[KOPĀ Pēc Fināla]])+1,"")</f>
        <v/>
      </c>
      <c r="Q102" s="62" t="str">
        <f>IF(PM_Cuka[[#This Row],[Grupa]]="Amatieris",COUNTIFS(PM_Cuka[Grupa],PM_Cuka[[#This Row],[Grupa]],PM_Cuka[KOPĀ Pēc Fināla],"&gt;"&amp;PM_Cuka[[#This Row],[KOPĀ Pēc Fināla]])+1,"")</f>
        <v/>
      </c>
      <c r="R102" s="52" t="str">
        <f>IF(PM_Cuka[[#This Row],[Komanda]]&gt;0,SUMIFS(PM_Cuka[[KOPĀ ]],PM_Cuka[Komanda],PM_Cuka[[#This Row],[Komanda]]),"0")</f>
        <v>0</v>
      </c>
    </row>
    <row r="103" spans="1:18" ht="15.75" x14ac:dyDescent="0.25">
      <c r="A103" s="55">
        <v>96</v>
      </c>
      <c r="B103" s="34">
        <v>19</v>
      </c>
      <c r="C103" s="50">
        <f>INDEX(PM_Dalibnieki[],MATCH(PM_Cuka[[#This Row],[Dablībnieka numurs]],PM_Dalibnieki[Dablībnieka numurs],0),2)</f>
        <v>0</v>
      </c>
      <c r="D103" s="50" t="str">
        <f>INDEX(PM_Dalibnieki[],MATCH(PM_Cuka[[#This Row],[Dablībnieka numurs]],PM_Dalibnieki[Dablībnieka numurs],0),3)</f>
        <v>Amatieris</v>
      </c>
      <c r="E103" s="50" t="str">
        <f>INDEX(PM_Dalibnieki[],MATCH(PM_Cuka[[#This Row],[Dablībnieka numurs]],PM_Dalibnieki[Dablībnieka numurs],0),4)</f>
        <v>GŠ</v>
      </c>
      <c r="F103" s="80">
        <f>INDEX(PM_Dalibnieki[],MATCH(PM_Cuka[[#This Row],[Dablībnieka numurs]],PM_Dalibnieki[Dablībnieka numurs],"0"),5)</f>
        <v>0</v>
      </c>
      <c r="G103" s="159"/>
      <c r="H103" s="159"/>
      <c r="I103" s="60">
        <f t="shared" si="1"/>
        <v>0</v>
      </c>
      <c r="J103" s="160"/>
      <c r="K103" s="60">
        <f>SUM(PM_Cuka[[#This Row],[KOPĀ ]:[P/FINĀLS]])</f>
        <v>0</v>
      </c>
      <c r="L103" s="160"/>
      <c r="M103" s="60">
        <f>SUM(PM_Cuka[[#This Row],[KOPĀ Pēc Pusfināla]],PM_Cuka[[#This Row],[FINĀLS]])</f>
        <v>0</v>
      </c>
      <c r="N103" s="60" t="str">
        <f>IF(PM_Cuka[[#This Row],[KOPĀ Pēc Fināla]]&gt;0,RANK(PM_Cuka[[#This Row],[KOPĀ Pēc Fināla]],PM_Cuka[KOPĀ Pēc Fināla]),"NAV")</f>
        <v>NAV</v>
      </c>
      <c r="O103" s="61"/>
      <c r="P103" s="61" t="str">
        <f>IF(PM_Cuka[[#This Row],[Grupa]]="Juniors",COUNTIFS(PM_Cuka[Grupa],PM_Cuka[[#This Row],[Grupa]],PM_Cuka[KOPĀ Pēc Fināla],"&gt;"&amp;PM_Cuka[[#This Row],[KOPĀ Pēc Fināla]])+1,"")</f>
        <v/>
      </c>
      <c r="Q103" s="62">
        <f>IF(PM_Cuka[[#This Row],[Grupa]]="Amatieris",COUNTIFS(PM_Cuka[Grupa],PM_Cuka[[#This Row],[Grupa]],PM_Cuka[KOPĀ Pēc Fināla],"&gt;"&amp;PM_Cuka[[#This Row],[KOPĀ Pēc Fināla]])+1,"")</f>
        <v>49</v>
      </c>
      <c r="R103" s="52" t="str">
        <f>IF(PM_Cuka[[#This Row],[Komanda]]&gt;0,SUMIFS(PM_Cuka[[KOPĀ ]],PM_Cuka[Komanda],PM_Cuka[[#This Row],[Komanda]]),"0")</f>
        <v>0</v>
      </c>
    </row>
    <row r="104" spans="1:18" ht="15.75" x14ac:dyDescent="0.25">
      <c r="A104" s="55">
        <v>97</v>
      </c>
      <c r="B104" s="34">
        <v>31</v>
      </c>
      <c r="C104" s="50">
        <f>INDEX(PM_Dalibnieki[],MATCH(PM_Cuka[[#This Row],[Dablībnieka numurs]],PM_Dalibnieki[Dablībnieka numurs],0),2)</f>
        <v>0</v>
      </c>
      <c r="D104" s="50" t="str">
        <f>INDEX(PM_Dalibnieki[],MATCH(PM_Cuka[[#This Row],[Dablībnieka numurs]],PM_Dalibnieki[Dablībnieka numurs],0),3)</f>
        <v>Amatieris</v>
      </c>
      <c r="E104" s="50" t="str">
        <f>INDEX(PM_Dalibnieki[],MATCH(PM_Cuka[[#This Row],[Dablībnieka numurs]],PM_Dalibnieki[Dablībnieka numurs],0),4)</f>
        <v>Māris Ozols</v>
      </c>
      <c r="F104" s="80">
        <f>INDEX(PM_Dalibnieki[],MATCH(PM_Cuka[[#This Row],[Dablībnieka numurs]],PM_Dalibnieki[Dablībnieka numurs],"0"),5)</f>
        <v>0</v>
      </c>
      <c r="G104" s="162"/>
      <c r="H104" s="162"/>
      <c r="I104" s="60">
        <f t="shared" si="1"/>
        <v>0</v>
      </c>
      <c r="J104" s="160"/>
      <c r="K104" s="60">
        <f>SUM(PM_Cuka[[#This Row],[KOPĀ ]:[P/FINĀLS]])</f>
        <v>0</v>
      </c>
      <c r="L104" s="160"/>
      <c r="M104" s="60">
        <f>SUM(PM_Cuka[[#This Row],[KOPĀ Pēc Pusfināla]],PM_Cuka[[#This Row],[FINĀLS]])</f>
        <v>0</v>
      </c>
      <c r="N104" s="60" t="str">
        <f>IF(PM_Cuka[[#This Row],[KOPĀ Pēc Fināla]]&gt;0,RANK(PM_Cuka[[#This Row],[KOPĀ Pēc Fināla]],PM_Cuka[KOPĀ Pēc Fināla]),"NAV")</f>
        <v>NAV</v>
      </c>
      <c r="O104" s="61"/>
      <c r="P104" s="61" t="str">
        <f>IF(PM_Cuka[[#This Row],[Grupa]]="Juniors",COUNTIFS(PM_Cuka[Grupa],PM_Cuka[[#This Row],[Grupa]],PM_Cuka[KOPĀ Pēc Fināla],"&gt;"&amp;PM_Cuka[[#This Row],[KOPĀ Pēc Fināla]])+1,"")</f>
        <v/>
      </c>
      <c r="Q104" s="62">
        <f>IF(PM_Cuka[[#This Row],[Grupa]]="Amatieris",COUNTIFS(PM_Cuka[Grupa],PM_Cuka[[#This Row],[Grupa]],PM_Cuka[KOPĀ Pēc Fināla],"&gt;"&amp;PM_Cuka[[#This Row],[KOPĀ Pēc Fināla]])+1,"")</f>
        <v>49</v>
      </c>
      <c r="R104" s="52" t="str">
        <f>IF(PM_Cuka[[#This Row],[Komanda]]&gt;0,SUMIFS(PM_Cuka[[KOPĀ ]],PM_Cuka[Komanda],PM_Cuka[[#This Row],[Komanda]]),"0")</f>
        <v>0</v>
      </c>
    </row>
    <row r="105" spans="1:18" ht="15.75" x14ac:dyDescent="0.25">
      <c r="A105" s="55">
        <v>98</v>
      </c>
      <c r="B105" s="34">
        <v>40</v>
      </c>
      <c r="C105" s="50">
        <f>INDEX(PM_Dalibnieki[],MATCH(PM_Cuka[[#This Row],[Dablībnieka numurs]],PM_Dalibnieki[Dablībnieka numurs],0),2)</f>
        <v>0</v>
      </c>
      <c r="D105" s="50" t="str">
        <f>INDEX(PM_Dalibnieki[],MATCH(PM_Cuka[[#This Row],[Dablībnieka numurs]],PM_Dalibnieki[Dablībnieka numurs],0),3)</f>
        <v>Meistars</v>
      </c>
      <c r="E105" s="50" t="str">
        <f>INDEX(PM_Dalibnieki[],MATCH(PM_Cuka[[#This Row],[Dablībnieka numurs]],PM_Dalibnieki[Dablībnieka numurs],0),4)</f>
        <v>Māris Jēkabsons</v>
      </c>
      <c r="F105" s="80">
        <f>INDEX(PM_Dalibnieki[],MATCH(PM_Cuka[[#This Row],[Dablībnieka numurs]],PM_Dalibnieki[Dablībnieka numurs],"0"),5)</f>
        <v>0</v>
      </c>
      <c r="G105" s="159"/>
      <c r="H105" s="159"/>
      <c r="I105" s="60">
        <f t="shared" si="1"/>
        <v>0</v>
      </c>
      <c r="J105" s="160"/>
      <c r="K105" s="60">
        <f>SUM(PM_Cuka[[#This Row],[KOPĀ ]:[P/FINĀLS]])</f>
        <v>0</v>
      </c>
      <c r="L105" s="160"/>
      <c r="M105" s="60">
        <f>SUM(PM_Cuka[[#This Row],[KOPĀ Pēc Pusfināla]],PM_Cuka[[#This Row],[FINĀLS]])</f>
        <v>0</v>
      </c>
      <c r="N105" s="60" t="str">
        <f>IF(PM_Cuka[[#This Row],[KOPĀ Pēc Fināla]]&gt;0,RANK(PM_Cuka[[#This Row],[KOPĀ Pēc Fināla]],PM_Cuka[KOPĀ Pēc Fināla]),"NAV")</f>
        <v>NAV</v>
      </c>
      <c r="O105" s="61"/>
      <c r="P105" s="61" t="str">
        <f>IF(PM_Cuka[[#This Row],[Grupa]]="Juniors",COUNTIFS(PM_Cuka[Grupa],PM_Cuka[[#This Row],[Grupa]],PM_Cuka[KOPĀ Pēc Fināla],"&gt;"&amp;PM_Cuka[[#This Row],[KOPĀ Pēc Fināla]])+1,"")</f>
        <v/>
      </c>
      <c r="Q105" s="62" t="str">
        <f>IF(PM_Cuka[[#This Row],[Grupa]]="Amatieris",COUNTIFS(PM_Cuka[Grupa],PM_Cuka[[#This Row],[Grupa]],PM_Cuka[KOPĀ Pēc Fināla],"&gt;"&amp;PM_Cuka[[#This Row],[KOPĀ Pēc Fināla]])+1,"")</f>
        <v/>
      </c>
      <c r="R105" s="52" t="str">
        <f>IF(PM_Cuka[[#This Row],[Komanda]]&gt;0,SUMIFS(PM_Cuka[[KOPĀ ]],PM_Cuka[Komanda],PM_Cuka[[#This Row],[Komanda]]),"0")</f>
        <v>0</v>
      </c>
    </row>
    <row r="106" spans="1:18" ht="15.75" x14ac:dyDescent="0.25">
      <c r="A106" s="55">
        <v>99</v>
      </c>
      <c r="B106" s="34">
        <v>41</v>
      </c>
      <c r="C106" s="50">
        <f>INDEX(PM_Dalibnieki[],MATCH(PM_Cuka[[#This Row],[Dablībnieka numurs]],PM_Dalibnieki[Dablībnieka numurs],0),2)</f>
        <v>0</v>
      </c>
      <c r="D106" s="50" t="str">
        <f>INDEX(PM_Dalibnieki[],MATCH(PM_Cuka[[#This Row],[Dablībnieka numurs]],PM_Dalibnieki[Dablībnieka numurs],0),3)</f>
        <v>Amatieris</v>
      </c>
      <c r="E106" s="50" t="str">
        <f>INDEX(PM_Dalibnieki[],MATCH(PM_Cuka[[#This Row],[Dablībnieka numurs]],PM_Dalibnieki[Dablībnieka numurs],0),4)</f>
        <v>Ilvars Liepiņš</v>
      </c>
      <c r="F106" s="80">
        <f>INDEX(PM_Dalibnieki[],MATCH(PM_Cuka[[#This Row],[Dablībnieka numurs]],PM_Dalibnieki[Dablībnieka numurs],"0"),5)</f>
        <v>0</v>
      </c>
      <c r="G106" s="159"/>
      <c r="H106" s="159"/>
      <c r="I106" s="60">
        <f t="shared" si="1"/>
        <v>0</v>
      </c>
      <c r="J106" s="159"/>
      <c r="K106" s="60">
        <f>SUM(PM_Cuka[[#This Row],[KOPĀ ]:[P/FINĀLS]])</f>
        <v>0</v>
      </c>
      <c r="L106" s="159"/>
      <c r="M106" s="60">
        <f>SUM(PM_Cuka[[#This Row],[KOPĀ Pēc Pusfināla]],PM_Cuka[[#This Row],[FINĀLS]])</f>
        <v>0</v>
      </c>
      <c r="N106" s="60" t="str">
        <f>IF(PM_Cuka[[#This Row],[KOPĀ Pēc Fināla]]&gt;0,RANK(PM_Cuka[[#This Row],[KOPĀ Pēc Fināla]],PM_Cuka[KOPĀ Pēc Fināla]),"NAV")</f>
        <v>NAV</v>
      </c>
      <c r="O106" s="61"/>
      <c r="P106" s="61" t="str">
        <f>IF(PM_Cuka[[#This Row],[Grupa]]="Juniors",COUNTIFS(PM_Cuka[Grupa],PM_Cuka[[#This Row],[Grupa]],PM_Cuka[KOPĀ Pēc Fināla],"&gt;"&amp;PM_Cuka[[#This Row],[KOPĀ Pēc Fināla]])+1,"")</f>
        <v/>
      </c>
      <c r="Q106" s="62">
        <f>IF(PM_Cuka[[#This Row],[Grupa]]="Amatieris",COUNTIFS(PM_Cuka[Grupa],PM_Cuka[[#This Row],[Grupa]],PM_Cuka[KOPĀ Pēc Fināla],"&gt;"&amp;PM_Cuka[[#This Row],[KOPĀ Pēc Fināla]])+1,"")</f>
        <v>49</v>
      </c>
      <c r="R106" s="52" t="str">
        <f>IF(PM_Cuka[[#This Row],[Komanda]]&gt;0,SUMIFS(PM_Cuka[[KOPĀ ]],PM_Cuka[Komanda],PM_Cuka[[#This Row],[Komanda]]),"0")</f>
        <v>0</v>
      </c>
    </row>
    <row r="107" spans="1:18" ht="15.75" x14ac:dyDescent="0.25">
      <c r="A107" s="55">
        <v>100</v>
      </c>
      <c r="B107" s="34">
        <v>42</v>
      </c>
      <c r="C107" s="50">
        <f>INDEX(PM_Dalibnieki[],MATCH(PM_Cuka[[#This Row],[Dablībnieka numurs]],PM_Dalibnieki[Dablībnieka numurs],0),2)</f>
        <v>0</v>
      </c>
      <c r="D107" s="50" t="str">
        <f>INDEX(PM_Dalibnieki[],MATCH(PM_Cuka[[#This Row],[Dablībnieka numurs]],PM_Dalibnieki[Dablībnieka numurs],0),3)</f>
        <v>Amatieris</v>
      </c>
      <c r="E107" s="50" t="str">
        <f>INDEX(PM_Dalibnieki[],MATCH(PM_Cuka[[#This Row],[Dablībnieka numurs]],PM_Dalibnieki[Dablībnieka numurs],0),4)</f>
        <v>Hermanis Dovgijs</v>
      </c>
      <c r="F107" s="80">
        <f>INDEX(PM_Dalibnieki[],MATCH(PM_Cuka[[#This Row],[Dablībnieka numurs]],PM_Dalibnieki[Dablībnieka numurs],"0"),5)</f>
        <v>0</v>
      </c>
      <c r="G107" s="159"/>
      <c r="H107" s="159"/>
      <c r="I107" s="60">
        <f t="shared" si="1"/>
        <v>0</v>
      </c>
      <c r="J107" s="160"/>
      <c r="K107" s="60">
        <f>SUM(PM_Cuka[[#This Row],[KOPĀ ]:[P/FINĀLS]])</f>
        <v>0</v>
      </c>
      <c r="L107" s="160"/>
      <c r="M107" s="60">
        <f>SUM(PM_Cuka[[#This Row],[KOPĀ Pēc Pusfināla]],PM_Cuka[[#This Row],[FINĀLS]])</f>
        <v>0</v>
      </c>
      <c r="N107" s="60" t="str">
        <f>IF(PM_Cuka[[#This Row],[KOPĀ Pēc Fināla]]&gt;0,RANK(PM_Cuka[[#This Row],[KOPĀ Pēc Fināla]],PM_Cuka[KOPĀ Pēc Fināla]),"NAV")</f>
        <v>NAV</v>
      </c>
      <c r="O107" s="61"/>
      <c r="P107" s="61" t="str">
        <f>IF(PM_Cuka[[#This Row],[Grupa]]="Juniors",COUNTIFS(PM_Cuka[Grupa],PM_Cuka[[#This Row],[Grupa]],PM_Cuka[KOPĀ Pēc Fināla],"&gt;"&amp;PM_Cuka[[#This Row],[KOPĀ Pēc Fināla]])+1,"")</f>
        <v/>
      </c>
      <c r="Q107" s="62">
        <f>IF(PM_Cuka[[#This Row],[Grupa]]="Amatieris",COUNTIFS(PM_Cuka[Grupa],PM_Cuka[[#This Row],[Grupa]],PM_Cuka[KOPĀ Pēc Fināla],"&gt;"&amp;PM_Cuka[[#This Row],[KOPĀ Pēc Fināla]])+1,"")</f>
        <v>49</v>
      </c>
      <c r="R107" s="52" t="str">
        <f>IF(PM_Cuka[[#This Row],[Komanda]]&gt;0,SUMIFS(PM_Cuka[[KOPĀ ]],PM_Cuka[Komanda],PM_Cuka[[#This Row],[Komanda]]),"0")</f>
        <v>0</v>
      </c>
    </row>
    <row r="108" spans="1:18" ht="15.75" x14ac:dyDescent="0.25">
      <c r="A108" s="55">
        <v>101</v>
      </c>
      <c r="B108" s="34">
        <v>46</v>
      </c>
      <c r="C108" s="50">
        <f>INDEX(PM_Dalibnieki[],MATCH(PM_Cuka[[#This Row],[Dablībnieka numurs]],PM_Dalibnieki[Dablībnieka numurs],0),2)</f>
        <v>0</v>
      </c>
      <c r="D108" s="50" t="str">
        <f>INDEX(PM_Dalibnieki[],MATCH(PM_Cuka[[#This Row],[Dablībnieka numurs]],PM_Dalibnieki[Dablībnieka numurs],0),3)</f>
        <v>Amatieris</v>
      </c>
      <c r="E108" s="50" t="str">
        <f>INDEX(PM_Dalibnieki[],MATCH(PM_Cuka[[#This Row],[Dablībnieka numurs]],PM_Dalibnieki[Dablībnieka numurs],0),4)</f>
        <v>Aivars  Bērziņš</v>
      </c>
      <c r="F108" s="80">
        <f>INDEX(PM_Dalibnieki[],MATCH(PM_Cuka[[#This Row],[Dablībnieka numurs]],PM_Dalibnieki[Dablībnieka numurs],"0"),5)</f>
        <v>0</v>
      </c>
      <c r="G108" s="162"/>
      <c r="H108" s="162"/>
      <c r="I108" s="60">
        <f t="shared" si="1"/>
        <v>0</v>
      </c>
      <c r="J108" s="159"/>
      <c r="K108" s="60">
        <f>SUM(PM_Cuka[[#This Row],[KOPĀ ]:[P/FINĀLS]])</f>
        <v>0</v>
      </c>
      <c r="L108" s="159"/>
      <c r="M108" s="60">
        <f>SUM(PM_Cuka[[#This Row],[KOPĀ Pēc Pusfināla]],PM_Cuka[[#This Row],[FINĀLS]])</f>
        <v>0</v>
      </c>
      <c r="N108" s="60" t="str">
        <f>IF(PM_Cuka[[#This Row],[KOPĀ Pēc Fināla]]&gt;0,RANK(PM_Cuka[[#This Row],[KOPĀ Pēc Fināla]],PM_Cuka[KOPĀ Pēc Fināla]),"NAV")</f>
        <v>NAV</v>
      </c>
      <c r="O108" s="61"/>
      <c r="P108" s="61" t="str">
        <f>IF(PM_Cuka[[#This Row],[Grupa]]="Juniors",COUNTIFS(PM_Cuka[Grupa],PM_Cuka[[#This Row],[Grupa]],PM_Cuka[KOPĀ Pēc Fināla],"&gt;"&amp;PM_Cuka[[#This Row],[KOPĀ Pēc Fināla]])+1,"")</f>
        <v/>
      </c>
      <c r="Q108" s="62">
        <f>IF(PM_Cuka[[#This Row],[Grupa]]="Amatieris",COUNTIFS(PM_Cuka[Grupa],PM_Cuka[[#This Row],[Grupa]],PM_Cuka[KOPĀ Pēc Fināla],"&gt;"&amp;PM_Cuka[[#This Row],[KOPĀ Pēc Fināla]])+1,"")</f>
        <v>49</v>
      </c>
      <c r="R108" s="52" t="str">
        <f>IF(PM_Cuka[[#This Row],[Komanda]]&gt;0,SUMIFS(PM_Cuka[[KOPĀ ]],PM_Cuka[Komanda],PM_Cuka[[#This Row],[Komanda]]),"0")</f>
        <v>0</v>
      </c>
    </row>
    <row r="109" spans="1:18" ht="15.75" x14ac:dyDescent="0.25">
      <c r="A109" s="55">
        <v>102</v>
      </c>
      <c r="B109" s="34">
        <v>47</v>
      </c>
      <c r="C109" s="50">
        <f>INDEX(PM_Dalibnieki[],MATCH(PM_Cuka[[#This Row],[Dablībnieka numurs]],PM_Dalibnieki[Dablībnieka numurs],0),2)</f>
        <v>0</v>
      </c>
      <c r="D109" s="50" t="str">
        <f>INDEX(PM_Dalibnieki[],MATCH(PM_Cuka[[#This Row],[Dablībnieka numurs]],PM_Dalibnieki[Dablībnieka numurs],0),3)</f>
        <v>Amatieris</v>
      </c>
      <c r="E109" s="50" t="str">
        <f>INDEX(PM_Dalibnieki[],MATCH(PM_Cuka[[#This Row],[Dablībnieka numurs]],PM_Dalibnieki[Dablībnieka numurs],0),4)</f>
        <v>Edmunds Juškevičs</v>
      </c>
      <c r="F109" s="80">
        <f>INDEX(PM_Dalibnieki[],MATCH(PM_Cuka[[#This Row],[Dablībnieka numurs]],PM_Dalibnieki[Dablībnieka numurs],"0"),5)</f>
        <v>0</v>
      </c>
      <c r="G109" s="159"/>
      <c r="H109" s="159"/>
      <c r="I109" s="60">
        <f t="shared" si="1"/>
        <v>0</v>
      </c>
      <c r="J109" s="160"/>
      <c r="K109" s="60">
        <f>SUM(PM_Cuka[[#This Row],[KOPĀ ]:[P/FINĀLS]])</f>
        <v>0</v>
      </c>
      <c r="L109" s="160"/>
      <c r="M109" s="60">
        <f>SUM(PM_Cuka[[#This Row],[KOPĀ Pēc Pusfināla]],PM_Cuka[[#This Row],[FINĀLS]])</f>
        <v>0</v>
      </c>
      <c r="N109" s="60" t="str">
        <f>IF(PM_Cuka[[#This Row],[KOPĀ Pēc Fināla]]&gt;0,RANK(PM_Cuka[[#This Row],[KOPĀ Pēc Fināla]],PM_Cuka[KOPĀ Pēc Fināla]),"NAV")</f>
        <v>NAV</v>
      </c>
      <c r="O109" s="61"/>
      <c r="P109" s="61" t="str">
        <f>IF(PM_Cuka[[#This Row],[Grupa]]="Juniors",COUNTIFS(PM_Cuka[Grupa],PM_Cuka[[#This Row],[Grupa]],PM_Cuka[KOPĀ Pēc Fināla],"&gt;"&amp;PM_Cuka[[#This Row],[KOPĀ Pēc Fināla]])+1,"")</f>
        <v/>
      </c>
      <c r="Q109" s="62">
        <f>IF(PM_Cuka[[#This Row],[Grupa]]="Amatieris",COUNTIFS(PM_Cuka[Grupa],PM_Cuka[[#This Row],[Grupa]],PM_Cuka[KOPĀ Pēc Fināla],"&gt;"&amp;PM_Cuka[[#This Row],[KOPĀ Pēc Fināla]])+1,"")</f>
        <v>49</v>
      </c>
      <c r="R109" s="52" t="str">
        <f>IF(PM_Cuka[[#This Row],[Komanda]]&gt;0,SUMIFS(PM_Cuka[[KOPĀ ]],PM_Cuka[Komanda],PM_Cuka[[#This Row],[Komanda]]),"0")</f>
        <v>0</v>
      </c>
    </row>
    <row r="110" spans="1:18" ht="15.75" x14ac:dyDescent="0.25">
      <c r="A110" s="55">
        <v>103</v>
      </c>
      <c r="B110" s="34">
        <v>49</v>
      </c>
      <c r="C110" s="50">
        <f>INDEX(PM_Dalibnieki[],MATCH(PM_Cuka[[#This Row],[Dablībnieka numurs]],PM_Dalibnieki[Dablībnieka numurs],0),2)</f>
        <v>0</v>
      </c>
      <c r="D110" s="50" t="str">
        <f>INDEX(PM_Dalibnieki[],MATCH(PM_Cuka[[#This Row],[Dablībnieka numurs]],PM_Dalibnieki[Dablībnieka numurs],0),3)</f>
        <v>Meistars</v>
      </c>
      <c r="E110" s="50" t="str">
        <f>INDEX(PM_Dalibnieki[],MATCH(PM_Cuka[[#This Row],[Dablībnieka numurs]],PM_Dalibnieki[Dablībnieka numurs],0),4)</f>
        <v>Eividas Klepeckas</v>
      </c>
      <c r="F110" s="80">
        <f>INDEX(PM_Dalibnieki[],MATCH(PM_Cuka[[#This Row],[Dablībnieka numurs]],PM_Dalibnieki[Dablībnieka numurs],"0"),5)</f>
        <v>0</v>
      </c>
      <c r="G110" s="162"/>
      <c r="H110" s="162"/>
      <c r="I110" s="60">
        <f t="shared" si="1"/>
        <v>0</v>
      </c>
      <c r="J110" s="163"/>
      <c r="K110" s="60">
        <f>SUM(PM_Cuka[[#This Row],[KOPĀ ]:[P/FINĀLS]])</f>
        <v>0</v>
      </c>
      <c r="L110" s="163"/>
      <c r="M110" s="60">
        <f>SUM(PM_Cuka[[#This Row],[KOPĀ Pēc Pusfināla]],PM_Cuka[[#This Row],[FINĀLS]])</f>
        <v>0</v>
      </c>
      <c r="N110" s="60" t="str">
        <f>IF(PM_Cuka[[#This Row],[KOPĀ Pēc Fināla]]&gt;0,RANK(PM_Cuka[[#This Row],[KOPĀ Pēc Fināla]],PM_Cuka[KOPĀ Pēc Fināla]),"NAV")</f>
        <v>NAV</v>
      </c>
      <c r="O110" s="61"/>
      <c r="P110" s="61" t="str">
        <f>IF(PM_Cuka[[#This Row],[Grupa]]="Juniors",COUNTIFS(PM_Cuka[Grupa],PM_Cuka[[#This Row],[Grupa]],PM_Cuka[KOPĀ Pēc Fināla],"&gt;"&amp;PM_Cuka[[#This Row],[KOPĀ Pēc Fināla]])+1,"")</f>
        <v/>
      </c>
      <c r="Q110" s="62" t="str">
        <f>IF(PM_Cuka[[#This Row],[Grupa]]="Amatieris",COUNTIFS(PM_Cuka[Grupa],PM_Cuka[[#This Row],[Grupa]],PM_Cuka[KOPĀ Pēc Fināla],"&gt;"&amp;PM_Cuka[[#This Row],[KOPĀ Pēc Fināla]])+1,"")</f>
        <v/>
      </c>
      <c r="R110" s="52" t="str">
        <f>IF(PM_Cuka[[#This Row],[Komanda]]&gt;0,SUMIFS(PM_Cuka[[KOPĀ ]],PM_Cuka[Komanda],PM_Cuka[[#This Row],[Komanda]]),"0")</f>
        <v>0</v>
      </c>
    </row>
    <row r="111" spans="1:18" ht="15.75" x14ac:dyDescent="0.25">
      <c r="A111" s="55">
        <v>104</v>
      </c>
      <c r="B111" s="34">
        <v>50</v>
      </c>
      <c r="C111" s="50">
        <f>INDEX(PM_Dalibnieki[],MATCH(PM_Cuka[[#This Row],[Dablībnieka numurs]],PM_Dalibnieki[Dablībnieka numurs],0),2)</f>
        <v>0</v>
      </c>
      <c r="D111" s="50" t="str">
        <f>INDEX(PM_Dalibnieki[],MATCH(PM_Cuka[[#This Row],[Dablībnieka numurs]],PM_Dalibnieki[Dablībnieka numurs],0),3)</f>
        <v>Meistars</v>
      </c>
      <c r="E111" s="50" t="str">
        <f>INDEX(PM_Dalibnieki[],MATCH(PM_Cuka[[#This Row],[Dablībnieka numurs]],PM_Dalibnieki[Dablībnieka numurs],0),4)</f>
        <v>Heraldas Ivaska</v>
      </c>
      <c r="F111" s="80">
        <f>INDEX(PM_Dalibnieki[],MATCH(PM_Cuka[[#This Row],[Dablībnieka numurs]],PM_Dalibnieki[Dablībnieka numurs],"0"),5)</f>
        <v>0</v>
      </c>
      <c r="G111" s="162"/>
      <c r="H111" s="162"/>
      <c r="I111" s="60">
        <f t="shared" si="1"/>
        <v>0</v>
      </c>
      <c r="J111" s="160"/>
      <c r="K111" s="60">
        <f>SUM(PM_Cuka[[#This Row],[KOPĀ ]:[P/FINĀLS]])</f>
        <v>0</v>
      </c>
      <c r="L111" s="160"/>
      <c r="M111" s="60">
        <f>SUM(PM_Cuka[[#This Row],[KOPĀ Pēc Pusfināla]],PM_Cuka[[#This Row],[FINĀLS]])</f>
        <v>0</v>
      </c>
      <c r="N111" s="60" t="str">
        <f>IF(PM_Cuka[[#This Row],[KOPĀ Pēc Fināla]]&gt;0,RANK(PM_Cuka[[#This Row],[KOPĀ Pēc Fināla]],PM_Cuka[KOPĀ Pēc Fināla]),"NAV")</f>
        <v>NAV</v>
      </c>
      <c r="O111" s="61"/>
      <c r="P111" s="61" t="str">
        <f>IF(PM_Cuka[[#This Row],[Grupa]]="Juniors",COUNTIFS(PM_Cuka[Grupa],PM_Cuka[[#This Row],[Grupa]],PM_Cuka[KOPĀ Pēc Fināla],"&gt;"&amp;PM_Cuka[[#This Row],[KOPĀ Pēc Fināla]])+1,"")</f>
        <v/>
      </c>
      <c r="Q111" s="62" t="str">
        <f>IF(PM_Cuka[[#This Row],[Grupa]]="Amatieris",COUNTIFS(PM_Cuka[Grupa],PM_Cuka[[#This Row],[Grupa]],PM_Cuka[KOPĀ Pēc Fināla],"&gt;"&amp;PM_Cuka[[#This Row],[KOPĀ Pēc Fināla]])+1,"")</f>
        <v/>
      </c>
      <c r="R111" s="52" t="str">
        <f>IF(PM_Cuka[[#This Row],[Komanda]]&gt;0,SUMIFS(PM_Cuka[[KOPĀ ]],PM_Cuka[Komanda],PM_Cuka[[#This Row],[Komanda]]),"0")</f>
        <v>0</v>
      </c>
    </row>
    <row r="112" spans="1:18" ht="15.75" x14ac:dyDescent="0.25">
      <c r="A112" s="55">
        <v>105</v>
      </c>
      <c r="B112" s="34">
        <v>51</v>
      </c>
      <c r="C112" s="50">
        <f>INDEX(PM_Dalibnieki[],MATCH(PM_Cuka[[#This Row],[Dablībnieka numurs]],PM_Dalibnieki[Dablībnieka numurs],0),2)</f>
        <v>0</v>
      </c>
      <c r="D112" s="50" t="str">
        <f>INDEX(PM_Dalibnieki[],MATCH(PM_Cuka[[#This Row],[Dablībnieka numurs]],PM_Dalibnieki[Dablībnieka numurs],0),3)</f>
        <v>Amatieris</v>
      </c>
      <c r="E112" s="50" t="str">
        <f>INDEX(PM_Dalibnieki[],MATCH(PM_Cuka[[#This Row],[Dablībnieka numurs]],PM_Dalibnieki[Dablībnieka numurs],0),4)</f>
        <v>Matīss Baltalksnis</v>
      </c>
      <c r="F112" s="80">
        <f>INDEX(PM_Dalibnieki[],MATCH(PM_Cuka[[#This Row],[Dablībnieka numurs]],PM_Dalibnieki[Dablībnieka numurs],"0"),5)</f>
        <v>0</v>
      </c>
      <c r="G112" s="159"/>
      <c r="H112" s="159"/>
      <c r="I112" s="60">
        <f t="shared" si="1"/>
        <v>0</v>
      </c>
      <c r="J112" s="162"/>
      <c r="K112" s="60">
        <f>SUM(PM_Cuka[[#This Row],[KOPĀ ]:[P/FINĀLS]])</f>
        <v>0</v>
      </c>
      <c r="L112" s="162"/>
      <c r="M112" s="60">
        <f>SUM(PM_Cuka[[#This Row],[KOPĀ Pēc Pusfināla]],PM_Cuka[[#This Row],[FINĀLS]])</f>
        <v>0</v>
      </c>
      <c r="N112" s="60" t="str">
        <f>IF(PM_Cuka[[#This Row],[KOPĀ Pēc Fināla]]&gt;0,RANK(PM_Cuka[[#This Row],[KOPĀ Pēc Fināla]],PM_Cuka[KOPĀ Pēc Fināla]),"NAV")</f>
        <v>NAV</v>
      </c>
      <c r="O112" s="61"/>
      <c r="P112" s="61" t="str">
        <f>IF(PM_Cuka[[#This Row],[Grupa]]="Juniors",COUNTIFS(PM_Cuka[Grupa],PM_Cuka[[#This Row],[Grupa]],PM_Cuka[KOPĀ Pēc Fināla],"&gt;"&amp;PM_Cuka[[#This Row],[KOPĀ Pēc Fināla]])+1,"")</f>
        <v/>
      </c>
      <c r="Q112" s="62">
        <f>IF(PM_Cuka[[#This Row],[Grupa]]="Amatieris",COUNTIFS(PM_Cuka[Grupa],PM_Cuka[[#This Row],[Grupa]],PM_Cuka[KOPĀ Pēc Fināla],"&gt;"&amp;PM_Cuka[[#This Row],[KOPĀ Pēc Fināla]])+1,"")</f>
        <v>49</v>
      </c>
      <c r="R112" s="52" t="str">
        <f>IF(PM_Cuka[[#This Row],[Komanda]]&gt;0,SUMIFS(PM_Cuka[[KOPĀ ]],PM_Cuka[Komanda],PM_Cuka[[#This Row],[Komanda]]),"0")</f>
        <v>0</v>
      </c>
    </row>
    <row r="113" spans="1:18" ht="15.75" x14ac:dyDescent="0.25">
      <c r="A113" s="55">
        <v>106</v>
      </c>
      <c r="B113" s="34">
        <v>53</v>
      </c>
      <c r="C113" s="50">
        <f>INDEX(PM_Dalibnieki[],MATCH(PM_Cuka[[#This Row],[Dablībnieka numurs]],PM_Dalibnieki[Dablībnieka numurs],0),2)</f>
        <v>0</v>
      </c>
      <c r="D113" s="50" t="str">
        <f>INDEX(PM_Dalibnieki[],MATCH(PM_Cuka[[#This Row],[Dablībnieka numurs]],PM_Dalibnieki[Dablībnieka numurs],0),3)</f>
        <v>Amatieris</v>
      </c>
      <c r="E113" s="50" t="str">
        <f>INDEX(PM_Dalibnieki[],MATCH(PM_Cuka[[#This Row],[Dablībnieka numurs]],PM_Dalibnieki[Dablībnieka numurs],0),4)</f>
        <v>Jānis Irbe</v>
      </c>
      <c r="F113" s="80">
        <f>INDEX(PM_Dalibnieki[],MATCH(PM_Cuka[[#This Row],[Dablībnieka numurs]],PM_Dalibnieki[Dablībnieka numurs],"0"),5)</f>
        <v>0</v>
      </c>
      <c r="G113" s="159"/>
      <c r="H113" s="159"/>
      <c r="I113" s="60">
        <f t="shared" si="1"/>
        <v>0</v>
      </c>
      <c r="J113" s="160"/>
      <c r="K113" s="60">
        <f>SUM(PM_Cuka[[#This Row],[KOPĀ ]:[P/FINĀLS]])</f>
        <v>0</v>
      </c>
      <c r="L113" s="160"/>
      <c r="M113" s="60">
        <f>SUM(PM_Cuka[[#This Row],[KOPĀ Pēc Pusfināla]],PM_Cuka[[#This Row],[FINĀLS]])</f>
        <v>0</v>
      </c>
      <c r="N113" s="60" t="str">
        <f>IF(PM_Cuka[[#This Row],[KOPĀ Pēc Fināla]]&gt;0,RANK(PM_Cuka[[#This Row],[KOPĀ Pēc Fināla]],PM_Cuka[KOPĀ Pēc Fināla]),"NAV")</f>
        <v>NAV</v>
      </c>
      <c r="O113" s="61"/>
      <c r="P113" s="61" t="str">
        <f>IF(PM_Cuka[[#This Row],[Grupa]]="Juniors",COUNTIFS(PM_Cuka[Grupa],PM_Cuka[[#This Row],[Grupa]],PM_Cuka[KOPĀ Pēc Fināla],"&gt;"&amp;PM_Cuka[[#This Row],[KOPĀ Pēc Fināla]])+1,"")</f>
        <v/>
      </c>
      <c r="Q113" s="62">
        <f>IF(PM_Cuka[[#This Row],[Grupa]]="Amatieris",COUNTIFS(PM_Cuka[Grupa],PM_Cuka[[#This Row],[Grupa]],PM_Cuka[KOPĀ Pēc Fināla],"&gt;"&amp;PM_Cuka[[#This Row],[KOPĀ Pēc Fināla]])+1,"")</f>
        <v>49</v>
      </c>
      <c r="R113" s="52" t="str">
        <f>IF(PM_Cuka[[#This Row],[Komanda]]&gt;0,SUMIFS(PM_Cuka[[KOPĀ ]],PM_Cuka[Komanda],PM_Cuka[[#This Row],[Komanda]]),"0")</f>
        <v>0</v>
      </c>
    </row>
    <row r="114" spans="1:18" ht="15.75" x14ac:dyDescent="0.25">
      <c r="A114" s="55">
        <v>107</v>
      </c>
      <c r="B114" s="34">
        <v>62</v>
      </c>
      <c r="C114" s="50">
        <f>INDEX(PM_Dalibnieki[],MATCH(PM_Cuka[[#This Row],[Dablībnieka numurs]],PM_Dalibnieki[Dablībnieka numurs],0),2)</f>
        <v>0</v>
      </c>
      <c r="D114" s="50" t="str">
        <f>INDEX(PM_Dalibnieki[],MATCH(PM_Cuka[[#This Row],[Dablībnieka numurs]],PM_Dalibnieki[Dablībnieka numurs],0),3)</f>
        <v>Amatieris</v>
      </c>
      <c r="E114" s="50" t="str">
        <f>INDEX(PM_Dalibnieki[],MATCH(PM_Cuka[[#This Row],[Dablībnieka numurs]],PM_Dalibnieki[Dablībnieka numurs],0),4)</f>
        <v>Gatis Panavs</v>
      </c>
      <c r="F114" s="80">
        <f>INDEX(PM_Dalibnieki[],MATCH(PM_Cuka[[#This Row],[Dablībnieka numurs]],PM_Dalibnieki[Dablībnieka numurs],"0"),5)</f>
        <v>0</v>
      </c>
      <c r="G114" s="162"/>
      <c r="H114" s="162"/>
      <c r="I114" s="60">
        <f t="shared" si="1"/>
        <v>0</v>
      </c>
      <c r="J114" s="162"/>
      <c r="K114" s="60">
        <f>SUM(PM_Cuka[[#This Row],[KOPĀ ]:[P/FINĀLS]])</f>
        <v>0</v>
      </c>
      <c r="L114" s="162"/>
      <c r="M114" s="60">
        <f>SUM(PM_Cuka[[#This Row],[KOPĀ Pēc Pusfināla]],PM_Cuka[[#This Row],[FINĀLS]])</f>
        <v>0</v>
      </c>
      <c r="N114" s="60" t="str">
        <f>IF(PM_Cuka[[#This Row],[KOPĀ Pēc Fināla]]&gt;0,RANK(PM_Cuka[[#This Row],[KOPĀ Pēc Fināla]],PM_Cuka[KOPĀ Pēc Fināla]),"NAV")</f>
        <v>NAV</v>
      </c>
      <c r="O114" s="61"/>
      <c r="P114" s="61" t="str">
        <f>IF(PM_Cuka[[#This Row],[Grupa]]="Juniors",COUNTIFS(PM_Cuka[Grupa],PM_Cuka[[#This Row],[Grupa]],PM_Cuka[KOPĀ Pēc Fināla],"&gt;"&amp;PM_Cuka[[#This Row],[KOPĀ Pēc Fināla]])+1,"")</f>
        <v/>
      </c>
      <c r="Q114" s="62">
        <f>IF(PM_Cuka[[#This Row],[Grupa]]="Amatieris",COUNTIFS(PM_Cuka[Grupa],PM_Cuka[[#This Row],[Grupa]],PM_Cuka[KOPĀ Pēc Fināla],"&gt;"&amp;PM_Cuka[[#This Row],[KOPĀ Pēc Fināla]])+1,"")</f>
        <v>49</v>
      </c>
      <c r="R114" s="52" t="str">
        <f>IF(PM_Cuka[[#This Row],[Komanda]]&gt;0,SUMIFS(PM_Cuka[[KOPĀ ]],PM_Cuka[Komanda],PM_Cuka[[#This Row],[Komanda]]),"0")</f>
        <v>0</v>
      </c>
    </row>
    <row r="115" spans="1:18" ht="15.75" x14ac:dyDescent="0.25">
      <c r="A115" s="55">
        <v>108</v>
      </c>
      <c r="B115" s="34">
        <v>67</v>
      </c>
      <c r="C115" s="50">
        <f>INDEX(PM_Dalibnieki[],MATCH(PM_Cuka[[#This Row],[Dablībnieka numurs]],PM_Dalibnieki[Dablībnieka numurs],0),2)</f>
        <v>0</v>
      </c>
      <c r="D115" s="50" t="str">
        <f>INDEX(PM_Dalibnieki[],MATCH(PM_Cuka[[#This Row],[Dablībnieka numurs]],PM_Dalibnieki[Dablībnieka numurs],0),3)</f>
        <v>Amatieris</v>
      </c>
      <c r="E115" s="50" t="str">
        <f>INDEX(PM_Dalibnieki[],MATCH(PM_Cuka[[#This Row],[Dablībnieka numurs]],PM_Dalibnieki[Dablībnieka numurs],0),4)</f>
        <v>Mārtiņš Rubenis</v>
      </c>
      <c r="F115" s="80">
        <f>INDEX(PM_Dalibnieki[],MATCH(PM_Cuka[[#This Row],[Dablībnieka numurs]],PM_Dalibnieki[Dablībnieka numurs],"0"),5)</f>
        <v>0</v>
      </c>
      <c r="G115" s="162"/>
      <c r="H115" s="162"/>
      <c r="I115" s="60">
        <f t="shared" si="1"/>
        <v>0</v>
      </c>
      <c r="J115" s="160"/>
      <c r="K115" s="60">
        <f>SUM(PM_Cuka[[#This Row],[KOPĀ ]:[P/FINĀLS]])</f>
        <v>0</v>
      </c>
      <c r="L115" s="160"/>
      <c r="M115" s="60">
        <f>SUM(PM_Cuka[[#This Row],[KOPĀ Pēc Pusfināla]],PM_Cuka[[#This Row],[FINĀLS]])</f>
        <v>0</v>
      </c>
      <c r="N115" s="60" t="str">
        <f>IF(PM_Cuka[[#This Row],[KOPĀ Pēc Fināla]]&gt;0,RANK(PM_Cuka[[#This Row],[KOPĀ Pēc Fināla]],PM_Cuka[KOPĀ Pēc Fināla]),"NAV")</f>
        <v>NAV</v>
      </c>
      <c r="O115" s="61"/>
      <c r="P115" s="61" t="str">
        <f>IF(PM_Cuka[[#This Row],[Grupa]]="Juniors",COUNTIFS(PM_Cuka[Grupa],PM_Cuka[[#This Row],[Grupa]],PM_Cuka[KOPĀ Pēc Fināla],"&gt;"&amp;PM_Cuka[[#This Row],[KOPĀ Pēc Fināla]])+1,"")</f>
        <v/>
      </c>
      <c r="Q115" s="62">
        <f>IF(PM_Cuka[[#This Row],[Grupa]]="Amatieris",COUNTIFS(PM_Cuka[Grupa],PM_Cuka[[#This Row],[Grupa]],PM_Cuka[KOPĀ Pēc Fināla],"&gt;"&amp;PM_Cuka[[#This Row],[KOPĀ Pēc Fināla]])+1,"")</f>
        <v>49</v>
      </c>
      <c r="R115" s="52" t="str">
        <f>IF(PM_Cuka[[#This Row],[Komanda]]&gt;0,SUMIFS(PM_Cuka[[KOPĀ ]],PM_Cuka[Komanda],PM_Cuka[[#This Row],[Komanda]]),"0")</f>
        <v>0</v>
      </c>
    </row>
    <row r="116" spans="1:18" ht="15.75" x14ac:dyDescent="0.25">
      <c r="A116" s="55">
        <v>109</v>
      </c>
      <c r="B116" s="34">
        <v>73</v>
      </c>
      <c r="C116" s="50">
        <f>INDEX(PM_Dalibnieki[],MATCH(PM_Cuka[[#This Row],[Dablībnieka numurs]],PM_Dalibnieki[Dablībnieka numurs],0),2)</f>
        <v>0</v>
      </c>
      <c r="D116" s="50" t="str">
        <f>INDEX(PM_Dalibnieki[],MATCH(PM_Cuka[[#This Row],[Dablībnieka numurs]],PM_Dalibnieki[Dablībnieka numurs],0),3)</f>
        <v>Amatieris</v>
      </c>
      <c r="E116" s="50" t="str">
        <f>INDEX(PM_Dalibnieki[],MATCH(PM_Cuka[[#This Row],[Dablībnieka numurs]],PM_Dalibnieki[Dablībnieka numurs],0),4)</f>
        <v>Arnis Romans</v>
      </c>
      <c r="F116" s="80">
        <f>INDEX(PM_Dalibnieki[],MATCH(PM_Cuka[[#This Row],[Dablībnieka numurs]],PM_Dalibnieki[Dablībnieka numurs],"0"),5)</f>
        <v>0</v>
      </c>
      <c r="G116" s="159"/>
      <c r="H116" s="159"/>
      <c r="I116" s="60">
        <f t="shared" si="1"/>
        <v>0</v>
      </c>
      <c r="J116" s="160"/>
      <c r="K116" s="60">
        <f>SUM(PM_Cuka[[#This Row],[KOPĀ ]:[P/FINĀLS]])</f>
        <v>0</v>
      </c>
      <c r="L116" s="160"/>
      <c r="M116" s="60">
        <f>SUM(PM_Cuka[[#This Row],[KOPĀ Pēc Pusfināla]],PM_Cuka[[#This Row],[FINĀLS]])</f>
        <v>0</v>
      </c>
      <c r="N116" s="60" t="str">
        <f>IF(PM_Cuka[[#This Row],[KOPĀ Pēc Fināla]]&gt;0,RANK(PM_Cuka[[#This Row],[KOPĀ Pēc Fināla]],PM_Cuka[KOPĀ Pēc Fināla]),"NAV")</f>
        <v>NAV</v>
      </c>
      <c r="O116" s="61"/>
      <c r="P116" s="61" t="str">
        <f>IF(PM_Cuka[[#This Row],[Grupa]]="Juniors",COUNTIFS(PM_Cuka[Grupa],PM_Cuka[[#This Row],[Grupa]],PM_Cuka[KOPĀ Pēc Fināla],"&gt;"&amp;PM_Cuka[[#This Row],[KOPĀ Pēc Fināla]])+1,"")</f>
        <v/>
      </c>
      <c r="Q116" s="62">
        <f>IF(PM_Cuka[[#This Row],[Grupa]]="Amatieris",COUNTIFS(PM_Cuka[Grupa],PM_Cuka[[#This Row],[Grupa]],PM_Cuka[KOPĀ Pēc Fināla],"&gt;"&amp;PM_Cuka[[#This Row],[KOPĀ Pēc Fināla]])+1,"")</f>
        <v>49</v>
      </c>
      <c r="R116" s="52" t="str">
        <f>IF(PM_Cuka[[#This Row],[Komanda]]&gt;0,SUMIFS(PM_Cuka[[KOPĀ ]],PM_Cuka[Komanda],PM_Cuka[[#This Row],[Komanda]]),"0")</f>
        <v>0</v>
      </c>
    </row>
    <row r="117" spans="1:18" ht="15.75" x14ac:dyDescent="0.25">
      <c r="A117" s="55">
        <v>110</v>
      </c>
      <c r="B117" s="34">
        <v>74</v>
      </c>
      <c r="C117" s="50">
        <f>INDEX(PM_Dalibnieki[],MATCH(PM_Cuka[[#This Row],[Dablībnieka numurs]],PM_Dalibnieki[Dablībnieka numurs],0),2)</f>
        <v>0</v>
      </c>
      <c r="D117" s="50" t="str">
        <f>INDEX(PM_Dalibnieki[],MATCH(PM_Cuka[[#This Row],[Dablībnieka numurs]],PM_Dalibnieki[Dablībnieka numurs],0),3)</f>
        <v>Amatieris</v>
      </c>
      <c r="E117" s="50" t="str">
        <f>INDEX(PM_Dalibnieki[],MATCH(PM_Cuka[[#This Row],[Dablībnieka numurs]],PM_Dalibnieki[Dablībnieka numurs],0),4)</f>
        <v>Romualds Mikučs</v>
      </c>
      <c r="F117" s="80">
        <f>INDEX(PM_Dalibnieki[],MATCH(PM_Cuka[[#This Row],[Dablībnieka numurs]],PM_Dalibnieki[Dablībnieka numurs],"0"),5)</f>
        <v>0</v>
      </c>
      <c r="G117" s="159"/>
      <c r="H117" s="159"/>
      <c r="I117" s="60">
        <f t="shared" si="1"/>
        <v>0</v>
      </c>
      <c r="J117" s="160"/>
      <c r="K117" s="60">
        <f>SUM(PM_Cuka[[#This Row],[KOPĀ ]:[P/FINĀLS]])</f>
        <v>0</v>
      </c>
      <c r="L117" s="160"/>
      <c r="M117" s="60">
        <f>SUM(PM_Cuka[[#This Row],[KOPĀ Pēc Pusfināla]],PM_Cuka[[#This Row],[FINĀLS]])</f>
        <v>0</v>
      </c>
      <c r="N117" s="60" t="str">
        <f>IF(PM_Cuka[[#This Row],[KOPĀ Pēc Fināla]]&gt;0,RANK(PM_Cuka[[#This Row],[KOPĀ Pēc Fināla]],PM_Cuka[KOPĀ Pēc Fināla]),"NAV")</f>
        <v>NAV</v>
      </c>
      <c r="O117" s="61"/>
      <c r="P117" s="61" t="str">
        <f>IF(PM_Cuka[[#This Row],[Grupa]]="Juniors",COUNTIFS(PM_Cuka[Grupa],PM_Cuka[[#This Row],[Grupa]],PM_Cuka[KOPĀ Pēc Fināla],"&gt;"&amp;PM_Cuka[[#This Row],[KOPĀ Pēc Fināla]])+1,"")</f>
        <v/>
      </c>
      <c r="Q117" s="62">
        <f>IF(PM_Cuka[[#This Row],[Grupa]]="Amatieris",COUNTIFS(PM_Cuka[Grupa],PM_Cuka[[#This Row],[Grupa]],PM_Cuka[KOPĀ Pēc Fināla],"&gt;"&amp;PM_Cuka[[#This Row],[KOPĀ Pēc Fināla]])+1,"")</f>
        <v>49</v>
      </c>
      <c r="R117" s="52" t="str">
        <f>IF(PM_Cuka[[#This Row],[Komanda]]&gt;0,SUMIFS(PM_Cuka[[KOPĀ ]],PM_Cuka[Komanda],PM_Cuka[[#This Row],[Komanda]]),"0")</f>
        <v>0</v>
      </c>
    </row>
    <row r="118" spans="1:18" ht="15.75" x14ac:dyDescent="0.25">
      <c r="A118" s="55">
        <v>111</v>
      </c>
      <c r="B118" s="34">
        <v>75</v>
      </c>
      <c r="C118" s="50">
        <f>INDEX(PM_Dalibnieki[],MATCH(PM_Cuka[[#This Row],[Dablībnieka numurs]],PM_Dalibnieki[Dablībnieka numurs],0),2)</f>
        <v>0</v>
      </c>
      <c r="D118" s="50" t="str">
        <f>INDEX(PM_Dalibnieki[],MATCH(PM_Cuka[[#This Row],[Dablībnieka numurs]],PM_Dalibnieki[Dablībnieka numurs],0),3)</f>
        <v>Amatieris</v>
      </c>
      <c r="E118" s="50" t="str">
        <f>INDEX(PM_Dalibnieki[],MATCH(PM_Cuka[[#This Row],[Dablībnieka numurs]],PM_Dalibnieki[Dablībnieka numurs],0),4)</f>
        <v>Nikolajs Arhipovs</v>
      </c>
      <c r="F118" s="80">
        <f>INDEX(PM_Dalibnieki[],MATCH(PM_Cuka[[#This Row],[Dablībnieka numurs]],PM_Dalibnieki[Dablībnieka numurs],"0"),5)</f>
        <v>0</v>
      </c>
      <c r="G118" s="159"/>
      <c r="H118" s="159"/>
      <c r="I118" s="60">
        <f t="shared" si="1"/>
        <v>0</v>
      </c>
      <c r="J118" s="163"/>
      <c r="K118" s="60">
        <f>SUM(PM_Cuka[[#This Row],[KOPĀ ]:[P/FINĀLS]])</f>
        <v>0</v>
      </c>
      <c r="L118" s="160"/>
      <c r="M118" s="60">
        <f>SUM(PM_Cuka[[#This Row],[KOPĀ Pēc Pusfināla]],PM_Cuka[[#This Row],[FINĀLS]])</f>
        <v>0</v>
      </c>
      <c r="N118" s="60" t="str">
        <f>IF(PM_Cuka[[#This Row],[KOPĀ Pēc Fināla]]&gt;0,RANK(PM_Cuka[[#This Row],[KOPĀ Pēc Fināla]],PM_Cuka[KOPĀ Pēc Fināla]),"NAV")</f>
        <v>NAV</v>
      </c>
      <c r="O118" s="61"/>
      <c r="P118" s="61" t="str">
        <f>IF(PM_Cuka[[#This Row],[Grupa]]="Juniors",COUNTIFS(PM_Cuka[Grupa],PM_Cuka[[#This Row],[Grupa]],PM_Cuka[KOPĀ Pēc Fināla],"&gt;"&amp;PM_Cuka[[#This Row],[KOPĀ Pēc Fināla]])+1,"")</f>
        <v/>
      </c>
      <c r="Q118" s="62">
        <f>IF(PM_Cuka[[#This Row],[Grupa]]="Amatieris",COUNTIFS(PM_Cuka[Grupa],PM_Cuka[[#This Row],[Grupa]],PM_Cuka[KOPĀ Pēc Fināla],"&gt;"&amp;PM_Cuka[[#This Row],[KOPĀ Pēc Fināla]])+1,"")</f>
        <v>49</v>
      </c>
      <c r="R118" s="52" t="str">
        <f>IF(PM_Cuka[[#This Row],[Komanda]]&gt;0,SUMIFS(PM_Cuka[[KOPĀ ]],PM_Cuka[Komanda],PM_Cuka[[#This Row],[Komanda]]),"0")</f>
        <v>0</v>
      </c>
    </row>
    <row r="119" spans="1:18" ht="15.75" x14ac:dyDescent="0.25">
      <c r="A119" s="55">
        <v>112</v>
      </c>
      <c r="B119" s="34">
        <v>77</v>
      </c>
      <c r="C119" s="50">
        <f>INDEX(PM_Dalibnieki[],MATCH(PM_Cuka[[#This Row],[Dablībnieka numurs]],PM_Dalibnieki[Dablībnieka numurs],0),2)</f>
        <v>0</v>
      </c>
      <c r="D119" s="50" t="str">
        <f>INDEX(PM_Dalibnieki[],MATCH(PM_Cuka[[#This Row],[Dablībnieka numurs]],PM_Dalibnieki[Dablībnieka numurs],0),3)</f>
        <v>Amatieris</v>
      </c>
      <c r="E119" s="50" t="str">
        <f>INDEX(PM_Dalibnieki[],MATCH(PM_Cuka[[#This Row],[Dablībnieka numurs]],PM_Dalibnieki[Dablībnieka numurs],0),4)</f>
        <v>Sergejs Drozdovs</v>
      </c>
      <c r="F119" s="80">
        <f>INDEX(PM_Dalibnieki[],MATCH(PM_Cuka[[#This Row],[Dablībnieka numurs]],PM_Dalibnieki[Dablībnieka numurs],"0"),5)</f>
        <v>0</v>
      </c>
      <c r="G119" s="162"/>
      <c r="H119" s="162"/>
      <c r="I119" s="60">
        <f t="shared" si="1"/>
        <v>0</v>
      </c>
      <c r="J119" s="160"/>
      <c r="K119" s="60">
        <f>SUM(PM_Cuka[[#This Row],[KOPĀ ]:[P/FINĀLS]])</f>
        <v>0</v>
      </c>
      <c r="L119" s="160"/>
      <c r="M119" s="60">
        <f>SUM(PM_Cuka[[#This Row],[KOPĀ Pēc Pusfināla]],PM_Cuka[[#This Row],[FINĀLS]])</f>
        <v>0</v>
      </c>
      <c r="N119" s="60" t="str">
        <f>IF(PM_Cuka[[#This Row],[KOPĀ Pēc Fināla]]&gt;0,RANK(PM_Cuka[[#This Row],[KOPĀ Pēc Fināla]],PM_Cuka[KOPĀ Pēc Fināla]),"NAV")</f>
        <v>NAV</v>
      </c>
      <c r="O119" s="61"/>
      <c r="P119" s="61" t="str">
        <f>IF(PM_Cuka[[#This Row],[Grupa]]="Juniors",COUNTIFS(PM_Cuka[Grupa],PM_Cuka[[#This Row],[Grupa]],PM_Cuka[KOPĀ Pēc Fināla],"&gt;"&amp;PM_Cuka[[#This Row],[KOPĀ Pēc Fināla]])+1,"")</f>
        <v/>
      </c>
      <c r="Q119" s="62">
        <f>IF(PM_Cuka[[#This Row],[Grupa]]="Amatieris",COUNTIFS(PM_Cuka[Grupa],PM_Cuka[[#This Row],[Grupa]],PM_Cuka[KOPĀ Pēc Fināla],"&gt;"&amp;PM_Cuka[[#This Row],[KOPĀ Pēc Fināla]])+1,"")</f>
        <v>49</v>
      </c>
      <c r="R119" s="52" t="str">
        <f>IF(PM_Cuka[[#This Row],[Komanda]]&gt;0,SUMIFS(PM_Cuka[[KOPĀ ]],PM_Cuka[Komanda],PM_Cuka[[#This Row],[Komanda]]),"0")</f>
        <v>0</v>
      </c>
    </row>
    <row r="120" spans="1:18" ht="15.75" x14ac:dyDescent="0.25">
      <c r="A120" s="55">
        <v>113</v>
      </c>
      <c r="B120" s="34">
        <v>80</v>
      </c>
      <c r="C120" s="50">
        <f>INDEX(PM_Dalibnieki[],MATCH(PM_Cuka[[#This Row],[Dablībnieka numurs]],PM_Dalibnieki[Dablībnieka numurs],0),2)</f>
        <v>0</v>
      </c>
      <c r="D120" s="50">
        <f>INDEX(PM_Dalibnieki[],MATCH(PM_Cuka[[#This Row],[Dablībnieka numurs]],PM_Dalibnieki[Dablībnieka numurs],0),3)</f>
        <v>0</v>
      </c>
      <c r="E120" s="50" t="str">
        <f>INDEX(PM_Dalibnieki[],MATCH(PM_Cuka[[#This Row],[Dablībnieka numurs]],PM_Dalibnieki[Dablībnieka numurs],0),4)</f>
        <v>NAV</v>
      </c>
      <c r="F120" s="80">
        <f>INDEX(PM_Dalibnieki[],MATCH(PM_Cuka[[#This Row],[Dablībnieka numurs]],PM_Dalibnieki[Dablībnieka numurs],"0"),5)</f>
        <v>0</v>
      </c>
      <c r="G120" s="162"/>
      <c r="H120" s="162"/>
      <c r="I120" s="60">
        <f t="shared" si="1"/>
        <v>0</v>
      </c>
      <c r="J120" s="163"/>
      <c r="K120" s="60">
        <f>SUM(PM_Cuka[[#This Row],[KOPĀ ]:[P/FINĀLS]])</f>
        <v>0</v>
      </c>
      <c r="L120" s="163"/>
      <c r="M120" s="60">
        <f>SUM(PM_Cuka[[#This Row],[KOPĀ Pēc Pusfināla]],PM_Cuka[[#This Row],[FINĀLS]])</f>
        <v>0</v>
      </c>
      <c r="N120" s="60" t="str">
        <f>IF(PM_Cuka[[#This Row],[KOPĀ Pēc Fināla]]&gt;0,RANK(PM_Cuka[[#This Row],[KOPĀ Pēc Fināla]],PM_Cuka[KOPĀ Pēc Fināla]),"NAV")</f>
        <v>NAV</v>
      </c>
      <c r="O120" s="61"/>
      <c r="P120" s="61" t="str">
        <f>IF(PM_Cuka[[#This Row],[Grupa]]="Juniors",COUNTIFS(PM_Cuka[Grupa],PM_Cuka[[#This Row],[Grupa]],PM_Cuka[KOPĀ Pēc Fināla],"&gt;"&amp;PM_Cuka[[#This Row],[KOPĀ Pēc Fināla]])+1,"")</f>
        <v/>
      </c>
      <c r="Q120" s="62" t="str">
        <f>IF(PM_Cuka[[#This Row],[Grupa]]="Amatieris",COUNTIFS(PM_Cuka[Grupa],PM_Cuka[[#This Row],[Grupa]],PM_Cuka[KOPĀ Pēc Fināla],"&gt;"&amp;PM_Cuka[[#This Row],[KOPĀ Pēc Fināla]])+1,"")</f>
        <v/>
      </c>
      <c r="R120" s="52" t="str">
        <f>IF(PM_Cuka[[#This Row],[Komanda]]&gt;0,SUMIFS(PM_Cuka[[KOPĀ ]],PM_Cuka[Komanda],PM_Cuka[[#This Row],[Komanda]]),"0")</f>
        <v>0</v>
      </c>
    </row>
    <row r="121" spans="1:18" ht="15.75" x14ac:dyDescent="0.25">
      <c r="A121" s="55">
        <v>114</v>
      </c>
      <c r="B121" s="34">
        <v>85</v>
      </c>
      <c r="C121" s="50">
        <f>INDEX(PM_Dalibnieki[],MATCH(PM_Cuka[[#This Row],[Dablībnieka numurs]],PM_Dalibnieki[Dablībnieka numurs],0),2)</f>
        <v>0</v>
      </c>
      <c r="D121" s="50">
        <f>INDEX(PM_Dalibnieki[],MATCH(PM_Cuka[[#This Row],[Dablībnieka numurs]],PM_Dalibnieki[Dablībnieka numurs],0),3)</f>
        <v>0</v>
      </c>
      <c r="E121" s="50" t="str">
        <f>INDEX(PM_Dalibnieki[],MATCH(PM_Cuka[[#This Row],[Dablībnieka numurs]],PM_Dalibnieki[Dablībnieka numurs],0),4)</f>
        <v>NAV</v>
      </c>
      <c r="F121" s="80">
        <f>INDEX(PM_Dalibnieki[],MATCH(PM_Cuka[[#This Row],[Dablībnieka numurs]],PM_Dalibnieki[Dablībnieka numurs],"0"),5)</f>
        <v>0</v>
      </c>
      <c r="G121" s="159"/>
      <c r="H121" s="159"/>
      <c r="I121" s="60">
        <f t="shared" si="1"/>
        <v>0</v>
      </c>
      <c r="J121" s="161"/>
      <c r="K121" s="60">
        <f>SUM(PM_Cuka[[#This Row],[KOPĀ ]:[P/FINĀLS]])</f>
        <v>0</v>
      </c>
      <c r="L121" s="64"/>
      <c r="M121" s="60">
        <f>SUM(PM_Cuka[[#This Row],[KOPĀ Pēc Pusfināla]],PM_Cuka[[#This Row],[FINĀLS]])</f>
        <v>0</v>
      </c>
      <c r="N121" s="60" t="str">
        <f>IF(PM_Cuka[[#This Row],[KOPĀ Pēc Fināla]]&gt;0,RANK(PM_Cuka[[#This Row],[KOPĀ Pēc Fināla]],PM_Cuka[KOPĀ Pēc Fināla]),"NAV")</f>
        <v>NAV</v>
      </c>
      <c r="O121" s="61"/>
      <c r="P121" s="61" t="str">
        <f>IF(PM_Cuka[[#This Row],[Grupa]]="Juniors",COUNTIFS(PM_Cuka[Grupa],PM_Cuka[[#This Row],[Grupa]],PM_Cuka[KOPĀ Pēc Fināla],"&gt;"&amp;PM_Cuka[[#This Row],[KOPĀ Pēc Fināla]])+1,"")</f>
        <v/>
      </c>
      <c r="Q121" s="62" t="str">
        <f>IF(PM_Cuka[[#This Row],[Grupa]]="Amatieris",COUNTIFS(PM_Cuka[Grupa],PM_Cuka[[#This Row],[Grupa]],PM_Cuka[KOPĀ Pēc Fināla],"&gt;"&amp;PM_Cuka[[#This Row],[KOPĀ Pēc Fināla]])+1,"")</f>
        <v/>
      </c>
      <c r="R121" s="52" t="str">
        <f>IF(PM_Cuka[[#This Row],[Komanda]]&gt;0,SUMIFS(PM_Cuka[[KOPĀ ]],PM_Cuka[Komanda],PM_Cuka[[#This Row],[Komanda]]),"0")</f>
        <v>0</v>
      </c>
    </row>
    <row r="122" spans="1:18" ht="15.75" x14ac:dyDescent="0.25">
      <c r="A122" s="55">
        <v>115</v>
      </c>
      <c r="B122" s="34">
        <v>102</v>
      </c>
      <c r="C122" s="50">
        <f>INDEX(PM_Dalibnieki[],MATCH(PM_Cuka[[#This Row],[Dablībnieka numurs]],PM_Dalibnieki[Dablībnieka numurs],0),2)</f>
        <v>0</v>
      </c>
      <c r="D122" s="50" t="str">
        <f>INDEX(PM_Dalibnieki[],MATCH(PM_Cuka[[#This Row],[Dablībnieka numurs]],PM_Dalibnieki[Dablībnieka numurs],0),3)</f>
        <v>Amatieris</v>
      </c>
      <c r="E122" s="50" t="str">
        <f>INDEX(PM_Dalibnieki[],MATCH(PM_Cuka[[#This Row],[Dablībnieka numurs]],PM_Dalibnieki[Dablībnieka numurs],0),4)</f>
        <v>Māris Ķirķis</v>
      </c>
      <c r="F122" s="80">
        <f>INDEX(PM_Dalibnieki[],MATCH(PM_Cuka[[#This Row],[Dablībnieka numurs]],PM_Dalibnieki[Dablībnieka numurs],"0"),5)</f>
        <v>0</v>
      </c>
      <c r="G122" s="159"/>
      <c r="H122" s="159"/>
      <c r="I122" s="60">
        <f t="shared" si="1"/>
        <v>0</v>
      </c>
      <c r="J122" s="64"/>
      <c r="K122" s="60">
        <f>SUM(PM_Cuka[[#This Row],[KOPĀ ]:[P/FINĀLS]])</f>
        <v>0</v>
      </c>
      <c r="L122" s="64"/>
      <c r="M122" s="60">
        <f>SUM(PM_Cuka[[#This Row],[KOPĀ Pēc Pusfināla]],PM_Cuka[[#This Row],[FINĀLS]])</f>
        <v>0</v>
      </c>
      <c r="N122" s="60" t="str">
        <f>IF(PM_Cuka[[#This Row],[KOPĀ Pēc Fināla]]&gt;0,RANK(PM_Cuka[[#This Row],[KOPĀ Pēc Fināla]],PM_Cuka[KOPĀ Pēc Fināla]),"NAV")</f>
        <v>NAV</v>
      </c>
      <c r="O122" s="61"/>
      <c r="P122" s="61" t="str">
        <f>IF(PM_Cuka[[#This Row],[Grupa]]="Juniors",COUNTIFS(PM_Cuka[Grupa],PM_Cuka[[#This Row],[Grupa]],PM_Cuka[KOPĀ Pēc Fināla],"&gt;"&amp;PM_Cuka[[#This Row],[KOPĀ Pēc Fināla]])+1,"")</f>
        <v/>
      </c>
      <c r="Q122" s="62">
        <f>IF(PM_Cuka[[#This Row],[Grupa]]="Amatieris",COUNTIFS(PM_Cuka[Grupa],PM_Cuka[[#This Row],[Grupa]],PM_Cuka[KOPĀ Pēc Fināla],"&gt;"&amp;PM_Cuka[[#This Row],[KOPĀ Pēc Fināla]])+1,"")</f>
        <v>49</v>
      </c>
      <c r="R122" s="52" t="str">
        <f>IF(PM_Cuka[[#This Row],[Komanda]]&gt;0,SUMIFS(PM_Cuka[[KOPĀ ]],PM_Cuka[Komanda],PM_Cuka[[#This Row],[Komanda]]),"0")</f>
        <v>0</v>
      </c>
    </row>
    <row r="123" spans="1:18" ht="15.75" x14ac:dyDescent="0.25">
      <c r="A123" s="55">
        <v>116</v>
      </c>
      <c r="B123" s="34">
        <v>105</v>
      </c>
      <c r="C123" s="50">
        <f>INDEX(PM_Dalibnieki[],MATCH(PM_Cuka[[#This Row],[Dablībnieka numurs]],PM_Dalibnieki[Dablībnieka numurs],0),2)</f>
        <v>0</v>
      </c>
      <c r="D123" s="50" t="str">
        <f>INDEX(PM_Dalibnieki[],MATCH(PM_Cuka[[#This Row],[Dablībnieka numurs]],PM_Dalibnieki[Dablībnieka numurs],0),3)</f>
        <v>Amatieris</v>
      </c>
      <c r="E123" s="50" t="str">
        <f>INDEX(PM_Dalibnieki[],MATCH(PM_Cuka[[#This Row],[Dablībnieka numurs]],PM_Dalibnieki[Dablībnieka numurs],0),4)</f>
        <v>Modris Irbens</v>
      </c>
      <c r="F123" s="80">
        <f>INDEX(PM_Dalibnieki[],MATCH(PM_Cuka[[#This Row],[Dablībnieka numurs]],PM_Dalibnieki[Dablībnieka numurs],"0"),5)</f>
        <v>0</v>
      </c>
      <c r="G123" s="64"/>
      <c r="H123" s="64"/>
      <c r="I123" s="60">
        <f t="shared" si="1"/>
        <v>0</v>
      </c>
      <c r="J123" s="64"/>
      <c r="K123" s="60">
        <f>SUM(PM_Cuka[[#This Row],[KOPĀ ]:[P/FINĀLS]])</f>
        <v>0</v>
      </c>
      <c r="L123" s="64"/>
      <c r="M123" s="60">
        <f>SUM(PM_Cuka[[#This Row],[KOPĀ Pēc Pusfināla]],PM_Cuka[[#This Row],[FINĀLS]])</f>
        <v>0</v>
      </c>
      <c r="N123" s="60" t="str">
        <f>IF(PM_Cuka[[#This Row],[KOPĀ Pēc Fināla]]&gt;0,RANK(PM_Cuka[[#This Row],[KOPĀ Pēc Fināla]],PM_Cuka[KOPĀ Pēc Fināla]),"NAV")</f>
        <v>NAV</v>
      </c>
      <c r="O123" s="61"/>
      <c r="P123" s="61" t="str">
        <f>IF(PM_Cuka[[#This Row],[Grupa]]="Juniors",COUNTIFS(PM_Cuka[Grupa],PM_Cuka[[#This Row],[Grupa]],PM_Cuka[KOPĀ Pēc Fināla],"&gt;"&amp;PM_Cuka[[#This Row],[KOPĀ Pēc Fināla]])+1,"")</f>
        <v/>
      </c>
      <c r="Q123" s="62">
        <f>IF(PM_Cuka[[#This Row],[Grupa]]="Amatieris",COUNTIFS(PM_Cuka[Grupa],PM_Cuka[[#This Row],[Grupa]],PM_Cuka[KOPĀ Pēc Fināla],"&gt;"&amp;PM_Cuka[[#This Row],[KOPĀ Pēc Fināla]])+1,"")</f>
        <v>49</v>
      </c>
      <c r="R123" s="52" t="str">
        <f>IF(PM_Cuka[[#This Row],[Komanda]]&gt;0,SUMIFS(PM_Cuka[[KOPĀ ]],PM_Cuka[Komanda],PM_Cuka[[#This Row],[Komanda]]),"0")</f>
        <v>0</v>
      </c>
    </row>
    <row r="124" spans="1:18" ht="15.75" x14ac:dyDescent="0.25">
      <c r="A124" s="55">
        <v>117</v>
      </c>
      <c r="B124" s="34">
        <v>112</v>
      </c>
      <c r="C124" s="50">
        <f>INDEX(PM_Dalibnieki[],MATCH(PM_Cuka[[#This Row],[Dablībnieka numurs]],PM_Dalibnieki[Dablībnieka numurs],0),2)</f>
        <v>0</v>
      </c>
      <c r="D124" s="50" t="str">
        <f>INDEX(PM_Dalibnieki[],MATCH(PM_Cuka[[#This Row],[Dablībnieka numurs]],PM_Dalibnieki[Dablībnieka numurs],0),3)</f>
        <v>Amatieris</v>
      </c>
      <c r="E124" s="50" t="str">
        <f>INDEX(PM_Dalibnieki[],MATCH(PM_Cuka[[#This Row],[Dablībnieka numurs]],PM_Dalibnieki[Dablībnieka numurs],0),4)</f>
        <v>Uldis Markuss</v>
      </c>
      <c r="F124" s="80">
        <f>INDEX(PM_Dalibnieki[],MATCH(PM_Cuka[[#This Row],[Dablībnieka numurs]],PM_Dalibnieki[Dablībnieka numurs],"0"),5)</f>
        <v>0</v>
      </c>
      <c r="G124" s="159"/>
      <c r="H124" s="159"/>
      <c r="I124" s="60">
        <f t="shared" si="1"/>
        <v>0</v>
      </c>
      <c r="J124" s="64"/>
      <c r="K124" s="60">
        <f>SUM(PM_Cuka[[#This Row],[KOPĀ ]:[P/FINĀLS]])</f>
        <v>0</v>
      </c>
      <c r="L124" s="64"/>
      <c r="M124" s="60">
        <f>SUM(PM_Cuka[[#This Row],[KOPĀ Pēc Pusfināla]],PM_Cuka[[#This Row],[FINĀLS]])</f>
        <v>0</v>
      </c>
      <c r="N124" s="60" t="str">
        <f>IF(PM_Cuka[[#This Row],[KOPĀ Pēc Fināla]]&gt;0,RANK(PM_Cuka[[#This Row],[KOPĀ Pēc Fināla]],PM_Cuka[KOPĀ Pēc Fināla]),"NAV")</f>
        <v>NAV</v>
      </c>
      <c r="O124" s="61"/>
      <c r="P124" s="61" t="str">
        <f>IF(PM_Cuka[[#This Row],[Grupa]]="Juniors",COUNTIFS(PM_Cuka[Grupa],PM_Cuka[[#This Row],[Grupa]],PM_Cuka[KOPĀ Pēc Fināla],"&gt;"&amp;PM_Cuka[[#This Row],[KOPĀ Pēc Fināla]])+1,"")</f>
        <v/>
      </c>
      <c r="Q124" s="62">
        <f>IF(PM_Cuka[[#This Row],[Grupa]]="Amatieris",COUNTIFS(PM_Cuka[Grupa],PM_Cuka[[#This Row],[Grupa]],PM_Cuka[KOPĀ Pēc Fināla],"&gt;"&amp;PM_Cuka[[#This Row],[KOPĀ Pēc Fināla]])+1,"")</f>
        <v>49</v>
      </c>
      <c r="R124" s="52" t="str">
        <f>IF(PM_Cuka[[#This Row],[Komanda]]&gt;0,SUMIFS(PM_Cuka[[KOPĀ ]],PM_Cuka[Komanda],PM_Cuka[[#This Row],[Komanda]]),"0")</f>
        <v>0</v>
      </c>
    </row>
    <row r="125" spans="1:18" ht="15.75" x14ac:dyDescent="0.25">
      <c r="A125" s="55">
        <v>118</v>
      </c>
      <c r="B125" s="34">
        <v>116</v>
      </c>
      <c r="C125" s="50">
        <f>INDEX(PM_Dalibnieki[],MATCH(PM_Cuka[[#This Row],[Dablībnieka numurs]],PM_Dalibnieki[Dablībnieka numurs],0),2)</f>
        <v>0</v>
      </c>
      <c r="D125" s="50" t="str">
        <f>INDEX(PM_Dalibnieki[],MATCH(PM_Cuka[[#This Row],[Dablībnieka numurs]],PM_Dalibnieki[Dablībnieka numurs],0),3)</f>
        <v>Meistars</v>
      </c>
      <c r="E125" s="50" t="str">
        <f>INDEX(PM_Dalibnieki[],MATCH(PM_Cuka[[#This Row],[Dablībnieka numurs]],PM_Dalibnieki[Dablībnieka numurs],0),4)</f>
        <v>Andis Anspoks</v>
      </c>
      <c r="F125" s="80">
        <f>INDEX(PM_Dalibnieki[],MATCH(PM_Cuka[[#This Row],[Dablībnieka numurs]],PM_Dalibnieki[Dablībnieka numurs],"0"),5)</f>
        <v>0</v>
      </c>
      <c r="G125" s="159"/>
      <c r="H125" s="159"/>
      <c r="I125" s="60">
        <f t="shared" si="1"/>
        <v>0</v>
      </c>
      <c r="J125" s="64"/>
      <c r="K125" s="60">
        <f>SUM(PM_Cuka[[#This Row],[KOPĀ ]:[P/FINĀLS]])</f>
        <v>0</v>
      </c>
      <c r="L125" s="64"/>
      <c r="M125" s="60">
        <f>SUM(PM_Cuka[[#This Row],[KOPĀ Pēc Pusfināla]],PM_Cuka[[#This Row],[FINĀLS]])</f>
        <v>0</v>
      </c>
      <c r="N125" s="60" t="str">
        <f>IF(PM_Cuka[[#This Row],[KOPĀ Pēc Fināla]]&gt;0,RANK(PM_Cuka[[#This Row],[KOPĀ Pēc Fināla]],PM_Cuka[KOPĀ Pēc Fināla]),"NAV")</f>
        <v>NAV</v>
      </c>
      <c r="O125" s="61"/>
      <c r="P125" s="61" t="str">
        <f>IF(PM_Cuka[[#This Row],[Grupa]]="Juniors",COUNTIFS(PM_Cuka[Grupa],PM_Cuka[[#This Row],[Grupa]],PM_Cuka[KOPĀ Pēc Fināla],"&gt;"&amp;PM_Cuka[[#This Row],[KOPĀ Pēc Fināla]])+1,"")</f>
        <v/>
      </c>
      <c r="Q125" s="62" t="str">
        <f>IF(PM_Cuka[[#This Row],[Grupa]]="Amatieris",COUNTIFS(PM_Cuka[Grupa],PM_Cuka[[#This Row],[Grupa]],PM_Cuka[KOPĀ Pēc Fināla],"&gt;"&amp;PM_Cuka[[#This Row],[KOPĀ Pēc Fināla]])+1,"")</f>
        <v/>
      </c>
      <c r="R125" s="52" t="str">
        <f>IF(PM_Cuka[[#This Row],[Komanda]]&gt;0,SUMIFS(PM_Cuka[[KOPĀ ]],PM_Cuka[Komanda],PM_Cuka[[#This Row],[Komanda]]),"0")</f>
        <v>0</v>
      </c>
    </row>
    <row r="126" spans="1:18" ht="15.75" x14ac:dyDescent="0.25">
      <c r="A126" s="55">
        <v>119</v>
      </c>
      <c r="B126" s="34">
        <v>117</v>
      </c>
      <c r="C126" s="50">
        <f>INDEX(PM_Dalibnieki[],MATCH(PM_Cuka[[#This Row],[Dablībnieka numurs]],PM_Dalibnieki[Dablībnieka numurs],0),2)</f>
        <v>0</v>
      </c>
      <c r="D126" s="50">
        <f>INDEX(PM_Dalibnieki[],MATCH(PM_Cuka[[#This Row],[Dablībnieka numurs]],PM_Dalibnieki[Dablībnieka numurs],0),3)</f>
        <v>0</v>
      </c>
      <c r="E126" s="50">
        <f>INDEX(PM_Dalibnieki[],MATCH(PM_Cuka[[#This Row],[Dablībnieka numurs]],PM_Dalibnieki[Dablībnieka numurs],0),4)</f>
        <v>0</v>
      </c>
      <c r="F126" s="80">
        <f>INDEX(PM_Dalibnieki[],MATCH(PM_Cuka[[#This Row],[Dablībnieka numurs]],PM_Dalibnieki[Dablībnieka numurs],"0"),5)</f>
        <v>0</v>
      </c>
      <c r="G126" s="159"/>
      <c r="H126" s="159"/>
      <c r="I126" s="60">
        <f t="shared" si="1"/>
        <v>0</v>
      </c>
      <c r="J126" s="64"/>
      <c r="K126" s="60">
        <f>SUM(PM_Cuka[[#This Row],[KOPĀ ]:[P/FINĀLS]])</f>
        <v>0</v>
      </c>
      <c r="L126" s="64"/>
      <c r="M126" s="60">
        <f>SUM(PM_Cuka[[#This Row],[KOPĀ Pēc Pusfināla]],PM_Cuka[[#This Row],[FINĀLS]])</f>
        <v>0</v>
      </c>
      <c r="N126" s="60" t="str">
        <f>IF(PM_Cuka[[#This Row],[KOPĀ Pēc Fināla]]&gt;0,RANK(PM_Cuka[[#This Row],[KOPĀ Pēc Fināla]],PM_Cuka[KOPĀ Pēc Fināla]),"NAV")</f>
        <v>NAV</v>
      </c>
      <c r="O126" s="61"/>
      <c r="P126" s="61" t="str">
        <f>IF(PM_Cuka[[#This Row],[Grupa]]="Juniors",COUNTIFS(PM_Cuka[Grupa],PM_Cuka[[#This Row],[Grupa]],PM_Cuka[KOPĀ Pēc Fināla],"&gt;"&amp;PM_Cuka[[#This Row],[KOPĀ Pēc Fināla]])+1,"")</f>
        <v/>
      </c>
      <c r="Q126" s="62" t="str">
        <f>IF(PM_Cuka[[#This Row],[Grupa]]="Amatieris",COUNTIFS(PM_Cuka[Grupa],PM_Cuka[[#This Row],[Grupa]],PM_Cuka[KOPĀ Pēc Fināla],"&gt;"&amp;PM_Cuka[[#This Row],[KOPĀ Pēc Fināla]])+1,"")</f>
        <v/>
      </c>
      <c r="R126" s="52" t="str">
        <f>IF(PM_Cuka[[#This Row],[Komanda]]&gt;0,SUMIFS(PM_Cuka[[KOPĀ ]],PM_Cuka[Komanda],PM_Cuka[[#This Row],[Komanda]]),"0")</f>
        <v>0</v>
      </c>
    </row>
    <row r="127" spans="1:18" ht="15.75" x14ac:dyDescent="0.25">
      <c r="A127" s="55">
        <v>120</v>
      </c>
      <c r="B127" s="34">
        <v>118</v>
      </c>
      <c r="C127" s="50">
        <f>INDEX(PM_Dalibnieki[],MATCH(PM_Cuka[[#This Row],[Dablībnieka numurs]],PM_Dalibnieki[Dablībnieka numurs],0),2)</f>
        <v>0</v>
      </c>
      <c r="D127" s="50">
        <f>INDEX(PM_Dalibnieki[],MATCH(PM_Cuka[[#This Row],[Dablībnieka numurs]],PM_Dalibnieki[Dablībnieka numurs],0),3)</f>
        <v>0</v>
      </c>
      <c r="E127" s="50">
        <f>INDEX(PM_Dalibnieki[],MATCH(PM_Cuka[[#This Row],[Dablībnieka numurs]],PM_Dalibnieki[Dablībnieka numurs],0),4)</f>
        <v>0</v>
      </c>
      <c r="F127" s="80">
        <f>INDEX(PM_Dalibnieki[],MATCH(PM_Cuka[[#This Row],[Dablībnieka numurs]],PM_Dalibnieki[Dablībnieka numurs],"0"),5)</f>
        <v>0</v>
      </c>
      <c r="G127" s="159"/>
      <c r="H127" s="159"/>
      <c r="I127" s="60">
        <f t="shared" si="1"/>
        <v>0</v>
      </c>
      <c r="J127" s="64"/>
      <c r="K127" s="60">
        <f>SUM(PM_Cuka[[#This Row],[KOPĀ ]:[P/FINĀLS]])</f>
        <v>0</v>
      </c>
      <c r="L127" s="64"/>
      <c r="M127" s="60">
        <f>SUM(PM_Cuka[[#This Row],[KOPĀ Pēc Pusfināla]],PM_Cuka[[#This Row],[FINĀLS]])</f>
        <v>0</v>
      </c>
      <c r="N127" s="60" t="str">
        <f>IF(PM_Cuka[[#This Row],[KOPĀ Pēc Fināla]]&gt;0,RANK(PM_Cuka[[#This Row],[KOPĀ Pēc Fināla]],PM_Cuka[KOPĀ Pēc Fināla]),"NAV")</f>
        <v>NAV</v>
      </c>
      <c r="O127" s="61"/>
      <c r="P127" s="61" t="str">
        <f>IF(PM_Cuka[[#This Row],[Grupa]]="Juniors",COUNTIFS(PM_Cuka[Grupa],PM_Cuka[[#This Row],[Grupa]],PM_Cuka[KOPĀ Pēc Fināla],"&gt;"&amp;PM_Cuka[[#This Row],[KOPĀ Pēc Fināla]])+1,"")</f>
        <v/>
      </c>
      <c r="Q127" s="62" t="str">
        <f>IF(PM_Cuka[[#This Row],[Grupa]]="Amatieris",COUNTIFS(PM_Cuka[Grupa],PM_Cuka[[#This Row],[Grupa]],PM_Cuka[KOPĀ Pēc Fināla],"&gt;"&amp;PM_Cuka[[#This Row],[KOPĀ Pēc Fināla]])+1,"")</f>
        <v/>
      </c>
      <c r="R127" s="52" t="str">
        <f>IF(PM_Cuka[[#This Row],[Komanda]]&gt;0,SUMIFS(PM_Cuka[[KOPĀ ]],PM_Cuka[Komanda],PM_Cuka[[#This Row],[Komanda]]),"0")</f>
        <v>0</v>
      </c>
    </row>
    <row r="128" spans="1:18" ht="15.75" x14ac:dyDescent="0.25">
      <c r="A128" s="55">
        <v>121</v>
      </c>
      <c r="B128" s="34">
        <v>119</v>
      </c>
      <c r="C128" s="50">
        <f>INDEX(PM_Dalibnieki[],MATCH(PM_Cuka[[#This Row],[Dablībnieka numurs]],PM_Dalibnieki[Dablībnieka numurs],0),2)</f>
        <v>0</v>
      </c>
      <c r="D128" s="50">
        <f>INDEX(PM_Dalibnieki[],MATCH(PM_Cuka[[#This Row],[Dablībnieka numurs]],PM_Dalibnieki[Dablībnieka numurs],0),3)</f>
        <v>0</v>
      </c>
      <c r="E128" s="50">
        <f>INDEX(PM_Dalibnieki[],MATCH(PM_Cuka[[#This Row],[Dablībnieka numurs]],PM_Dalibnieki[Dablībnieka numurs],0),4)</f>
        <v>0</v>
      </c>
      <c r="F128" s="80">
        <f>INDEX(PM_Dalibnieki[],MATCH(PM_Cuka[[#This Row],[Dablībnieka numurs]],PM_Dalibnieki[Dablībnieka numurs],"0"),5)</f>
        <v>0</v>
      </c>
      <c r="G128" s="159"/>
      <c r="H128" s="159"/>
      <c r="I128" s="60">
        <f t="shared" si="1"/>
        <v>0</v>
      </c>
      <c r="J128" s="64"/>
      <c r="K128" s="60">
        <f>SUM(PM_Cuka[[#This Row],[KOPĀ ]:[P/FINĀLS]])</f>
        <v>0</v>
      </c>
      <c r="L128" s="64"/>
      <c r="M128" s="60">
        <f>SUM(PM_Cuka[[#This Row],[KOPĀ Pēc Pusfināla]],PM_Cuka[[#This Row],[FINĀLS]])</f>
        <v>0</v>
      </c>
      <c r="N128" s="60" t="str">
        <f>IF(PM_Cuka[[#This Row],[KOPĀ Pēc Fināla]]&gt;0,RANK(PM_Cuka[[#This Row],[KOPĀ Pēc Fināla]],PM_Cuka[KOPĀ Pēc Fināla]),"NAV")</f>
        <v>NAV</v>
      </c>
      <c r="O128" s="61"/>
      <c r="P128" s="61" t="str">
        <f>IF(PM_Cuka[[#This Row],[Grupa]]="Juniors",COUNTIFS(PM_Cuka[Grupa],PM_Cuka[[#This Row],[Grupa]],PM_Cuka[KOPĀ Pēc Fināla],"&gt;"&amp;PM_Cuka[[#This Row],[KOPĀ Pēc Fināla]])+1,"")</f>
        <v/>
      </c>
      <c r="Q128" s="62" t="str">
        <f>IF(PM_Cuka[[#This Row],[Grupa]]="Amatieris",COUNTIFS(PM_Cuka[Grupa],PM_Cuka[[#This Row],[Grupa]],PM_Cuka[KOPĀ Pēc Fināla],"&gt;"&amp;PM_Cuka[[#This Row],[KOPĀ Pēc Fināla]])+1,"")</f>
        <v/>
      </c>
      <c r="R128" s="52" t="str">
        <f>IF(PM_Cuka[[#This Row],[Komanda]]&gt;0,SUMIFS(PM_Cuka[[KOPĀ ]],PM_Cuka[Komanda],PM_Cuka[[#This Row],[Komanda]]),"0")</f>
        <v>0</v>
      </c>
    </row>
    <row r="129" spans="1:18" ht="15.75" x14ac:dyDescent="0.25">
      <c r="A129" s="55">
        <v>122</v>
      </c>
      <c r="B129" s="34">
        <v>120</v>
      </c>
      <c r="C129" s="50">
        <f>INDEX(PM_Dalibnieki[],MATCH(PM_Cuka[[#This Row],[Dablībnieka numurs]],PM_Dalibnieki[Dablībnieka numurs],0),2)</f>
        <v>0</v>
      </c>
      <c r="D129" s="50">
        <f>INDEX(PM_Dalibnieki[],MATCH(PM_Cuka[[#This Row],[Dablībnieka numurs]],PM_Dalibnieki[Dablībnieka numurs],0),3)</f>
        <v>0</v>
      </c>
      <c r="E129" s="50">
        <f>INDEX(PM_Dalibnieki[],MATCH(PM_Cuka[[#This Row],[Dablībnieka numurs]],PM_Dalibnieki[Dablībnieka numurs],0),4)</f>
        <v>0</v>
      </c>
      <c r="F129" s="80">
        <f>INDEX(PM_Dalibnieki[],MATCH(PM_Cuka[[#This Row],[Dablībnieka numurs]],PM_Dalibnieki[Dablībnieka numurs],"0"),5)</f>
        <v>0</v>
      </c>
      <c r="G129" s="159"/>
      <c r="H129" s="159"/>
      <c r="I129" s="60">
        <f t="shared" si="1"/>
        <v>0</v>
      </c>
      <c r="J129" s="64"/>
      <c r="K129" s="60">
        <f>SUM(PM_Cuka[[#This Row],[KOPĀ ]:[P/FINĀLS]])</f>
        <v>0</v>
      </c>
      <c r="L129" s="64"/>
      <c r="M129" s="60">
        <f>SUM(PM_Cuka[[#This Row],[KOPĀ Pēc Pusfināla]],PM_Cuka[[#This Row],[FINĀLS]])</f>
        <v>0</v>
      </c>
      <c r="N129" s="60" t="str">
        <f>IF(PM_Cuka[[#This Row],[KOPĀ Pēc Fināla]]&gt;0,RANK(PM_Cuka[[#This Row],[KOPĀ Pēc Fināla]],PM_Cuka[KOPĀ Pēc Fināla]),"NAV")</f>
        <v>NAV</v>
      </c>
      <c r="O129" s="61"/>
      <c r="P129" s="61" t="str">
        <f>IF(PM_Cuka[[#This Row],[Grupa]]="Juniors",COUNTIFS(PM_Cuka[Grupa],PM_Cuka[[#This Row],[Grupa]],PM_Cuka[KOPĀ Pēc Fināla],"&gt;"&amp;PM_Cuka[[#This Row],[KOPĀ Pēc Fināla]])+1,"")</f>
        <v/>
      </c>
      <c r="Q129" s="62" t="str">
        <f>IF(PM_Cuka[[#This Row],[Grupa]]="Amatieris",COUNTIFS(PM_Cuka[Grupa],PM_Cuka[[#This Row],[Grupa]],PM_Cuka[KOPĀ Pēc Fināla],"&gt;"&amp;PM_Cuka[[#This Row],[KOPĀ Pēc Fināla]])+1,"")</f>
        <v/>
      </c>
      <c r="R129" s="52" t="str">
        <f>IF(PM_Cuka[[#This Row],[Komanda]]&gt;0,SUMIFS(PM_Cuka[[KOPĀ ]],PM_Cuka[Komanda],PM_Cuka[[#This Row],[Komanda]]),"0")</f>
        <v>0</v>
      </c>
    </row>
    <row r="130" spans="1:18" ht="15.75" x14ac:dyDescent="0.25">
      <c r="A130" s="55">
        <v>123</v>
      </c>
      <c r="B130" s="34">
        <v>121</v>
      </c>
      <c r="C130" s="50">
        <f>INDEX(PM_Dalibnieki[],MATCH(PM_Cuka[[#This Row],[Dablībnieka numurs]],PM_Dalibnieki[Dablībnieka numurs],0),2)</f>
        <v>0</v>
      </c>
      <c r="D130" s="50">
        <f>INDEX(PM_Dalibnieki[],MATCH(PM_Cuka[[#This Row],[Dablībnieka numurs]],PM_Dalibnieki[Dablībnieka numurs],0),3)</f>
        <v>0</v>
      </c>
      <c r="E130" s="50">
        <f>INDEX(PM_Dalibnieki[],MATCH(PM_Cuka[[#This Row],[Dablībnieka numurs]],PM_Dalibnieki[Dablībnieka numurs],0),4)</f>
        <v>0</v>
      </c>
      <c r="F130" s="80">
        <f>INDEX(PM_Dalibnieki[],MATCH(PM_Cuka[[#This Row],[Dablībnieka numurs]],PM_Dalibnieki[Dablībnieka numurs],"0"),5)</f>
        <v>0</v>
      </c>
      <c r="G130" s="159"/>
      <c r="H130" s="159"/>
      <c r="I130" s="60">
        <f t="shared" si="1"/>
        <v>0</v>
      </c>
      <c r="J130" s="64"/>
      <c r="K130" s="60">
        <f>SUM(PM_Cuka[[#This Row],[KOPĀ ]:[P/FINĀLS]])</f>
        <v>0</v>
      </c>
      <c r="L130" s="64"/>
      <c r="M130" s="60">
        <f>SUM(PM_Cuka[[#This Row],[KOPĀ Pēc Pusfināla]],PM_Cuka[[#This Row],[FINĀLS]])</f>
        <v>0</v>
      </c>
      <c r="N130" s="60" t="str">
        <f>IF(PM_Cuka[[#This Row],[KOPĀ Pēc Fināla]]&gt;0,RANK(PM_Cuka[[#This Row],[KOPĀ Pēc Fināla]],PM_Cuka[KOPĀ Pēc Fināla]),"NAV")</f>
        <v>NAV</v>
      </c>
      <c r="O130" s="61"/>
      <c r="P130" s="61" t="str">
        <f>IF(PM_Cuka[[#This Row],[Grupa]]="Juniors",COUNTIFS(PM_Cuka[Grupa],PM_Cuka[[#This Row],[Grupa]],PM_Cuka[KOPĀ Pēc Fināla],"&gt;"&amp;PM_Cuka[[#This Row],[KOPĀ Pēc Fināla]])+1,"")</f>
        <v/>
      </c>
      <c r="Q130" s="62" t="str">
        <f>IF(PM_Cuka[[#This Row],[Grupa]]="Amatieris",COUNTIFS(PM_Cuka[Grupa],PM_Cuka[[#This Row],[Grupa]],PM_Cuka[KOPĀ Pēc Fināla],"&gt;"&amp;PM_Cuka[[#This Row],[KOPĀ Pēc Fināla]])+1,"")</f>
        <v/>
      </c>
      <c r="R130" s="52" t="str">
        <f>IF(PM_Cuka[[#This Row],[Komanda]]&gt;0,SUMIFS(PM_Cuka[[KOPĀ ]],PM_Cuka[Komanda],PM_Cuka[[#This Row],[Komanda]]),"0")</f>
        <v>0</v>
      </c>
    </row>
    <row r="131" spans="1:18" ht="15.75" x14ac:dyDescent="0.25">
      <c r="A131" s="55">
        <v>124</v>
      </c>
      <c r="B131" s="34">
        <v>122</v>
      </c>
      <c r="C131" s="50">
        <f>INDEX(PM_Dalibnieki[],MATCH(PM_Cuka[[#This Row],[Dablībnieka numurs]],PM_Dalibnieki[Dablībnieka numurs],0),2)</f>
        <v>0</v>
      </c>
      <c r="D131" s="50">
        <f>INDEX(PM_Dalibnieki[],MATCH(PM_Cuka[[#This Row],[Dablībnieka numurs]],PM_Dalibnieki[Dablībnieka numurs],0),3)</f>
        <v>0</v>
      </c>
      <c r="E131" s="50">
        <f>INDEX(PM_Dalibnieki[],MATCH(PM_Cuka[[#This Row],[Dablībnieka numurs]],PM_Dalibnieki[Dablībnieka numurs],0),4)</f>
        <v>0</v>
      </c>
      <c r="F131" s="80">
        <f>INDEX(PM_Dalibnieki[],MATCH(PM_Cuka[[#This Row],[Dablībnieka numurs]],PM_Dalibnieki[Dablībnieka numurs],"0"),5)</f>
        <v>0</v>
      </c>
      <c r="G131" s="159"/>
      <c r="H131" s="159"/>
      <c r="I131" s="60">
        <f t="shared" si="1"/>
        <v>0</v>
      </c>
      <c r="J131" s="64"/>
      <c r="K131" s="60">
        <f>SUM(PM_Cuka[[#This Row],[KOPĀ ]:[P/FINĀLS]])</f>
        <v>0</v>
      </c>
      <c r="L131" s="64"/>
      <c r="M131" s="60">
        <f>SUM(PM_Cuka[[#This Row],[KOPĀ Pēc Pusfināla]],PM_Cuka[[#This Row],[FINĀLS]])</f>
        <v>0</v>
      </c>
      <c r="N131" s="60" t="str">
        <f>IF(PM_Cuka[[#This Row],[KOPĀ Pēc Fināla]]&gt;0,RANK(PM_Cuka[[#This Row],[KOPĀ Pēc Fināla]],PM_Cuka[KOPĀ Pēc Fināla]),"NAV")</f>
        <v>NAV</v>
      </c>
      <c r="O131" s="61"/>
      <c r="P131" s="61" t="str">
        <f>IF(PM_Cuka[[#This Row],[Grupa]]="Juniors",COUNTIFS(PM_Cuka[Grupa],PM_Cuka[[#This Row],[Grupa]],PM_Cuka[KOPĀ Pēc Fināla],"&gt;"&amp;PM_Cuka[[#This Row],[KOPĀ Pēc Fināla]])+1,"")</f>
        <v/>
      </c>
      <c r="Q131" s="62" t="str">
        <f>IF(PM_Cuka[[#This Row],[Grupa]]="Amatieris",COUNTIFS(PM_Cuka[Grupa],PM_Cuka[[#This Row],[Grupa]],PM_Cuka[KOPĀ Pēc Fināla],"&gt;"&amp;PM_Cuka[[#This Row],[KOPĀ Pēc Fināla]])+1,"")</f>
        <v/>
      </c>
      <c r="R131" s="52" t="str">
        <f>IF(PM_Cuka[[#This Row],[Komanda]]&gt;0,SUMIFS(PM_Cuka[[KOPĀ ]],PM_Cuka[Komanda],PM_Cuka[[#This Row],[Komanda]]),"0")</f>
        <v>0</v>
      </c>
    </row>
    <row r="132" spans="1:18" ht="15.75" x14ac:dyDescent="0.25">
      <c r="A132" s="55">
        <v>125</v>
      </c>
      <c r="B132" s="34">
        <v>123</v>
      </c>
      <c r="C132" s="50">
        <f>INDEX(PM_Dalibnieki[],MATCH(PM_Cuka[[#This Row],[Dablībnieka numurs]],PM_Dalibnieki[Dablībnieka numurs],0),2)</f>
        <v>0</v>
      </c>
      <c r="D132" s="50">
        <f>INDEX(PM_Dalibnieki[],MATCH(PM_Cuka[[#This Row],[Dablībnieka numurs]],PM_Dalibnieki[Dablībnieka numurs],0),3)</f>
        <v>0</v>
      </c>
      <c r="E132" s="50">
        <f>INDEX(PM_Dalibnieki[],MATCH(PM_Cuka[[#This Row],[Dablībnieka numurs]],PM_Dalibnieki[Dablībnieka numurs],0),4)</f>
        <v>0</v>
      </c>
      <c r="F132" s="80">
        <f>INDEX(PM_Dalibnieki[],MATCH(PM_Cuka[[#This Row],[Dablībnieka numurs]],PM_Dalibnieki[Dablībnieka numurs],"0"),5)</f>
        <v>0</v>
      </c>
      <c r="G132" s="159"/>
      <c r="H132" s="159"/>
      <c r="I132" s="60">
        <f t="shared" si="1"/>
        <v>0</v>
      </c>
      <c r="J132" s="64"/>
      <c r="K132" s="60">
        <f>SUM(PM_Cuka[[#This Row],[KOPĀ ]:[P/FINĀLS]])</f>
        <v>0</v>
      </c>
      <c r="L132" s="64"/>
      <c r="M132" s="60">
        <f>SUM(PM_Cuka[[#This Row],[KOPĀ Pēc Pusfināla]],PM_Cuka[[#This Row],[FINĀLS]])</f>
        <v>0</v>
      </c>
      <c r="N132" s="60" t="str">
        <f>IF(PM_Cuka[[#This Row],[KOPĀ Pēc Fināla]]&gt;0,RANK(PM_Cuka[[#This Row],[KOPĀ Pēc Fināla]],PM_Cuka[KOPĀ Pēc Fināla]),"NAV")</f>
        <v>NAV</v>
      </c>
      <c r="O132" s="61"/>
      <c r="P132" s="61" t="str">
        <f>IF(PM_Cuka[[#This Row],[Grupa]]="Juniors",COUNTIFS(PM_Cuka[Grupa],PM_Cuka[[#This Row],[Grupa]],PM_Cuka[KOPĀ Pēc Fināla],"&gt;"&amp;PM_Cuka[[#This Row],[KOPĀ Pēc Fināla]])+1,"")</f>
        <v/>
      </c>
      <c r="Q132" s="62" t="str">
        <f>IF(PM_Cuka[[#This Row],[Grupa]]="Amatieris",COUNTIFS(PM_Cuka[Grupa],PM_Cuka[[#This Row],[Grupa]],PM_Cuka[KOPĀ Pēc Fināla],"&gt;"&amp;PM_Cuka[[#This Row],[KOPĀ Pēc Fināla]])+1,"")</f>
        <v/>
      </c>
      <c r="R132" s="52" t="str">
        <f>IF(PM_Cuka[[#This Row],[Komanda]]&gt;0,SUMIFS(PM_Cuka[[KOPĀ ]],PM_Cuka[Komanda],PM_Cuka[[#This Row],[Komanda]]),"0")</f>
        <v>0</v>
      </c>
    </row>
    <row r="133" spans="1:18" ht="15.75" x14ac:dyDescent="0.25">
      <c r="A133" s="55">
        <v>126</v>
      </c>
      <c r="B133" s="34">
        <v>124</v>
      </c>
      <c r="C133" s="50">
        <f>INDEX(PM_Dalibnieki[],MATCH(PM_Cuka[[#This Row],[Dablībnieka numurs]],PM_Dalibnieki[Dablībnieka numurs],0),2)</f>
        <v>0</v>
      </c>
      <c r="D133" s="50">
        <f>INDEX(PM_Dalibnieki[],MATCH(PM_Cuka[[#This Row],[Dablībnieka numurs]],PM_Dalibnieki[Dablībnieka numurs],0),3)</f>
        <v>0</v>
      </c>
      <c r="E133" s="50">
        <f>INDEX(PM_Dalibnieki[],MATCH(PM_Cuka[[#This Row],[Dablībnieka numurs]],PM_Dalibnieki[Dablībnieka numurs],0),4)</f>
        <v>0</v>
      </c>
      <c r="F133" s="80">
        <f>INDEX(PM_Dalibnieki[],MATCH(PM_Cuka[[#This Row],[Dablībnieka numurs]],PM_Dalibnieki[Dablībnieka numurs],"0"),5)</f>
        <v>0</v>
      </c>
      <c r="G133" s="159"/>
      <c r="H133" s="159"/>
      <c r="I133" s="60">
        <f t="shared" si="1"/>
        <v>0</v>
      </c>
      <c r="J133" s="64"/>
      <c r="K133" s="60">
        <f>SUM(PM_Cuka[[#This Row],[KOPĀ ]:[P/FINĀLS]])</f>
        <v>0</v>
      </c>
      <c r="L133" s="64"/>
      <c r="M133" s="60">
        <f>SUM(PM_Cuka[[#This Row],[KOPĀ Pēc Pusfināla]],PM_Cuka[[#This Row],[FINĀLS]])</f>
        <v>0</v>
      </c>
      <c r="N133" s="60" t="str">
        <f>IF(PM_Cuka[[#This Row],[KOPĀ Pēc Fināla]]&gt;0,RANK(PM_Cuka[[#This Row],[KOPĀ Pēc Fināla]],PM_Cuka[KOPĀ Pēc Fināla]),"NAV")</f>
        <v>NAV</v>
      </c>
      <c r="O133" s="61"/>
      <c r="P133" s="61" t="str">
        <f>IF(PM_Cuka[[#This Row],[Grupa]]="Juniors",COUNTIFS(PM_Cuka[Grupa],PM_Cuka[[#This Row],[Grupa]],PM_Cuka[KOPĀ Pēc Fināla],"&gt;"&amp;PM_Cuka[[#This Row],[KOPĀ Pēc Fināla]])+1,"")</f>
        <v/>
      </c>
      <c r="Q133" s="62" t="str">
        <f>IF(PM_Cuka[[#This Row],[Grupa]]="Amatieris",COUNTIFS(PM_Cuka[Grupa],PM_Cuka[[#This Row],[Grupa]],PM_Cuka[KOPĀ Pēc Fināla],"&gt;"&amp;PM_Cuka[[#This Row],[KOPĀ Pēc Fināla]])+1,"")</f>
        <v/>
      </c>
      <c r="R133" s="52" t="str">
        <f>IF(PM_Cuka[[#This Row],[Komanda]]&gt;0,SUMIFS(PM_Cuka[[KOPĀ ]],PM_Cuka[Komanda],PM_Cuka[[#This Row],[Komanda]]),"0")</f>
        <v>0</v>
      </c>
    </row>
    <row r="134" spans="1:18" ht="15.75" x14ac:dyDescent="0.25">
      <c r="A134" s="55">
        <v>127</v>
      </c>
      <c r="B134" s="34">
        <v>125</v>
      </c>
      <c r="C134" s="50">
        <f>INDEX(PM_Dalibnieki[],MATCH(PM_Cuka[[#This Row],[Dablībnieka numurs]],PM_Dalibnieki[Dablībnieka numurs],0),2)</f>
        <v>0</v>
      </c>
      <c r="D134" s="50">
        <f>INDEX(PM_Dalibnieki[],MATCH(PM_Cuka[[#This Row],[Dablībnieka numurs]],PM_Dalibnieki[Dablībnieka numurs],0),3)</f>
        <v>0</v>
      </c>
      <c r="E134" s="50">
        <f>INDEX(PM_Dalibnieki[],MATCH(PM_Cuka[[#This Row],[Dablībnieka numurs]],PM_Dalibnieki[Dablībnieka numurs],0),4)</f>
        <v>0</v>
      </c>
      <c r="F134" s="80">
        <f>INDEX(PM_Dalibnieki[],MATCH(PM_Cuka[[#This Row],[Dablībnieka numurs]],PM_Dalibnieki[Dablībnieka numurs],"0"),5)</f>
        <v>0</v>
      </c>
      <c r="G134" s="159"/>
      <c r="H134" s="159"/>
      <c r="I134" s="60">
        <f t="shared" si="1"/>
        <v>0</v>
      </c>
      <c r="J134" s="64"/>
      <c r="K134" s="60">
        <f>SUM(PM_Cuka[[#This Row],[KOPĀ ]:[P/FINĀLS]])</f>
        <v>0</v>
      </c>
      <c r="L134" s="64"/>
      <c r="M134" s="60">
        <f>SUM(PM_Cuka[[#This Row],[KOPĀ Pēc Pusfināla]],PM_Cuka[[#This Row],[FINĀLS]])</f>
        <v>0</v>
      </c>
      <c r="N134" s="60" t="str">
        <f>IF(PM_Cuka[[#This Row],[KOPĀ Pēc Fināla]]&gt;0,RANK(PM_Cuka[[#This Row],[KOPĀ Pēc Fināla]],PM_Cuka[KOPĀ Pēc Fināla]),"NAV")</f>
        <v>NAV</v>
      </c>
      <c r="O134" s="61"/>
      <c r="P134" s="61" t="str">
        <f>IF(PM_Cuka[[#This Row],[Grupa]]="Juniors",COUNTIFS(PM_Cuka[Grupa],PM_Cuka[[#This Row],[Grupa]],PM_Cuka[KOPĀ Pēc Fināla],"&gt;"&amp;PM_Cuka[[#This Row],[KOPĀ Pēc Fināla]])+1,"")</f>
        <v/>
      </c>
      <c r="Q134" s="62" t="str">
        <f>IF(PM_Cuka[[#This Row],[Grupa]]="Amatieris",COUNTIFS(PM_Cuka[Grupa],PM_Cuka[[#This Row],[Grupa]],PM_Cuka[KOPĀ Pēc Fināla],"&gt;"&amp;PM_Cuka[[#This Row],[KOPĀ Pēc Fināla]])+1,"")</f>
        <v/>
      </c>
      <c r="R134" s="52" t="str">
        <f>IF(PM_Cuka[[#This Row],[Komanda]]&gt;0,SUMIFS(PM_Cuka[[KOPĀ ]],PM_Cuka[Komanda],PM_Cuka[[#This Row],[Komanda]]),"0")</f>
        <v>0</v>
      </c>
    </row>
    <row r="135" spans="1:18" ht="15.75" x14ac:dyDescent="0.25">
      <c r="A135" s="55">
        <v>128</v>
      </c>
      <c r="B135" s="34">
        <v>126</v>
      </c>
      <c r="C135" s="50">
        <f>INDEX(PM_Dalibnieki[],MATCH(PM_Cuka[[#This Row],[Dablībnieka numurs]],PM_Dalibnieki[Dablībnieka numurs],0),2)</f>
        <v>0</v>
      </c>
      <c r="D135" s="50">
        <f>INDEX(PM_Dalibnieki[],MATCH(PM_Cuka[[#This Row],[Dablībnieka numurs]],PM_Dalibnieki[Dablībnieka numurs],0),3)</f>
        <v>0</v>
      </c>
      <c r="E135" s="50">
        <f>INDEX(PM_Dalibnieki[],MATCH(PM_Cuka[[#This Row],[Dablībnieka numurs]],PM_Dalibnieki[Dablībnieka numurs],0),4)</f>
        <v>0</v>
      </c>
      <c r="F135" s="80">
        <f>INDEX(PM_Dalibnieki[],MATCH(PM_Cuka[[#This Row],[Dablībnieka numurs]],PM_Dalibnieki[Dablībnieka numurs],"0"),5)</f>
        <v>0</v>
      </c>
      <c r="G135" s="159"/>
      <c r="H135" s="159"/>
      <c r="I135" s="60">
        <f t="shared" si="1"/>
        <v>0</v>
      </c>
      <c r="J135" s="64"/>
      <c r="K135" s="60">
        <f>SUM(PM_Cuka[[#This Row],[KOPĀ ]:[P/FINĀLS]])</f>
        <v>0</v>
      </c>
      <c r="L135" s="64"/>
      <c r="M135" s="60">
        <f>SUM(PM_Cuka[[#This Row],[KOPĀ Pēc Pusfināla]],PM_Cuka[[#This Row],[FINĀLS]])</f>
        <v>0</v>
      </c>
      <c r="N135" s="60" t="str">
        <f>IF(PM_Cuka[[#This Row],[KOPĀ Pēc Fināla]]&gt;0,RANK(PM_Cuka[[#This Row],[KOPĀ Pēc Fināla]],PM_Cuka[KOPĀ Pēc Fināla]),"NAV")</f>
        <v>NAV</v>
      </c>
      <c r="O135" s="61"/>
      <c r="P135" s="61" t="str">
        <f>IF(PM_Cuka[[#This Row],[Grupa]]="Juniors",COUNTIFS(PM_Cuka[Grupa],PM_Cuka[[#This Row],[Grupa]],PM_Cuka[KOPĀ Pēc Fināla],"&gt;"&amp;PM_Cuka[[#This Row],[KOPĀ Pēc Fināla]])+1,"")</f>
        <v/>
      </c>
      <c r="Q135" s="62" t="str">
        <f>IF(PM_Cuka[[#This Row],[Grupa]]="Amatieris",COUNTIFS(PM_Cuka[Grupa],PM_Cuka[[#This Row],[Grupa]],PM_Cuka[KOPĀ Pēc Fināla],"&gt;"&amp;PM_Cuka[[#This Row],[KOPĀ Pēc Fināla]])+1,"")</f>
        <v/>
      </c>
      <c r="R135" s="52" t="str">
        <f>IF(PM_Cuka[[#This Row],[Komanda]]&gt;0,SUMIFS(PM_Cuka[[KOPĀ ]],PM_Cuka[Komanda],PM_Cuka[[#This Row],[Komanda]]),"0")</f>
        <v>0</v>
      </c>
    </row>
    <row r="136" spans="1:18" ht="15.75" x14ac:dyDescent="0.25">
      <c r="A136" s="55">
        <v>129</v>
      </c>
      <c r="B136" s="34">
        <v>127</v>
      </c>
      <c r="C136" s="50">
        <f>INDEX(PM_Dalibnieki[],MATCH(PM_Cuka[[#This Row],[Dablībnieka numurs]],PM_Dalibnieki[Dablībnieka numurs],0),2)</f>
        <v>0</v>
      </c>
      <c r="D136" s="50">
        <f>INDEX(PM_Dalibnieki[],MATCH(PM_Cuka[[#This Row],[Dablībnieka numurs]],PM_Dalibnieki[Dablībnieka numurs],0),3)</f>
        <v>0</v>
      </c>
      <c r="E136" s="50">
        <f>INDEX(PM_Dalibnieki[],MATCH(PM_Cuka[[#This Row],[Dablībnieka numurs]],PM_Dalibnieki[Dablībnieka numurs],0),4)</f>
        <v>0</v>
      </c>
      <c r="F136" s="80">
        <f>INDEX(PM_Dalibnieki[],MATCH(PM_Cuka[[#This Row],[Dablībnieka numurs]],PM_Dalibnieki[Dablībnieka numurs],"0"),5)</f>
        <v>0</v>
      </c>
      <c r="G136" s="159"/>
      <c r="H136" s="159"/>
      <c r="I136" s="60">
        <f t="shared" ref="I136:I199" si="2">G136+H136</f>
        <v>0</v>
      </c>
      <c r="J136" s="64"/>
      <c r="K136" s="60">
        <f>SUM(PM_Cuka[[#This Row],[KOPĀ ]:[P/FINĀLS]])</f>
        <v>0</v>
      </c>
      <c r="L136" s="64"/>
      <c r="M136" s="60">
        <f>SUM(PM_Cuka[[#This Row],[KOPĀ Pēc Pusfināla]],PM_Cuka[[#This Row],[FINĀLS]])</f>
        <v>0</v>
      </c>
      <c r="N136" s="60" t="str">
        <f>IF(PM_Cuka[[#This Row],[KOPĀ Pēc Fināla]]&gt;0,RANK(PM_Cuka[[#This Row],[KOPĀ Pēc Fināla]],PM_Cuka[KOPĀ Pēc Fināla]),"NAV")</f>
        <v>NAV</v>
      </c>
      <c r="O136" s="61"/>
      <c r="P136" s="61" t="str">
        <f>IF(PM_Cuka[[#This Row],[Grupa]]="Juniors",COUNTIFS(PM_Cuka[Grupa],PM_Cuka[[#This Row],[Grupa]],PM_Cuka[KOPĀ Pēc Fināla],"&gt;"&amp;PM_Cuka[[#This Row],[KOPĀ Pēc Fināla]])+1,"")</f>
        <v/>
      </c>
      <c r="Q136" s="62" t="str">
        <f>IF(PM_Cuka[[#This Row],[Grupa]]="Amatieris",COUNTIFS(PM_Cuka[Grupa],PM_Cuka[[#This Row],[Grupa]],PM_Cuka[KOPĀ Pēc Fināla],"&gt;"&amp;PM_Cuka[[#This Row],[KOPĀ Pēc Fināla]])+1,"")</f>
        <v/>
      </c>
      <c r="R136" s="52" t="str">
        <f>IF(PM_Cuka[[#This Row],[Komanda]]&gt;0,SUMIFS(PM_Cuka[[KOPĀ ]],PM_Cuka[Komanda],PM_Cuka[[#This Row],[Komanda]]),"0")</f>
        <v>0</v>
      </c>
    </row>
    <row r="137" spans="1:18" ht="15.75" x14ac:dyDescent="0.25">
      <c r="A137" s="55">
        <v>130</v>
      </c>
      <c r="B137" s="34">
        <v>128</v>
      </c>
      <c r="C137" s="50">
        <f>INDEX(PM_Dalibnieki[],MATCH(PM_Cuka[[#This Row],[Dablībnieka numurs]],PM_Dalibnieki[Dablībnieka numurs],0),2)</f>
        <v>0</v>
      </c>
      <c r="D137" s="50">
        <f>INDEX(PM_Dalibnieki[],MATCH(PM_Cuka[[#This Row],[Dablībnieka numurs]],PM_Dalibnieki[Dablībnieka numurs],0),3)</f>
        <v>0</v>
      </c>
      <c r="E137" s="50">
        <f>INDEX(PM_Dalibnieki[],MATCH(PM_Cuka[[#This Row],[Dablībnieka numurs]],PM_Dalibnieki[Dablībnieka numurs],0),4)</f>
        <v>0</v>
      </c>
      <c r="F137" s="80">
        <f>INDEX(PM_Dalibnieki[],MATCH(PM_Cuka[[#This Row],[Dablībnieka numurs]],PM_Dalibnieki[Dablībnieka numurs],"0"),5)</f>
        <v>0</v>
      </c>
      <c r="G137" s="159"/>
      <c r="H137" s="159"/>
      <c r="I137" s="60">
        <f t="shared" si="2"/>
        <v>0</v>
      </c>
      <c r="J137" s="64"/>
      <c r="K137" s="60">
        <f>SUM(PM_Cuka[[#This Row],[KOPĀ ]:[P/FINĀLS]])</f>
        <v>0</v>
      </c>
      <c r="L137" s="64"/>
      <c r="M137" s="60">
        <f>SUM(PM_Cuka[[#This Row],[KOPĀ Pēc Pusfināla]],PM_Cuka[[#This Row],[FINĀLS]])</f>
        <v>0</v>
      </c>
      <c r="N137" s="60" t="str">
        <f>IF(PM_Cuka[[#This Row],[KOPĀ Pēc Fināla]]&gt;0,RANK(PM_Cuka[[#This Row],[KOPĀ Pēc Fināla]],PM_Cuka[KOPĀ Pēc Fināla]),"NAV")</f>
        <v>NAV</v>
      </c>
      <c r="O137" s="61"/>
      <c r="P137" s="61" t="str">
        <f>IF(PM_Cuka[[#This Row],[Grupa]]="Juniors",COUNTIFS(PM_Cuka[Grupa],PM_Cuka[[#This Row],[Grupa]],PM_Cuka[KOPĀ Pēc Fināla],"&gt;"&amp;PM_Cuka[[#This Row],[KOPĀ Pēc Fināla]])+1,"")</f>
        <v/>
      </c>
      <c r="Q137" s="62" t="str">
        <f>IF(PM_Cuka[[#This Row],[Grupa]]="Amatieris",COUNTIFS(PM_Cuka[Grupa],PM_Cuka[[#This Row],[Grupa]],PM_Cuka[KOPĀ Pēc Fināla],"&gt;"&amp;PM_Cuka[[#This Row],[KOPĀ Pēc Fināla]])+1,"")</f>
        <v/>
      </c>
      <c r="R137" s="52" t="str">
        <f>IF(PM_Cuka[[#This Row],[Komanda]]&gt;0,SUMIFS(PM_Cuka[[KOPĀ ]],PM_Cuka[Komanda],PM_Cuka[[#This Row],[Komanda]]),"0")</f>
        <v>0</v>
      </c>
    </row>
    <row r="138" spans="1:18" ht="15.75" x14ac:dyDescent="0.25">
      <c r="A138" s="55">
        <v>131</v>
      </c>
      <c r="B138" s="34">
        <v>129</v>
      </c>
      <c r="C138" s="50">
        <f>INDEX(PM_Dalibnieki[],MATCH(PM_Cuka[[#This Row],[Dablībnieka numurs]],PM_Dalibnieki[Dablībnieka numurs],0),2)</f>
        <v>0</v>
      </c>
      <c r="D138" s="50">
        <f>INDEX(PM_Dalibnieki[],MATCH(PM_Cuka[[#This Row],[Dablībnieka numurs]],PM_Dalibnieki[Dablībnieka numurs],0),3)</f>
        <v>0</v>
      </c>
      <c r="E138" s="50">
        <f>INDEX(PM_Dalibnieki[],MATCH(PM_Cuka[[#This Row],[Dablībnieka numurs]],PM_Dalibnieki[Dablībnieka numurs],0),4)</f>
        <v>0</v>
      </c>
      <c r="F138" s="80">
        <f>INDEX(PM_Dalibnieki[],MATCH(PM_Cuka[[#This Row],[Dablībnieka numurs]],PM_Dalibnieki[Dablībnieka numurs],"0"),5)</f>
        <v>0</v>
      </c>
      <c r="G138" s="159"/>
      <c r="H138" s="159"/>
      <c r="I138" s="60">
        <f t="shared" si="2"/>
        <v>0</v>
      </c>
      <c r="J138" s="64"/>
      <c r="K138" s="60">
        <f>SUM(PM_Cuka[[#This Row],[KOPĀ ]:[P/FINĀLS]])</f>
        <v>0</v>
      </c>
      <c r="L138" s="64"/>
      <c r="M138" s="60">
        <f>SUM(PM_Cuka[[#This Row],[KOPĀ Pēc Pusfināla]],PM_Cuka[[#This Row],[FINĀLS]])</f>
        <v>0</v>
      </c>
      <c r="N138" s="60" t="str">
        <f>IF(PM_Cuka[[#This Row],[KOPĀ Pēc Fināla]]&gt;0,RANK(PM_Cuka[[#This Row],[KOPĀ Pēc Fināla]],PM_Cuka[KOPĀ Pēc Fināla]),"NAV")</f>
        <v>NAV</v>
      </c>
      <c r="O138" s="61"/>
      <c r="P138" s="61" t="str">
        <f>IF(PM_Cuka[[#This Row],[Grupa]]="Juniors",COUNTIFS(PM_Cuka[Grupa],PM_Cuka[[#This Row],[Grupa]],PM_Cuka[KOPĀ Pēc Fināla],"&gt;"&amp;PM_Cuka[[#This Row],[KOPĀ Pēc Fināla]])+1,"")</f>
        <v/>
      </c>
      <c r="Q138" s="62" t="str">
        <f>IF(PM_Cuka[[#This Row],[Grupa]]="Amatieris",COUNTIFS(PM_Cuka[Grupa],PM_Cuka[[#This Row],[Grupa]],PM_Cuka[KOPĀ Pēc Fināla],"&gt;"&amp;PM_Cuka[[#This Row],[KOPĀ Pēc Fināla]])+1,"")</f>
        <v/>
      </c>
      <c r="R138" s="52" t="str">
        <f>IF(PM_Cuka[[#This Row],[Komanda]]&gt;0,SUMIFS(PM_Cuka[[KOPĀ ]],PM_Cuka[Komanda],PM_Cuka[[#This Row],[Komanda]]),"0")</f>
        <v>0</v>
      </c>
    </row>
    <row r="139" spans="1:18" ht="15.75" x14ac:dyDescent="0.25">
      <c r="A139" s="55">
        <v>132</v>
      </c>
      <c r="B139" s="34">
        <v>132</v>
      </c>
      <c r="C139" s="50">
        <f>INDEX(PM_Dalibnieki[],MATCH(PM_Cuka[[#This Row],[Dablībnieka numurs]],PM_Dalibnieki[Dablībnieka numurs],0),2)</f>
        <v>0</v>
      </c>
      <c r="D139" s="50">
        <f>INDEX(PM_Dalibnieki[],MATCH(PM_Cuka[[#This Row],[Dablībnieka numurs]],PM_Dalibnieki[Dablībnieka numurs],0),3)</f>
        <v>0</v>
      </c>
      <c r="E139" s="50">
        <f>INDEX(PM_Dalibnieki[],MATCH(PM_Cuka[[#This Row],[Dablībnieka numurs]],PM_Dalibnieki[Dablībnieka numurs],0),4)</f>
        <v>0</v>
      </c>
      <c r="F139" s="80">
        <f>INDEX(PM_Dalibnieki[],MATCH(PM_Cuka[[#This Row],[Dablībnieka numurs]],PM_Dalibnieki[Dablībnieka numurs],"0"),5)</f>
        <v>0</v>
      </c>
      <c r="G139" s="159"/>
      <c r="H139" s="159"/>
      <c r="I139" s="60">
        <f t="shared" si="2"/>
        <v>0</v>
      </c>
      <c r="J139" s="64"/>
      <c r="K139" s="60">
        <f>SUM(PM_Cuka[[#This Row],[KOPĀ ]:[P/FINĀLS]])</f>
        <v>0</v>
      </c>
      <c r="L139" s="64"/>
      <c r="M139" s="60">
        <f>SUM(PM_Cuka[[#This Row],[KOPĀ Pēc Pusfināla]],PM_Cuka[[#This Row],[FINĀLS]])</f>
        <v>0</v>
      </c>
      <c r="N139" s="60" t="str">
        <f>IF(PM_Cuka[[#This Row],[KOPĀ Pēc Fināla]]&gt;0,RANK(PM_Cuka[[#This Row],[KOPĀ Pēc Fināla]],PM_Cuka[KOPĀ Pēc Fināla]),"NAV")</f>
        <v>NAV</v>
      </c>
      <c r="O139" s="61"/>
      <c r="P139" s="61" t="str">
        <f>IF(PM_Cuka[[#This Row],[Grupa]]="Juniors",COUNTIFS(PM_Cuka[Grupa],PM_Cuka[[#This Row],[Grupa]],PM_Cuka[KOPĀ Pēc Fināla],"&gt;"&amp;PM_Cuka[[#This Row],[KOPĀ Pēc Fināla]])+1,"")</f>
        <v/>
      </c>
      <c r="Q139" s="62" t="str">
        <f>IF(PM_Cuka[[#This Row],[Grupa]]="Amatieris",COUNTIFS(PM_Cuka[Grupa],PM_Cuka[[#This Row],[Grupa]],PM_Cuka[KOPĀ Pēc Fināla],"&gt;"&amp;PM_Cuka[[#This Row],[KOPĀ Pēc Fināla]])+1,"")</f>
        <v/>
      </c>
      <c r="R139" s="52" t="str">
        <f>IF(PM_Cuka[[#This Row],[Komanda]]&gt;0,SUMIFS(PM_Cuka[[KOPĀ ]],PM_Cuka[Komanda],PM_Cuka[[#This Row],[Komanda]]),"0")</f>
        <v>0</v>
      </c>
    </row>
    <row r="140" spans="1:18" ht="15.75" x14ac:dyDescent="0.25">
      <c r="A140" s="55">
        <v>133</v>
      </c>
      <c r="B140" s="34">
        <v>133</v>
      </c>
      <c r="C140" s="50">
        <f>INDEX(PM_Dalibnieki[],MATCH(PM_Cuka[[#This Row],[Dablībnieka numurs]],PM_Dalibnieki[Dablībnieka numurs],0),2)</f>
        <v>0</v>
      </c>
      <c r="D140" s="50">
        <f>INDEX(PM_Dalibnieki[],MATCH(PM_Cuka[[#This Row],[Dablībnieka numurs]],PM_Dalibnieki[Dablībnieka numurs],0),3)</f>
        <v>0</v>
      </c>
      <c r="E140" s="50">
        <f>INDEX(PM_Dalibnieki[],MATCH(PM_Cuka[[#This Row],[Dablībnieka numurs]],PM_Dalibnieki[Dablībnieka numurs],0),4)</f>
        <v>0</v>
      </c>
      <c r="F140" s="80">
        <f>INDEX(PM_Dalibnieki[],MATCH(PM_Cuka[[#This Row],[Dablībnieka numurs]],PM_Dalibnieki[Dablībnieka numurs],"0"),5)</f>
        <v>0</v>
      </c>
      <c r="G140" s="159"/>
      <c r="H140" s="159"/>
      <c r="I140" s="60">
        <f t="shared" si="2"/>
        <v>0</v>
      </c>
      <c r="J140" s="64"/>
      <c r="K140" s="60">
        <f>SUM(PM_Cuka[[#This Row],[KOPĀ ]:[P/FINĀLS]])</f>
        <v>0</v>
      </c>
      <c r="L140" s="64"/>
      <c r="M140" s="60">
        <f>SUM(PM_Cuka[[#This Row],[KOPĀ Pēc Pusfināla]],PM_Cuka[[#This Row],[FINĀLS]])</f>
        <v>0</v>
      </c>
      <c r="N140" s="60" t="str">
        <f>IF(PM_Cuka[[#This Row],[KOPĀ Pēc Fināla]]&gt;0,RANK(PM_Cuka[[#This Row],[KOPĀ Pēc Fināla]],PM_Cuka[KOPĀ Pēc Fināla]),"NAV")</f>
        <v>NAV</v>
      </c>
      <c r="O140" s="61"/>
      <c r="P140" s="61" t="str">
        <f>IF(PM_Cuka[[#This Row],[Grupa]]="Juniors",COUNTIFS(PM_Cuka[Grupa],PM_Cuka[[#This Row],[Grupa]],PM_Cuka[KOPĀ Pēc Fināla],"&gt;"&amp;PM_Cuka[[#This Row],[KOPĀ Pēc Fināla]])+1,"")</f>
        <v/>
      </c>
      <c r="Q140" s="62" t="str">
        <f>IF(PM_Cuka[[#This Row],[Grupa]]="Amatieris",COUNTIFS(PM_Cuka[Grupa],PM_Cuka[[#This Row],[Grupa]],PM_Cuka[KOPĀ Pēc Fināla],"&gt;"&amp;PM_Cuka[[#This Row],[KOPĀ Pēc Fināla]])+1,"")</f>
        <v/>
      </c>
      <c r="R140" s="52" t="str">
        <f>IF(PM_Cuka[[#This Row],[Komanda]]&gt;0,SUMIFS(PM_Cuka[[KOPĀ ]],PM_Cuka[Komanda],PM_Cuka[[#This Row],[Komanda]]),"0")</f>
        <v>0</v>
      </c>
    </row>
    <row r="141" spans="1:18" ht="15.75" x14ac:dyDescent="0.25">
      <c r="A141" s="55">
        <v>134</v>
      </c>
      <c r="B141" s="34">
        <v>134</v>
      </c>
      <c r="C141" s="50">
        <f>INDEX(PM_Dalibnieki[],MATCH(PM_Cuka[[#This Row],[Dablībnieka numurs]],PM_Dalibnieki[Dablībnieka numurs],0),2)</f>
        <v>0</v>
      </c>
      <c r="D141" s="50">
        <f>INDEX(PM_Dalibnieki[],MATCH(PM_Cuka[[#This Row],[Dablībnieka numurs]],PM_Dalibnieki[Dablībnieka numurs],0),3)</f>
        <v>0</v>
      </c>
      <c r="E141" s="50">
        <f>INDEX(PM_Dalibnieki[],MATCH(PM_Cuka[[#This Row],[Dablībnieka numurs]],PM_Dalibnieki[Dablībnieka numurs],0),4)</f>
        <v>0</v>
      </c>
      <c r="F141" s="80">
        <f>INDEX(PM_Dalibnieki[],MATCH(PM_Cuka[[#This Row],[Dablībnieka numurs]],PM_Dalibnieki[Dablībnieka numurs],"0"),5)</f>
        <v>0</v>
      </c>
      <c r="G141" s="159"/>
      <c r="H141" s="159"/>
      <c r="I141" s="60">
        <f t="shared" si="2"/>
        <v>0</v>
      </c>
      <c r="J141" s="64"/>
      <c r="K141" s="60">
        <f>SUM(PM_Cuka[[#This Row],[KOPĀ ]:[P/FINĀLS]])</f>
        <v>0</v>
      </c>
      <c r="L141" s="64"/>
      <c r="M141" s="60">
        <f>SUM(PM_Cuka[[#This Row],[KOPĀ Pēc Pusfināla]],PM_Cuka[[#This Row],[FINĀLS]])</f>
        <v>0</v>
      </c>
      <c r="N141" s="60" t="str">
        <f>IF(PM_Cuka[[#This Row],[KOPĀ Pēc Fināla]]&gt;0,RANK(PM_Cuka[[#This Row],[KOPĀ Pēc Fināla]],PM_Cuka[KOPĀ Pēc Fināla]),"NAV")</f>
        <v>NAV</v>
      </c>
      <c r="O141" s="61"/>
      <c r="P141" s="61" t="str">
        <f>IF(PM_Cuka[[#This Row],[Grupa]]="Juniors",COUNTIFS(PM_Cuka[Grupa],PM_Cuka[[#This Row],[Grupa]],PM_Cuka[KOPĀ Pēc Fināla],"&gt;"&amp;PM_Cuka[[#This Row],[KOPĀ Pēc Fināla]])+1,"")</f>
        <v/>
      </c>
      <c r="Q141" s="62" t="str">
        <f>IF(PM_Cuka[[#This Row],[Grupa]]="Amatieris",COUNTIFS(PM_Cuka[Grupa],PM_Cuka[[#This Row],[Grupa]],PM_Cuka[KOPĀ Pēc Fināla],"&gt;"&amp;PM_Cuka[[#This Row],[KOPĀ Pēc Fināla]])+1,"")</f>
        <v/>
      </c>
      <c r="R141" s="52" t="str">
        <f>IF(PM_Cuka[[#This Row],[Komanda]]&gt;0,SUMIFS(PM_Cuka[[KOPĀ ]],PM_Cuka[Komanda],PM_Cuka[[#This Row],[Komanda]]),"0")</f>
        <v>0</v>
      </c>
    </row>
    <row r="142" spans="1:18" ht="15.75" x14ac:dyDescent="0.25">
      <c r="A142" s="55">
        <v>135</v>
      </c>
      <c r="B142" s="34">
        <v>135</v>
      </c>
      <c r="C142" s="50">
        <f>INDEX(PM_Dalibnieki[],MATCH(PM_Cuka[[#This Row],[Dablībnieka numurs]],PM_Dalibnieki[Dablībnieka numurs],0),2)</f>
        <v>0</v>
      </c>
      <c r="D142" s="50">
        <f>INDEX(PM_Dalibnieki[],MATCH(PM_Cuka[[#This Row],[Dablībnieka numurs]],PM_Dalibnieki[Dablībnieka numurs],0),3)</f>
        <v>0</v>
      </c>
      <c r="E142" s="50">
        <f>INDEX(PM_Dalibnieki[],MATCH(PM_Cuka[[#This Row],[Dablībnieka numurs]],PM_Dalibnieki[Dablībnieka numurs],0),4)</f>
        <v>0</v>
      </c>
      <c r="F142" s="80">
        <f>INDEX(PM_Dalibnieki[],MATCH(PM_Cuka[[#This Row],[Dablībnieka numurs]],PM_Dalibnieki[Dablībnieka numurs],"0"),5)</f>
        <v>0</v>
      </c>
      <c r="G142" s="159"/>
      <c r="H142" s="159"/>
      <c r="I142" s="60">
        <f t="shared" si="2"/>
        <v>0</v>
      </c>
      <c r="J142" s="64"/>
      <c r="K142" s="60">
        <f>SUM(PM_Cuka[[#This Row],[KOPĀ ]:[P/FINĀLS]])</f>
        <v>0</v>
      </c>
      <c r="L142" s="64"/>
      <c r="M142" s="60">
        <f>SUM(PM_Cuka[[#This Row],[KOPĀ Pēc Pusfināla]],PM_Cuka[[#This Row],[FINĀLS]])</f>
        <v>0</v>
      </c>
      <c r="N142" s="60" t="str">
        <f>IF(PM_Cuka[[#This Row],[KOPĀ Pēc Fināla]]&gt;0,RANK(PM_Cuka[[#This Row],[KOPĀ Pēc Fināla]],PM_Cuka[KOPĀ Pēc Fināla]),"NAV")</f>
        <v>NAV</v>
      </c>
      <c r="O142" s="61"/>
      <c r="P142" s="61" t="str">
        <f>IF(PM_Cuka[[#This Row],[Grupa]]="Juniors",COUNTIFS(PM_Cuka[Grupa],PM_Cuka[[#This Row],[Grupa]],PM_Cuka[KOPĀ Pēc Fināla],"&gt;"&amp;PM_Cuka[[#This Row],[KOPĀ Pēc Fināla]])+1,"")</f>
        <v/>
      </c>
      <c r="Q142" s="62" t="str">
        <f>IF(PM_Cuka[[#This Row],[Grupa]]="Amatieris",COUNTIFS(PM_Cuka[Grupa],PM_Cuka[[#This Row],[Grupa]],PM_Cuka[KOPĀ Pēc Fināla],"&gt;"&amp;PM_Cuka[[#This Row],[KOPĀ Pēc Fināla]])+1,"")</f>
        <v/>
      </c>
      <c r="R142" s="52" t="str">
        <f>IF(PM_Cuka[[#This Row],[Komanda]]&gt;0,SUMIFS(PM_Cuka[[KOPĀ ]],PM_Cuka[Komanda],PM_Cuka[[#This Row],[Komanda]]),"0")</f>
        <v>0</v>
      </c>
    </row>
    <row r="143" spans="1:18" ht="15.75" x14ac:dyDescent="0.25">
      <c r="A143" s="55">
        <v>136</v>
      </c>
      <c r="B143" s="34">
        <v>136</v>
      </c>
      <c r="C143" s="50">
        <f>INDEX(PM_Dalibnieki[],MATCH(PM_Cuka[[#This Row],[Dablībnieka numurs]],PM_Dalibnieki[Dablībnieka numurs],0),2)</f>
        <v>0</v>
      </c>
      <c r="D143" s="50">
        <f>INDEX(PM_Dalibnieki[],MATCH(PM_Cuka[[#This Row],[Dablībnieka numurs]],PM_Dalibnieki[Dablībnieka numurs],0),3)</f>
        <v>0</v>
      </c>
      <c r="E143" s="50">
        <f>INDEX(PM_Dalibnieki[],MATCH(PM_Cuka[[#This Row],[Dablībnieka numurs]],PM_Dalibnieki[Dablībnieka numurs],0),4)</f>
        <v>0</v>
      </c>
      <c r="F143" s="80">
        <f>INDEX(PM_Dalibnieki[],MATCH(PM_Cuka[[#This Row],[Dablībnieka numurs]],PM_Dalibnieki[Dablībnieka numurs],"0"),5)</f>
        <v>0</v>
      </c>
      <c r="G143" s="159"/>
      <c r="H143" s="159"/>
      <c r="I143" s="60">
        <f t="shared" si="2"/>
        <v>0</v>
      </c>
      <c r="J143" s="64"/>
      <c r="K143" s="60">
        <f>SUM(PM_Cuka[[#This Row],[KOPĀ ]:[P/FINĀLS]])</f>
        <v>0</v>
      </c>
      <c r="L143" s="64"/>
      <c r="M143" s="60">
        <f>SUM(PM_Cuka[[#This Row],[KOPĀ Pēc Pusfināla]],PM_Cuka[[#This Row],[FINĀLS]])</f>
        <v>0</v>
      </c>
      <c r="N143" s="60" t="str">
        <f>IF(PM_Cuka[[#This Row],[KOPĀ Pēc Fināla]]&gt;0,RANK(PM_Cuka[[#This Row],[KOPĀ Pēc Fināla]],PM_Cuka[KOPĀ Pēc Fināla]),"NAV")</f>
        <v>NAV</v>
      </c>
      <c r="O143" s="61"/>
      <c r="P143" s="61" t="str">
        <f>IF(PM_Cuka[[#This Row],[Grupa]]="Juniors",COUNTIFS(PM_Cuka[Grupa],PM_Cuka[[#This Row],[Grupa]],PM_Cuka[KOPĀ Pēc Fināla],"&gt;"&amp;PM_Cuka[[#This Row],[KOPĀ Pēc Fināla]])+1,"")</f>
        <v/>
      </c>
      <c r="Q143" s="62" t="str">
        <f>IF(PM_Cuka[[#This Row],[Grupa]]="Amatieris",COUNTIFS(PM_Cuka[Grupa],PM_Cuka[[#This Row],[Grupa]],PM_Cuka[KOPĀ Pēc Fināla],"&gt;"&amp;PM_Cuka[[#This Row],[KOPĀ Pēc Fināla]])+1,"")</f>
        <v/>
      </c>
      <c r="R143" s="52" t="str">
        <f>IF(PM_Cuka[[#This Row],[Komanda]]&gt;0,SUMIFS(PM_Cuka[[KOPĀ ]],PM_Cuka[Komanda],PM_Cuka[[#This Row],[Komanda]]),"0")</f>
        <v>0</v>
      </c>
    </row>
    <row r="144" spans="1:18" ht="15.75" x14ac:dyDescent="0.25">
      <c r="A144" s="55">
        <v>137</v>
      </c>
      <c r="B144" s="34">
        <v>137</v>
      </c>
      <c r="C144" s="50">
        <f>INDEX(PM_Dalibnieki[],MATCH(PM_Cuka[[#This Row],[Dablībnieka numurs]],PM_Dalibnieki[Dablībnieka numurs],0),2)</f>
        <v>0</v>
      </c>
      <c r="D144" s="50">
        <f>INDEX(PM_Dalibnieki[],MATCH(PM_Cuka[[#This Row],[Dablībnieka numurs]],PM_Dalibnieki[Dablībnieka numurs],0),3)</f>
        <v>0</v>
      </c>
      <c r="E144" s="50">
        <f>INDEX(PM_Dalibnieki[],MATCH(PM_Cuka[[#This Row],[Dablībnieka numurs]],PM_Dalibnieki[Dablībnieka numurs],0),4)</f>
        <v>0</v>
      </c>
      <c r="F144" s="80">
        <f>INDEX(PM_Dalibnieki[],MATCH(PM_Cuka[[#This Row],[Dablībnieka numurs]],PM_Dalibnieki[Dablībnieka numurs],"0"),5)</f>
        <v>0</v>
      </c>
      <c r="G144" s="159"/>
      <c r="H144" s="159"/>
      <c r="I144" s="60">
        <f t="shared" si="2"/>
        <v>0</v>
      </c>
      <c r="J144" s="64"/>
      <c r="K144" s="60">
        <f>SUM(PM_Cuka[[#This Row],[KOPĀ ]:[P/FINĀLS]])</f>
        <v>0</v>
      </c>
      <c r="L144" s="64"/>
      <c r="M144" s="60">
        <f>SUM(PM_Cuka[[#This Row],[KOPĀ Pēc Pusfināla]],PM_Cuka[[#This Row],[FINĀLS]])</f>
        <v>0</v>
      </c>
      <c r="N144" s="60" t="str">
        <f>IF(PM_Cuka[[#This Row],[KOPĀ Pēc Fināla]]&gt;0,RANK(PM_Cuka[[#This Row],[KOPĀ Pēc Fināla]],PM_Cuka[KOPĀ Pēc Fināla]),"NAV")</f>
        <v>NAV</v>
      </c>
      <c r="O144" s="61"/>
      <c r="P144" s="61" t="str">
        <f>IF(PM_Cuka[[#This Row],[Grupa]]="Juniors",COUNTIFS(PM_Cuka[Grupa],PM_Cuka[[#This Row],[Grupa]],PM_Cuka[KOPĀ Pēc Fināla],"&gt;"&amp;PM_Cuka[[#This Row],[KOPĀ Pēc Fināla]])+1,"")</f>
        <v/>
      </c>
      <c r="Q144" s="62" t="str">
        <f>IF(PM_Cuka[[#This Row],[Grupa]]="Amatieris",COUNTIFS(PM_Cuka[Grupa],PM_Cuka[[#This Row],[Grupa]],PM_Cuka[KOPĀ Pēc Fināla],"&gt;"&amp;PM_Cuka[[#This Row],[KOPĀ Pēc Fināla]])+1,"")</f>
        <v/>
      </c>
      <c r="R144" s="52" t="str">
        <f>IF(PM_Cuka[[#This Row],[Komanda]]&gt;0,SUMIFS(PM_Cuka[[KOPĀ ]],PM_Cuka[Komanda],PM_Cuka[[#This Row],[Komanda]]),"0")</f>
        <v>0</v>
      </c>
    </row>
    <row r="145" spans="1:18" ht="15.75" x14ac:dyDescent="0.25">
      <c r="A145" s="55">
        <v>138</v>
      </c>
      <c r="B145" s="34">
        <v>138</v>
      </c>
      <c r="C145" s="50">
        <f>INDEX(PM_Dalibnieki[],MATCH(PM_Cuka[[#This Row],[Dablībnieka numurs]],PM_Dalibnieki[Dablībnieka numurs],0),2)</f>
        <v>0</v>
      </c>
      <c r="D145" s="50">
        <f>INDEX(PM_Dalibnieki[],MATCH(PM_Cuka[[#This Row],[Dablībnieka numurs]],PM_Dalibnieki[Dablībnieka numurs],0),3)</f>
        <v>0</v>
      </c>
      <c r="E145" s="50">
        <f>INDEX(PM_Dalibnieki[],MATCH(PM_Cuka[[#This Row],[Dablībnieka numurs]],PM_Dalibnieki[Dablībnieka numurs],0),4)</f>
        <v>0</v>
      </c>
      <c r="F145" s="80">
        <f>INDEX(PM_Dalibnieki[],MATCH(PM_Cuka[[#This Row],[Dablībnieka numurs]],PM_Dalibnieki[Dablībnieka numurs],"0"),5)</f>
        <v>0</v>
      </c>
      <c r="G145" s="159"/>
      <c r="H145" s="159"/>
      <c r="I145" s="60">
        <f t="shared" si="2"/>
        <v>0</v>
      </c>
      <c r="J145" s="64"/>
      <c r="K145" s="60">
        <f>SUM(PM_Cuka[[#This Row],[KOPĀ ]:[P/FINĀLS]])</f>
        <v>0</v>
      </c>
      <c r="L145" s="64"/>
      <c r="M145" s="60">
        <f>SUM(PM_Cuka[[#This Row],[KOPĀ Pēc Pusfināla]],PM_Cuka[[#This Row],[FINĀLS]])</f>
        <v>0</v>
      </c>
      <c r="N145" s="60" t="str">
        <f>IF(PM_Cuka[[#This Row],[KOPĀ Pēc Fināla]]&gt;0,RANK(PM_Cuka[[#This Row],[KOPĀ Pēc Fināla]],PM_Cuka[KOPĀ Pēc Fināla]),"NAV")</f>
        <v>NAV</v>
      </c>
      <c r="O145" s="61"/>
      <c r="P145" s="61" t="str">
        <f>IF(PM_Cuka[[#This Row],[Grupa]]="Juniors",COUNTIFS(PM_Cuka[Grupa],PM_Cuka[[#This Row],[Grupa]],PM_Cuka[KOPĀ Pēc Fināla],"&gt;"&amp;PM_Cuka[[#This Row],[KOPĀ Pēc Fināla]])+1,"")</f>
        <v/>
      </c>
      <c r="Q145" s="62" t="str">
        <f>IF(PM_Cuka[[#This Row],[Grupa]]="Amatieris",COUNTIFS(PM_Cuka[Grupa],PM_Cuka[[#This Row],[Grupa]],PM_Cuka[KOPĀ Pēc Fināla],"&gt;"&amp;PM_Cuka[[#This Row],[KOPĀ Pēc Fināla]])+1,"")</f>
        <v/>
      </c>
      <c r="R145" s="52" t="str">
        <f>IF(PM_Cuka[[#This Row],[Komanda]]&gt;0,SUMIFS(PM_Cuka[[KOPĀ ]],PM_Cuka[Komanda],PM_Cuka[[#This Row],[Komanda]]),"0")</f>
        <v>0</v>
      </c>
    </row>
    <row r="146" spans="1:18" ht="15.75" x14ac:dyDescent="0.25">
      <c r="A146" s="55">
        <v>139</v>
      </c>
      <c r="B146" s="34">
        <v>139</v>
      </c>
      <c r="C146" s="50">
        <f>INDEX(PM_Dalibnieki[],MATCH(PM_Cuka[[#This Row],[Dablībnieka numurs]],PM_Dalibnieki[Dablībnieka numurs],0),2)</f>
        <v>0</v>
      </c>
      <c r="D146" s="50">
        <f>INDEX(PM_Dalibnieki[],MATCH(PM_Cuka[[#This Row],[Dablībnieka numurs]],PM_Dalibnieki[Dablībnieka numurs],0),3)</f>
        <v>0</v>
      </c>
      <c r="E146" s="50">
        <f>INDEX(PM_Dalibnieki[],MATCH(PM_Cuka[[#This Row],[Dablībnieka numurs]],PM_Dalibnieki[Dablībnieka numurs],0),4)</f>
        <v>0</v>
      </c>
      <c r="F146" s="80">
        <f>INDEX(PM_Dalibnieki[],MATCH(PM_Cuka[[#This Row],[Dablībnieka numurs]],PM_Dalibnieki[Dablībnieka numurs],"0"),5)</f>
        <v>0</v>
      </c>
      <c r="G146" s="159"/>
      <c r="H146" s="159"/>
      <c r="I146" s="60">
        <f t="shared" si="2"/>
        <v>0</v>
      </c>
      <c r="J146" s="64"/>
      <c r="K146" s="60">
        <f>SUM(PM_Cuka[[#This Row],[KOPĀ ]:[P/FINĀLS]])</f>
        <v>0</v>
      </c>
      <c r="L146" s="64"/>
      <c r="M146" s="60">
        <f>SUM(PM_Cuka[[#This Row],[KOPĀ Pēc Pusfināla]],PM_Cuka[[#This Row],[FINĀLS]])</f>
        <v>0</v>
      </c>
      <c r="N146" s="60" t="str">
        <f>IF(PM_Cuka[[#This Row],[KOPĀ Pēc Fināla]]&gt;0,RANK(PM_Cuka[[#This Row],[KOPĀ Pēc Fināla]],PM_Cuka[KOPĀ Pēc Fināla]),"NAV")</f>
        <v>NAV</v>
      </c>
      <c r="O146" s="61"/>
      <c r="P146" s="61" t="str">
        <f>IF(PM_Cuka[[#This Row],[Grupa]]="Juniors",COUNTIFS(PM_Cuka[Grupa],PM_Cuka[[#This Row],[Grupa]],PM_Cuka[KOPĀ Pēc Fināla],"&gt;"&amp;PM_Cuka[[#This Row],[KOPĀ Pēc Fināla]])+1,"")</f>
        <v/>
      </c>
      <c r="Q146" s="62" t="str">
        <f>IF(PM_Cuka[[#This Row],[Grupa]]="Amatieris",COUNTIFS(PM_Cuka[Grupa],PM_Cuka[[#This Row],[Grupa]],PM_Cuka[KOPĀ Pēc Fināla],"&gt;"&amp;PM_Cuka[[#This Row],[KOPĀ Pēc Fināla]])+1,"")</f>
        <v/>
      </c>
      <c r="R146" s="52" t="str">
        <f>IF(PM_Cuka[[#This Row],[Komanda]]&gt;0,SUMIFS(PM_Cuka[[KOPĀ ]],PM_Cuka[Komanda],PM_Cuka[[#This Row],[Komanda]]),"0")</f>
        <v>0</v>
      </c>
    </row>
    <row r="147" spans="1:18" ht="15.75" x14ac:dyDescent="0.25">
      <c r="A147" s="55">
        <v>140</v>
      </c>
      <c r="B147" s="34">
        <v>140</v>
      </c>
      <c r="C147" s="50">
        <f>INDEX(PM_Dalibnieki[],MATCH(PM_Cuka[[#This Row],[Dablībnieka numurs]],PM_Dalibnieki[Dablībnieka numurs],0),2)</f>
        <v>0</v>
      </c>
      <c r="D147" s="50">
        <f>INDEX(PM_Dalibnieki[],MATCH(PM_Cuka[[#This Row],[Dablībnieka numurs]],PM_Dalibnieki[Dablībnieka numurs],0),3)</f>
        <v>0</v>
      </c>
      <c r="E147" s="50">
        <f>INDEX(PM_Dalibnieki[],MATCH(PM_Cuka[[#This Row],[Dablībnieka numurs]],PM_Dalibnieki[Dablībnieka numurs],0),4)</f>
        <v>0</v>
      </c>
      <c r="F147" s="80">
        <f>INDEX(PM_Dalibnieki[],MATCH(PM_Cuka[[#This Row],[Dablībnieka numurs]],PM_Dalibnieki[Dablībnieka numurs],"0"),5)</f>
        <v>0</v>
      </c>
      <c r="G147" s="159"/>
      <c r="H147" s="159"/>
      <c r="I147" s="60">
        <f t="shared" si="2"/>
        <v>0</v>
      </c>
      <c r="J147" s="64"/>
      <c r="K147" s="60">
        <f>SUM(PM_Cuka[[#This Row],[KOPĀ ]:[P/FINĀLS]])</f>
        <v>0</v>
      </c>
      <c r="L147" s="64"/>
      <c r="M147" s="60">
        <f>SUM(PM_Cuka[[#This Row],[KOPĀ Pēc Pusfināla]],PM_Cuka[[#This Row],[FINĀLS]])</f>
        <v>0</v>
      </c>
      <c r="N147" s="60" t="str">
        <f>IF(PM_Cuka[[#This Row],[KOPĀ Pēc Fināla]]&gt;0,RANK(PM_Cuka[[#This Row],[KOPĀ Pēc Fināla]],PM_Cuka[KOPĀ Pēc Fināla]),"NAV")</f>
        <v>NAV</v>
      </c>
      <c r="O147" s="61"/>
      <c r="P147" s="61" t="str">
        <f>IF(PM_Cuka[[#This Row],[Grupa]]="Juniors",COUNTIFS(PM_Cuka[Grupa],PM_Cuka[[#This Row],[Grupa]],PM_Cuka[KOPĀ Pēc Fināla],"&gt;"&amp;PM_Cuka[[#This Row],[KOPĀ Pēc Fināla]])+1,"")</f>
        <v/>
      </c>
      <c r="Q147" s="62" t="str">
        <f>IF(PM_Cuka[[#This Row],[Grupa]]="Amatieris",COUNTIFS(PM_Cuka[Grupa],PM_Cuka[[#This Row],[Grupa]],PM_Cuka[KOPĀ Pēc Fināla],"&gt;"&amp;PM_Cuka[[#This Row],[KOPĀ Pēc Fināla]])+1,"")</f>
        <v/>
      </c>
      <c r="R147" s="52" t="str">
        <f>IF(PM_Cuka[[#This Row],[Komanda]]&gt;0,SUMIFS(PM_Cuka[[KOPĀ ]],PM_Cuka[Komanda],PM_Cuka[[#This Row],[Komanda]]),"0")</f>
        <v>0</v>
      </c>
    </row>
    <row r="148" spans="1:18" ht="15.75" x14ac:dyDescent="0.25">
      <c r="A148" s="55">
        <v>141</v>
      </c>
      <c r="B148" s="34">
        <v>141</v>
      </c>
      <c r="C148" s="50">
        <f>INDEX(PM_Dalibnieki[],MATCH(PM_Cuka[[#This Row],[Dablībnieka numurs]],PM_Dalibnieki[Dablībnieka numurs],0),2)</f>
        <v>0</v>
      </c>
      <c r="D148" s="50">
        <f>INDEX(PM_Dalibnieki[],MATCH(PM_Cuka[[#This Row],[Dablībnieka numurs]],PM_Dalibnieki[Dablībnieka numurs],0),3)</f>
        <v>0</v>
      </c>
      <c r="E148" s="50">
        <f>INDEX(PM_Dalibnieki[],MATCH(PM_Cuka[[#This Row],[Dablībnieka numurs]],PM_Dalibnieki[Dablībnieka numurs],0),4)</f>
        <v>0</v>
      </c>
      <c r="F148" s="80">
        <f>INDEX(PM_Dalibnieki[],MATCH(PM_Cuka[[#This Row],[Dablībnieka numurs]],PM_Dalibnieki[Dablībnieka numurs],"0"),5)</f>
        <v>0</v>
      </c>
      <c r="G148" s="159"/>
      <c r="H148" s="159"/>
      <c r="I148" s="60">
        <f t="shared" si="2"/>
        <v>0</v>
      </c>
      <c r="J148" s="64"/>
      <c r="K148" s="60">
        <f>SUM(PM_Cuka[[#This Row],[KOPĀ ]:[P/FINĀLS]])</f>
        <v>0</v>
      </c>
      <c r="L148" s="64"/>
      <c r="M148" s="60">
        <f>SUM(PM_Cuka[[#This Row],[KOPĀ Pēc Pusfināla]],PM_Cuka[[#This Row],[FINĀLS]])</f>
        <v>0</v>
      </c>
      <c r="N148" s="60" t="str">
        <f>IF(PM_Cuka[[#This Row],[KOPĀ Pēc Fināla]]&gt;0,RANK(PM_Cuka[[#This Row],[KOPĀ Pēc Fināla]],PM_Cuka[KOPĀ Pēc Fināla]),"NAV")</f>
        <v>NAV</v>
      </c>
      <c r="O148" s="61"/>
      <c r="P148" s="61" t="str">
        <f>IF(PM_Cuka[[#This Row],[Grupa]]="Juniors",COUNTIFS(PM_Cuka[Grupa],PM_Cuka[[#This Row],[Grupa]],PM_Cuka[KOPĀ Pēc Fināla],"&gt;"&amp;PM_Cuka[[#This Row],[KOPĀ Pēc Fināla]])+1,"")</f>
        <v/>
      </c>
      <c r="Q148" s="62" t="str">
        <f>IF(PM_Cuka[[#This Row],[Grupa]]="Amatieris",COUNTIFS(PM_Cuka[Grupa],PM_Cuka[[#This Row],[Grupa]],PM_Cuka[KOPĀ Pēc Fināla],"&gt;"&amp;PM_Cuka[[#This Row],[KOPĀ Pēc Fināla]])+1,"")</f>
        <v/>
      </c>
      <c r="R148" s="52" t="str">
        <f>IF(PM_Cuka[[#This Row],[Komanda]]&gt;0,SUMIFS(PM_Cuka[[KOPĀ ]],PM_Cuka[Komanda],PM_Cuka[[#This Row],[Komanda]]),"0")</f>
        <v>0</v>
      </c>
    </row>
    <row r="149" spans="1:18" ht="15.75" x14ac:dyDescent="0.25">
      <c r="A149" s="55">
        <v>142</v>
      </c>
      <c r="B149" s="34">
        <v>142</v>
      </c>
      <c r="C149" s="50">
        <f>INDEX(PM_Dalibnieki[],MATCH(PM_Cuka[[#This Row],[Dablībnieka numurs]],PM_Dalibnieki[Dablībnieka numurs],0),2)</f>
        <v>0</v>
      </c>
      <c r="D149" s="50">
        <f>INDEX(PM_Dalibnieki[],MATCH(PM_Cuka[[#This Row],[Dablībnieka numurs]],PM_Dalibnieki[Dablībnieka numurs],0),3)</f>
        <v>0</v>
      </c>
      <c r="E149" s="50">
        <f>INDEX(PM_Dalibnieki[],MATCH(PM_Cuka[[#This Row],[Dablībnieka numurs]],PM_Dalibnieki[Dablībnieka numurs],0),4)</f>
        <v>0</v>
      </c>
      <c r="F149" s="80">
        <f>INDEX(PM_Dalibnieki[],MATCH(PM_Cuka[[#This Row],[Dablībnieka numurs]],PM_Dalibnieki[Dablībnieka numurs],"0"),5)</f>
        <v>0</v>
      </c>
      <c r="G149" s="159"/>
      <c r="H149" s="159"/>
      <c r="I149" s="60">
        <f t="shared" si="2"/>
        <v>0</v>
      </c>
      <c r="J149" s="64"/>
      <c r="K149" s="60">
        <f>SUM(PM_Cuka[[#This Row],[KOPĀ ]:[P/FINĀLS]])</f>
        <v>0</v>
      </c>
      <c r="L149" s="64"/>
      <c r="M149" s="60">
        <f>SUM(PM_Cuka[[#This Row],[KOPĀ Pēc Pusfināla]],PM_Cuka[[#This Row],[FINĀLS]])</f>
        <v>0</v>
      </c>
      <c r="N149" s="60" t="str">
        <f>IF(PM_Cuka[[#This Row],[KOPĀ Pēc Fināla]]&gt;0,RANK(PM_Cuka[[#This Row],[KOPĀ Pēc Fināla]],PM_Cuka[KOPĀ Pēc Fināla]),"NAV")</f>
        <v>NAV</v>
      </c>
      <c r="O149" s="61"/>
      <c r="P149" s="61" t="str">
        <f>IF(PM_Cuka[[#This Row],[Grupa]]="Juniors",COUNTIFS(PM_Cuka[Grupa],PM_Cuka[[#This Row],[Grupa]],PM_Cuka[KOPĀ Pēc Fināla],"&gt;"&amp;PM_Cuka[[#This Row],[KOPĀ Pēc Fināla]])+1,"")</f>
        <v/>
      </c>
      <c r="Q149" s="62" t="str">
        <f>IF(PM_Cuka[[#This Row],[Grupa]]="Amatieris",COUNTIFS(PM_Cuka[Grupa],PM_Cuka[[#This Row],[Grupa]],PM_Cuka[KOPĀ Pēc Fināla],"&gt;"&amp;PM_Cuka[[#This Row],[KOPĀ Pēc Fināla]])+1,"")</f>
        <v/>
      </c>
      <c r="R149" s="52" t="str">
        <f>IF(PM_Cuka[[#This Row],[Komanda]]&gt;0,SUMIFS(PM_Cuka[[KOPĀ ]],PM_Cuka[Komanda],PM_Cuka[[#This Row],[Komanda]]),"0")</f>
        <v>0</v>
      </c>
    </row>
    <row r="150" spans="1:18" ht="15.75" x14ac:dyDescent="0.25">
      <c r="A150" s="55">
        <v>143</v>
      </c>
      <c r="B150" s="34">
        <v>143</v>
      </c>
      <c r="C150" s="50">
        <f>INDEX(PM_Dalibnieki[],MATCH(PM_Cuka[[#This Row],[Dablībnieka numurs]],PM_Dalibnieki[Dablībnieka numurs],0),2)</f>
        <v>0</v>
      </c>
      <c r="D150" s="50">
        <f>INDEX(PM_Dalibnieki[],MATCH(PM_Cuka[[#This Row],[Dablībnieka numurs]],PM_Dalibnieki[Dablībnieka numurs],0),3)</f>
        <v>0</v>
      </c>
      <c r="E150" s="50">
        <f>INDEX(PM_Dalibnieki[],MATCH(PM_Cuka[[#This Row],[Dablībnieka numurs]],PM_Dalibnieki[Dablībnieka numurs],0),4)</f>
        <v>0</v>
      </c>
      <c r="F150" s="80">
        <f>INDEX(PM_Dalibnieki[],MATCH(PM_Cuka[[#This Row],[Dablībnieka numurs]],PM_Dalibnieki[Dablībnieka numurs],"0"),5)</f>
        <v>0</v>
      </c>
      <c r="G150" s="159"/>
      <c r="H150" s="159"/>
      <c r="I150" s="60">
        <f t="shared" si="2"/>
        <v>0</v>
      </c>
      <c r="J150" s="64"/>
      <c r="K150" s="60">
        <f>SUM(PM_Cuka[[#This Row],[KOPĀ ]:[P/FINĀLS]])</f>
        <v>0</v>
      </c>
      <c r="L150" s="64"/>
      <c r="M150" s="60">
        <f>SUM(PM_Cuka[[#This Row],[KOPĀ Pēc Pusfināla]],PM_Cuka[[#This Row],[FINĀLS]])</f>
        <v>0</v>
      </c>
      <c r="N150" s="60" t="str">
        <f>IF(PM_Cuka[[#This Row],[KOPĀ Pēc Fināla]]&gt;0,RANK(PM_Cuka[[#This Row],[KOPĀ Pēc Fināla]],PM_Cuka[KOPĀ Pēc Fināla]),"NAV")</f>
        <v>NAV</v>
      </c>
      <c r="O150" s="61"/>
      <c r="P150" s="61" t="str">
        <f>IF(PM_Cuka[[#This Row],[Grupa]]="Juniors",COUNTIFS(PM_Cuka[Grupa],PM_Cuka[[#This Row],[Grupa]],PM_Cuka[KOPĀ Pēc Fināla],"&gt;"&amp;PM_Cuka[[#This Row],[KOPĀ Pēc Fināla]])+1,"")</f>
        <v/>
      </c>
      <c r="Q150" s="62" t="str">
        <f>IF(PM_Cuka[[#This Row],[Grupa]]="Amatieris",COUNTIFS(PM_Cuka[Grupa],PM_Cuka[[#This Row],[Grupa]],PM_Cuka[KOPĀ Pēc Fināla],"&gt;"&amp;PM_Cuka[[#This Row],[KOPĀ Pēc Fināla]])+1,"")</f>
        <v/>
      </c>
      <c r="R150" s="52" t="str">
        <f>IF(PM_Cuka[[#This Row],[Komanda]]&gt;0,SUMIFS(PM_Cuka[[KOPĀ ]],PM_Cuka[Komanda],PM_Cuka[[#This Row],[Komanda]]),"0")</f>
        <v>0</v>
      </c>
    </row>
    <row r="151" spans="1:18" ht="15.75" x14ac:dyDescent="0.25">
      <c r="A151" s="55">
        <v>144</v>
      </c>
      <c r="B151" s="34">
        <v>144</v>
      </c>
      <c r="C151" s="50">
        <f>INDEX(PM_Dalibnieki[],MATCH(PM_Cuka[[#This Row],[Dablībnieka numurs]],PM_Dalibnieki[Dablībnieka numurs],0),2)</f>
        <v>0</v>
      </c>
      <c r="D151" s="50">
        <f>INDEX(PM_Dalibnieki[],MATCH(PM_Cuka[[#This Row],[Dablībnieka numurs]],PM_Dalibnieki[Dablībnieka numurs],0),3)</f>
        <v>0</v>
      </c>
      <c r="E151" s="50">
        <f>INDEX(PM_Dalibnieki[],MATCH(PM_Cuka[[#This Row],[Dablībnieka numurs]],PM_Dalibnieki[Dablībnieka numurs],0),4)</f>
        <v>0</v>
      </c>
      <c r="F151" s="80">
        <f>INDEX(PM_Dalibnieki[],MATCH(PM_Cuka[[#This Row],[Dablībnieka numurs]],PM_Dalibnieki[Dablībnieka numurs],"0"),5)</f>
        <v>0</v>
      </c>
      <c r="G151" s="159"/>
      <c r="H151" s="159"/>
      <c r="I151" s="60">
        <f t="shared" si="2"/>
        <v>0</v>
      </c>
      <c r="J151" s="64"/>
      <c r="K151" s="60">
        <f>SUM(PM_Cuka[[#This Row],[KOPĀ ]:[P/FINĀLS]])</f>
        <v>0</v>
      </c>
      <c r="L151" s="64"/>
      <c r="M151" s="60">
        <f>SUM(PM_Cuka[[#This Row],[KOPĀ Pēc Pusfināla]],PM_Cuka[[#This Row],[FINĀLS]])</f>
        <v>0</v>
      </c>
      <c r="N151" s="60" t="str">
        <f>IF(PM_Cuka[[#This Row],[KOPĀ Pēc Fināla]]&gt;0,RANK(PM_Cuka[[#This Row],[KOPĀ Pēc Fināla]],PM_Cuka[KOPĀ Pēc Fināla]),"NAV")</f>
        <v>NAV</v>
      </c>
      <c r="O151" s="61"/>
      <c r="P151" s="61" t="str">
        <f>IF(PM_Cuka[[#This Row],[Grupa]]="Juniors",COUNTIFS(PM_Cuka[Grupa],PM_Cuka[[#This Row],[Grupa]],PM_Cuka[KOPĀ Pēc Fināla],"&gt;"&amp;PM_Cuka[[#This Row],[KOPĀ Pēc Fināla]])+1,"")</f>
        <v/>
      </c>
      <c r="Q151" s="62" t="str">
        <f>IF(PM_Cuka[[#This Row],[Grupa]]="Amatieris",COUNTIFS(PM_Cuka[Grupa],PM_Cuka[[#This Row],[Grupa]],PM_Cuka[KOPĀ Pēc Fināla],"&gt;"&amp;PM_Cuka[[#This Row],[KOPĀ Pēc Fināla]])+1,"")</f>
        <v/>
      </c>
      <c r="R151" s="52" t="str">
        <f>IF(PM_Cuka[[#This Row],[Komanda]]&gt;0,SUMIFS(PM_Cuka[[KOPĀ ]],PM_Cuka[Komanda],PM_Cuka[[#This Row],[Komanda]]),"0")</f>
        <v>0</v>
      </c>
    </row>
    <row r="152" spans="1:18" ht="15.75" x14ac:dyDescent="0.25">
      <c r="A152" s="55">
        <v>145</v>
      </c>
      <c r="B152" s="34">
        <v>145</v>
      </c>
      <c r="C152" s="50">
        <f>INDEX(PM_Dalibnieki[],MATCH(PM_Cuka[[#This Row],[Dablībnieka numurs]],PM_Dalibnieki[Dablībnieka numurs],0),2)</f>
        <v>0</v>
      </c>
      <c r="D152" s="50">
        <f>INDEX(PM_Dalibnieki[],MATCH(PM_Cuka[[#This Row],[Dablībnieka numurs]],PM_Dalibnieki[Dablībnieka numurs],0),3)</f>
        <v>0</v>
      </c>
      <c r="E152" s="50">
        <f>INDEX(PM_Dalibnieki[],MATCH(PM_Cuka[[#This Row],[Dablībnieka numurs]],PM_Dalibnieki[Dablībnieka numurs],0),4)</f>
        <v>0</v>
      </c>
      <c r="F152" s="80">
        <f>INDEX(PM_Dalibnieki[],MATCH(PM_Cuka[[#This Row],[Dablībnieka numurs]],PM_Dalibnieki[Dablībnieka numurs],"0"),5)</f>
        <v>0</v>
      </c>
      <c r="G152" s="159"/>
      <c r="H152" s="159"/>
      <c r="I152" s="60">
        <f t="shared" si="2"/>
        <v>0</v>
      </c>
      <c r="J152" s="64"/>
      <c r="K152" s="60">
        <f>SUM(PM_Cuka[[#This Row],[KOPĀ ]:[P/FINĀLS]])</f>
        <v>0</v>
      </c>
      <c r="L152" s="64"/>
      <c r="M152" s="60">
        <f>SUM(PM_Cuka[[#This Row],[KOPĀ Pēc Pusfināla]],PM_Cuka[[#This Row],[FINĀLS]])</f>
        <v>0</v>
      </c>
      <c r="N152" s="60" t="str">
        <f>IF(PM_Cuka[[#This Row],[KOPĀ Pēc Fināla]]&gt;0,RANK(PM_Cuka[[#This Row],[KOPĀ Pēc Fināla]],PM_Cuka[KOPĀ Pēc Fināla]),"NAV")</f>
        <v>NAV</v>
      </c>
      <c r="O152" s="61"/>
      <c r="P152" s="61" t="str">
        <f>IF(PM_Cuka[[#This Row],[Grupa]]="Juniors",COUNTIFS(PM_Cuka[Grupa],PM_Cuka[[#This Row],[Grupa]],PM_Cuka[KOPĀ Pēc Fināla],"&gt;"&amp;PM_Cuka[[#This Row],[KOPĀ Pēc Fināla]])+1,"")</f>
        <v/>
      </c>
      <c r="Q152" s="62" t="str">
        <f>IF(PM_Cuka[[#This Row],[Grupa]]="Amatieris",COUNTIFS(PM_Cuka[Grupa],PM_Cuka[[#This Row],[Grupa]],PM_Cuka[KOPĀ Pēc Fināla],"&gt;"&amp;PM_Cuka[[#This Row],[KOPĀ Pēc Fināla]])+1,"")</f>
        <v/>
      </c>
      <c r="R152" s="52" t="str">
        <f>IF(PM_Cuka[[#This Row],[Komanda]]&gt;0,SUMIFS(PM_Cuka[[KOPĀ ]],PM_Cuka[Komanda],PM_Cuka[[#This Row],[Komanda]]),"0")</f>
        <v>0</v>
      </c>
    </row>
    <row r="153" spans="1:18" ht="15.75" x14ac:dyDescent="0.25">
      <c r="A153" s="55">
        <v>146</v>
      </c>
      <c r="B153" s="34">
        <v>146</v>
      </c>
      <c r="C153" s="50">
        <f>INDEX(PM_Dalibnieki[],MATCH(PM_Cuka[[#This Row],[Dablībnieka numurs]],PM_Dalibnieki[Dablībnieka numurs],0),2)</f>
        <v>0</v>
      </c>
      <c r="D153" s="50">
        <f>INDEX(PM_Dalibnieki[],MATCH(PM_Cuka[[#This Row],[Dablībnieka numurs]],PM_Dalibnieki[Dablībnieka numurs],0),3)</f>
        <v>0</v>
      </c>
      <c r="E153" s="50">
        <f>INDEX(PM_Dalibnieki[],MATCH(PM_Cuka[[#This Row],[Dablībnieka numurs]],PM_Dalibnieki[Dablībnieka numurs],0),4)</f>
        <v>0</v>
      </c>
      <c r="F153" s="80">
        <f>INDEX(PM_Dalibnieki[],MATCH(PM_Cuka[[#This Row],[Dablībnieka numurs]],PM_Dalibnieki[Dablībnieka numurs],"0"),5)</f>
        <v>0</v>
      </c>
      <c r="G153" s="159"/>
      <c r="H153" s="159"/>
      <c r="I153" s="60">
        <f t="shared" si="2"/>
        <v>0</v>
      </c>
      <c r="J153" s="64"/>
      <c r="K153" s="60">
        <f>SUM(PM_Cuka[[#This Row],[KOPĀ ]:[P/FINĀLS]])</f>
        <v>0</v>
      </c>
      <c r="L153" s="64"/>
      <c r="M153" s="60">
        <f>SUM(PM_Cuka[[#This Row],[KOPĀ Pēc Pusfināla]],PM_Cuka[[#This Row],[FINĀLS]])</f>
        <v>0</v>
      </c>
      <c r="N153" s="60" t="str">
        <f>IF(PM_Cuka[[#This Row],[KOPĀ Pēc Fināla]]&gt;0,RANK(PM_Cuka[[#This Row],[KOPĀ Pēc Fināla]],PM_Cuka[KOPĀ Pēc Fināla]),"NAV")</f>
        <v>NAV</v>
      </c>
      <c r="O153" s="61"/>
      <c r="P153" s="61" t="str">
        <f>IF(PM_Cuka[[#This Row],[Grupa]]="Juniors",COUNTIFS(PM_Cuka[Grupa],PM_Cuka[[#This Row],[Grupa]],PM_Cuka[KOPĀ Pēc Fināla],"&gt;"&amp;PM_Cuka[[#This Row],[KOPĀ Pēc Fināla]])+1,"")</f>
        <v/>
      </c>
      <c r="Q153" s="62" t="str">
        <f>IF(PM_Cuka[[#This Row],[Grupa]]="Amatieris",COUNTIFS(PM_Cuka[Grupa],PM_Cuka[[#This Row],[Grupa]],PM_Cuka[KOPĀ Pēc Fināla],"&gt;"&amp;PM_Cuka[[#This Row],[KOPĀ Pēc Fināla]])+1,"")</f>
        <v/>
      </c>
      <c r="R153" s="52" t="str">
        <f>IF(PM_Cuka[[#This Row],[Komanda]]&gt;0,SUMIFS(PM_Cuka[[KOPĀ ]],PM_Cuka[Komanda],PM_Cuka[[#This Row],[Komanda]]),"0")</f>
        <v>0</v>
      </c>
    </row>
    <row r="154" spans="1:18" ht="15" x14ac:dyDescent="0.25">
      <c r="A154" s="55">
        <v>147</v>
      </c>
      <c r="B154" s="34">
        <v>147</v>
      </c>
      <c r="C154" s="50">
        <f>INDEX(PM_Dalibnieki[],MATCH(PM_Cuka[[#This Row],[Dablībnieka numurs]],PM_Dalibnieki[Dablībnieka numurs],0),2)</f>
        <v>0</v>
      </c>
      <c r="D154" s="50">
        <f>INDEX(PM_Dalibnieki[],MATCH(PM_Cuka[[#This Row],[Dablībnieka numurs]],PM_Dalibnieki[Dablībnieka numurs],0),3)</f>
        <v>0</v>
      </c>
      <c r="E154" s="50">
        <f>INDEX(PM_Dalibnieki[],MATCH(PM_Cuka[[#This Row],[Dablībnieka numurs]],PM_Dalibnieki[Dablībnieka numurs],0),4)</f>
        <v>0</v>
      </c>
      <c r="F154" s="80">
        <f>INDEX(PM_Dalibnieki[],MATCH(PM_Cuka[[#This Row],[Dablībnieka numurs]],PM_Dalibnieki[Dablībnieka numurs],"0"),5)</f>
        <v>0</v>
      </c>
      <c r="G154" s="64"/>
      <c r="H154" s="64"/>
      <c r="I154" s="60">
        <f t="shared" si="2"/>
        <v>0</v>
      </c>
      <c r="J154" s="64"/>
      <c r="K154" s="60">
        <f>SUM(PM_Cuka[[#This Row],[KOPĀ ]:[P/FINĀLS]])</f>
        <v>0</v>
      </c>
      <c r="L154" s="64"/>
      <c r="M154" s="60">
        <f>SUM(PM_Cuka[[#This Row],[KOPĀ Pēc Pusfināla]],PM_Cuka[[#This Row],[FINĀLS]])</f>
        <v>0</v>
      </c>
      <c r="N154" s="60" t="str">
        <f>IF(PM_Cuka[[#This Row],[KOPĀ Pēc Fināla]]&gt;0,RANK(PM_Cuka[[#This Row],[KOPĀ Pēc Fināla]],PM_Cuka[KOPĀ Pēc Fināla]),"NAV")</f>
        <v>NAV</v>
      </c>
      <c r="O154" s="64"/>
      <c r="P154" s="64" t="str">
        <f>IF(PM_Cuka[[#This Row],[Grupa]]="Juniors",COUNTIFS(PM_Cuka[Grupa],PM_Cuka[[#This Row],[Grupa]],PM_Cuka[KOPĀ Pēc Fināla],"&gt;"&amp;PM_Cuka[[#This Row],[KOPĀ Pēc Fināla]])+1,"")</f>
        <v/>
      </c>
      <c r="Q154" s="65" t="str">
        <f>IF(PM_Cuka[[#This Row],[Grupa]]="Amatieris",COUNTIFS(PM_Cuka[Grupa],PM_Cuka[[#This Row],[Grupa]],PM_Cuka[KOPĀ Pēc Fināla],"&gt;"&amp;PM_Cuka[[#This Row],[KOPĀ Pēc Fināla]])+1,"")</f>
        <v/>
      </c>
      <c r="R154" s="52" t="str">
        <f>IF(PM_Cuka[[#This Row],[Komanda]]&gt;0,SUMIFS(PM_Cuka[[KOPĀ ]],PM_Cuka[Komanda],PM_Cuka[[#This Row],[Komanda]]),"0")</f>
        <v>0</v>
      </c>
    </row>
    <row r="155" spans="1:18" ht="15" x14ac:dyDescent="0.25">
      <c r="A155" s="55">
        <v>148</v>
      </c>
      <c r="B155" s="34">
        <v>148</v>
      </c>
      <c r="C155" s="50">
        <f>INDEX(PM_Dalibnieki[],MATCH(PM_Cuka[[#This Row],[Dablībnieka numurs]],PM_Dalibnieki[Dablībnieka numurs],0),2)</f>
        <v>0</v>
      </c>
      <c r="D155" s="50">
        <f>INDEX(PM_Dalibnieki[],MATCH(PM_Cuka[[#This Row],[Dablībnieka numurs]],PM_Dalibnieki[Dablībnieka numurs],0),3)</f>
        <v>0</v>
      </c>
      <c r="E155" s="50">
        <f>INDEX(PM_Dalibnieki[],MATCH(PM_Cuka[[#This Row],[Dablībnieka numurs]],PM_Dalibnieki[Dablībnieka numurs],0),4)</f>
        <v>0</v>
      </c>
      <c r="F155" s="80">
        <f>INDEX(PM_Dalibnieki[],MATCH(PM_Cuka[[#This Row],[Dablībnieka numurs]],PM_Dalibnieki[Dablībnieka numurs],"0"),5)</f>
        <v>0</v>
      </c>
      <c r="G155" s="64"/>
      <c r="H155" s="64"/>
      <c r="I155" s="60">
        <f t="shared" si="2"/>
        <v>0</v>
      </c>
      <c r="J155" s="64"/>
      <c r="K155" s="60">
        <f>SUM(PM_Cuka[[#This Row],[KOPĀ ]:[P/FINĀLS]])</f>
        <v>0</v>
      </c>
      <c r="L155" s="64"/>
      <c r="M155" s="60">
        <f>SUM(PM_Cuka[[#This Row],[KOPĀ Pēc Pusfināla]],PM_Cuka[[#This Row],[FINĀLS]])</f>
        <v>0</v>
      </c>
      <c r="N155" s="60" t="str">
        <f>IF(PM_Cuka[[#This Row],[KOPĀ Pēc Fināla]]&gt;0,RANK(PM_Cuka[[#This Row],[KOPĀ Pēc Fināla]],PM_Cuka[KOPĀ Pēc Fināla]),"NAV")</f>
        <v>NAV</v>
      </c>
      <c r="O155" s="64"/>
      <c r="P155" s="64" t="str">
        <f>IF(PM_Cuka[[#This Row],[Grupa]]="Juniors",COUNTIFS(PM_Cuka[Grupa],PM_Cuka[[#This Row],[Grupa]],PM_Cuka[KOPĀ Pēc Fināla],"&gt;"&amp;PM_Cuka[[#This Row],[KOPĀ Pēc Fināla]])+1,"")</f>
        <v/>
      </c>
      <c r="Q155" s="65" t="str">
        <f>IF(PM_Cuka[[#This Row],[Grupa]]="Amatieris",COUNTIFS(PM_Cuka[Grupa],PM_Cuka[[#This Row],[Grupa]],PM_Cuka[KOPĀ Pēc Fināla],"&gt;"&amp;PM_Cuka[[#This Row],[KOPĀ Pēc Fināla]])+1,"")</f>
        <v/>
      </c>
      <c r="R155" s="52" t="str">
        <f>IF(PM_Cuka[[#This Row],[Komanda]]&gt;0,SUMIFS(PM_Cuka[[KOPĀ ]],PM_Cuka[Komanda],PM_Cuka[[#This Row],[Komanda]]),"0")</f>
        <v>0</v>
      </c>
    </row>
    <row r="156" spans="1:18" ht="15" x14ac:dyDescent="0.25">
      <c r="A156" s="55">
        <v>149</v>
      </c>
      <c r="B156" s="34">
        <v>149</v>
      </c>
      <c r="C156" s="50">
        <f>INDEX(PM_Dalibnieki[],MATCH(PM_Cuka[[#This Row],[Dablībnieka numurs]],PM_Dalibnieki[Dablībnieka numurs],0),2)</f>
        <v>0</v>
      </c>
      <c r="D156" s="50">
        <f>INDEX(PM_Dalibnieki[],MATCH(PM_Cuka[[#This Row],[Dablībnieka numurs]],PM_Dalibnieki[Dablībnieka numurs],0),3)</f>
        <v>0</v>
      </c>
      <c r="E156" s="50">
        <f>INDEX(PM_Dalibnieki[],MATCH(PM_Cuka[[#This Row],[Dablībnieka numurs]],PM_Dalibnieki[Dablībnieka numurs],0),4)</f>
        <v>0</v>
      </c>
      <c r="F156" s="80">
        <f>INDEX(PM_Dalibnieki[],MATCH(PM_Cuka[[#This Row],[Dablībnieka numurs]],PM_Dalibnieki[Dablībnieka numurs],"0"),5)</f>
        <v>0</v>
      </c>
      <c r="G156" s="64"/>
      <c r="H156" s="64"/>
      <c r="I156" s="60">
        <f t="shared" si="2"/>
        <v>0</v>
      </c>
      <c r="J156" s="64"/>
      <c r="K156" s="60">
        <f>SUM(PM_Cuka[[#This Row],[KOPĀ ]:[P/FINĀLS]])</f>
        <v>0</v>
      </c>
      <c r="L156" s="64"/>
      <c r="M156" s="60">
        <f>SUM(PM_Cuka[[#This Row],[KOPĀ Pēc Pusfināla]],PM_Cuka[[#This Row],[FINĀLS]])</f>
        <v>0</v>
      </c>
      <c r="N156" s="60" t="str">
        <f>IF(PM_Cuka[[#This Row],[KOPĀ Pēc Fināla]]&gt;0,RANK(PM_Cuka[[#This Row],[KOPĀ Pēc Fināla]],PM_Cuka[KOPĀ Pēc Fināla]),"NAV")</f>
        <v>NAV</v>
      </c>
      <c r="O156" s="64"/>
      <c r="P156" s="64" t="str">
        <f>IF(PM_Cuka[[#This Row],[Grupa]]="Juniors",COUNTIFS(PM_Cuka[Grupa],PM_Cuka[[#This Row],[Grupa]],PM_Cuka[KOPĀ Pēc Fināla],"&gt;"&amp;PM_Cuka[[#This Row],[KOPĀ Pēc Fināla]])+1,"")</f>
        <v/>
      </c>
      <c r="Q156" s="65" t="str">
        <f>IF(PM_Cuka[[#This Row],[Grupa]]="Amatieris",COUNTIFS(PM_Cuka[Grupa],PM_Cuka[[#This Row],[Grupa]],PM_Cuka[KOPĀ Pēc Fināla],"&gt;"&amp;PM_Cuka[[#This Row],[KOPĀ Pēc Fināla]])+1,"")</f>
        <v/>
      </c>
      <c r="R156" s="52" t="str">
        <f>IF(PM_Cuka[[#This Row],[Komanda]]&gt;0,SUMIFS(PM_Cuka[[KOPĀ ]],PM_Cuka[Komanda],PM_Cuka[[#This Row],[Komanda]]),"0")</f>
        <v>0</v>
      </c>
    </row>
    <row r="157" spans="1:18" ht="15" x14ac:dyDescent="0.25">
      <c r="A157" s="55">
        <v>150</v>
      </c>
      <c r="B157" s="34">
        <v>150</v>
      </c>
      <c r="C157" s="50">
        <f>INDEX(PM_Dalibnieki[],MATCH(PM_Cuka[[#This Row],[Dablībnieka numurs]],PM_Dalibnieki[Dablībnieka numurs],0),2)</f>
        <v>0</v>
      </c>
      <c r="D157" s="50">
        <f>INDEX(PM_Dalibnieki[],MATCH(PM_Cuka[[#This Row],[Dablībnieka numurs]],PM_Dalibnieki[Dablībnieka numurs],0),3)</f>
        <v>0</v>
      </c>
      <c r="E157" s="50">
        <f>INDEX(PM_Dalibnieki[],MATCH(PM_Cuka[[#This Row],[Dablībnieka numurs]],PM_Dalibnieki[Dablībnieka numurs],0),4)</f>
        <v>0</v>
      </c>
      <c r="F157" s="80">
        <f>INDEX(PM_Dalibnieki[],MATCH(PM_Cuka[[#This Row],[Dablībnieka numurs]],PM_Dalibnieki[Dablībnieka numurs],"0"),5)</f>
        <v>0</v>
      </c>
      <c r="G157" s="64"/>
      <c r="H157" s="64"/>
      <c r="I157" s="60">
        <f t="shared" si="2"/>
        <v>0</v>
      </c>
      <c r="J157" s="64"/>
      <c r="K157" s="60">
        <f>SUM(PM_Cuka[[#This Row],[KOPĀ ]:[P/FINĀLS]])</f>
        <v>0</v>
      </c>
      <c r="L157" s="64"/>
      <c r="M157" s="60">
        <f>SUM(PM_Cuka[[#This Row],[KOPĀ Pēc Pusfināla]],PM_Cuka[[#This Row],[FINĀLS]])</f>
        <v>0</v>
      </c>
      <c r="N157" s="60" t="str">
        <f>IF(PM_Cuka[[#This Row],[KOPĀ Pēc Fināla]]&gt;0,RANK(PM_Cuka[[#This Row],[KOPĀ Pēc Fināla]],PM_Cuka[KOPĀ Pēc Fināla]),"NAV")</f>
        <v>NAV</v>
      </c>
      <c r="O157" s="64"/>
      <c r="P157" s="64" t="str">
        <f>IF(PM_Cuka[[#This Row],[Grupa]]="Juniors",COUNTIFS(PM_Cuka[Grupa],PM_Cuka[[#This Row],[Grupa]],PM_Cuka[KOPĀ Pēc Fināla],"&gt;"&amp;PM_Cuka[[#This Row],[KOPĀ Pēc Fināla]])+1,"")</f>
        <v/>
      </c>
      <c r="Q157" s="65" t="str">
        <f>IF(PM_Cuka[[#This Row],[Grupa]]="Amatieris",COUNTIFS(PM_Cuka[Grupa],PM_Cuka[[#This Row],[Grupa]],PM_Cuka[KOPĀ Pēc Fināla],"&gt;"&amp;PM_Cuka[[#This Row],[KOPĀ Pēc Fināla]])+1,"")</f>
        <v/>
      </c>
      <c r="R157" s="52" t="str">
        <f>IF(PM_Cuka[[#This Row],[Komanda]]&gt;0,SUMIFS(PM_Cuka[[KOPĀ ]],PM_Cuka[Komanda],PM_Cuka[[#This Row],[Komanda]]),"0")</f>
        <v>0</v>
      </c>
    </row>
    <row r="158" spans="1:18" ht="15" x14ac:dyDescent="0.25">
      <c r="A158" s="55">
        <v>151</v>
      </c>
      <c r="B158" s="34">
        <v>151</v>
      </c>
      <c r="C158" s="50">
        <f>INDEX(PM_Dalibnieki[],MATCH(PM_Cuka[[#This Row],[Dablībnieka numurs]],PM_Dalibnieki[Dablībnieka numurs],0),2)</f>
        <v>0</v>
      </c>
      <c r="D158" s="50">
        <f>INDEX(PM_Dalibnieki[],MATCH(PM_Cuka[[#This Row],[Dablībnieka numurs]],PM_Dalibnieki[Dablībnieka numurs],0),3)</f>
        <v>0</v>
      </c>
      <c r="E158" s="50">
        <f>INDEX(PM_Dalibnieki[],MATCH(PM_Cuka[[#This Row],[Dablībnieka numurs]],PM_Dalibnieki[Dablībnieka numurs],0),4)</f>
        <v>0</v>
      </c>
      <c r="F158" s="80">
        <f>INDEX(PM_Dalibnieki[],MATCH(PM_Cuka[[#This Row],[Dablībnieka numurs]],PM_Dalibnieki[Dablībnieka numurs],"0"),5)</f>
        <v>0</v>
      </c>
      <c r="G158" s="64"/>
      <c r="H158" s="64"/>
      <c r="I158" s="60">
        <f t="shared" si="2"/>
        <v>0</v>
      </c>
      <c r="J158" s="64"/>
      <c r="K158" s="60">
        <f>SUM(PM_Cuka[[#This Row],[KOPĀ ]:[P/FINĀLS]])</f>
        <v>0</v>
      </c>
      <c r="L158" s="64"/>
      <c r="M158" s="60">
        <f>SUM(PM_Cuka[[#This Row],[KOPĀ Pēc Pusfināla]],PM_Cuka[[#This Row],[FINĀLS]])</f>
        <v>0</v>
      </c>
      <c r="N158" s="60" t="str">
        <f>IF(PM_Cuka[[#This Row],[KOPĀ Pēc Fināla]]&gt;0,RANK(PM_Cuka[[#This Row],[KOPĀ Pēc Fināla]],PM_Cuka[KOPĀ Pēc Fināla]),"NAV")</f>
        <v>NAV</v>
      </c>
      <c r="O158" s="64"/>
      <c r="P158" s="64" t="str">
        <f>IF(PM_Cuka[[#This Row],[Grupa]]="Juniors",COUNTIFS(PM_Cuka[Grupa],PM_Cuka[[#This Row],[Grupa]],PM_Cuka[KOPĀ Pēc Fināla],"&gt;"&amp;PM_Cuka[[#This Row],[KOPĀ Pēc Fināla]])+1,"")</f>
        <v/>
      </c>
      <c r="Q158" s="65" t="str">
        <f>IF(PM_Cuka[[#This Row],[Grupa]]="Amatieris",COUNTIFS(PM_Cuka[Grupa],PM_Cuka[[#This Row],[Grupa]],PM_Cuka[KOPĀ Pēc Fināla],"&gt;"&amp;PM_Cuka[[#This Row],[KOPĀ Pēc Fināla]])+1,"")</f>
        <v/>
      </c>
      <c r="R158" s="52" t="str">
        <f>IF(PM_Cuka[[#This Row],[Komanda]]&gt;0,SUMIFS(PM_Cuka[[KOPĀ ]],PM_Cuka[Komanda],PM_Cuka[[#This Row],[Komanda]]),"0")</f>
        <v>0</v>
      </c>
    </row>
    <row r="159" spans="1:18" ht="15" x14ac:dyDescent="0.25">
      <c r="A159" s="55">
        <v>152</v>
      </c>
      <c r="B159" s="34">
        <v>152</v>
      </c>
      <c r="C159" s="50">
        <f>INDEX(PM_Dalibnieki[],MATCH(PM_Cuka[[#This Row],[Dablībnieka numurs]],PM_Dalibnieki[Dablībnieka numurs],0),2)</f>
        <v>0</v>
      </c>
      <c r="D159" s="50">
        <f>INDEX(PM_Dalibnieki[],MATCH(PM_Cuka[[#This Row],[Dablībnieka numurs]],PM_Dalibnieki[Dablībnieka numurs],0),3)</f>
        <v>0</v>
      </c>
      <c r="E159" s="50">
        <f>INDEX(PM_Dalibnieki[],MATCH(PM_Cuka[[#This Row],[Dablībnieka numurs]],PM_Dalibnieki[Dablībnieka numurs],0),4)</f>
        <v>0</v>
      </c>
      <c r="F159" s="80">
        <f>INDEX(PM_Dalibnieki[],MATCH(PM_Cuka[[#This Row],[Dablībnieka numurs]],PM_Dalibnieki[Dablībnieka numurs],"0"),5)</f>
        <v>0</v>
      </c>
      <c r="G159" s="64"/>
      <c r="H159" s="64"/>
      <c r="I159" s="60">
        <f t="shared" si="2"/>
        <v>0</v>
      </c>
      <c r="J159" s="64"/>
      <c r="K159" s="60">
        <f>SUM(PM_Cuka[[#This Row],[KOPĀ ]:[P/FINĀLS]])</f>
        <v>0</v>
      </c>
      <c r="L159" s="64"/>
      <c r="M159" s="60">
        <f>SUM(PM_Cuka[[#This Row],[KOPĀ Pēc Pusfināla]],PM_Cuka[[#This Row],[FINĀLS]])</f>
        <v>0</v>
      </c>
      <c r="N159" s="60" t="str">
        <f>IF(PM_Cuka[[#This Row],[KOPĀ Pēc Fināla]]&gt;0,RANK(PM_Cuka[[#This Row],[KOPĀ Pēc Fināla]],PM_Cuka[KOPĀ Pēc Fināla]),"NAV")</f>
        <v>NAV</v>
      </c>
      <c r="O159" s="64"/>
      <c r="P159" s="64" t="str">
        <f>IF(PM_Cuka[[#This Row],[Grupa]]="Juniors",COUNTIFS(PM_Cuka[Grupa],PM_Cuka[[#This Row],[Grupa]],PM_Cuka[KOPĀ Pēc Fināla],"&gt;"&amp;PM_Cuka[[#This Row],[KOPĀ Pēc Fināla]])+1,"")</f>
        <v/>
      </c>
      <c r="Q159" s="65" t="str">
        <f>IF(PM_Cuka[[#This Row],[Grupa]]="Amatieris",COUNTIFS(PM_Cuka[Grupa],PM_Cuka[[#This Row],[Grupa]],PM_Cuka[KOPĀ Pēc Fināla],"&gt;"&amp;PM_Cuka[[#This Row],[KOPĀ Pēc Fināla]])+1,"")</f>
        <v/>
      </c>
      <c r="R159" s="52" t="str">
        <f>IF(PM_Cuka[[#This Row],[Komanda]]&gt;0,SUMIFS(PM_Cuka[[KOPĀ ]],PM_Cuka[Komanda],PM_Cuka[[#This Row],[Komanda]]),"0")</f>
        <v>0</v>
      </c>
    </row>
    <row r="160" spans="1:18" ht="15" x14ac:dyDescent="0.25">
      <c r="A160" s="55">
        <v>153</v>
      </c>
      <c r="B160" s="34">
        <v>153</v>
      </c>
      <c r="C160" s="50">
        <f>INDEX(PM_Dalibnieki[],MATCH(PM_Cuka[[#This Row],[Dablībnieka numurs]],PM_Dalibnieki[Dablībnieka numurs],0),2)</f>
        <v>0</v>
      </c>
      <c r="D160" s="50">
        <f>INDEX(PM_Dalibnieki[],MATCH(PM_Cuka[[#This Row],[Dablībnieka numurs]],PM_Dalibnieki[Dablībnieka numurs],0),3)</f>
        <v>0</v>
      </c>
      <c r="E160" s="50">
        <f>INDEX(PM_Dalibnieki[],MATCH(PM_Cuka[[#This Row],[Dablībnieka numurs]],PM_Dalibnieki[Dablībnieka numurs],0),4)</f>
        <v>0</v>
      </c>
      <c r="F160" s="80">
        <f>INDEX(PM_Dalibnieki[],MATCH(PM_Cuka[[#This Row],[Dablībnieka numurs]],PM_Dalibnieki[Dablībnieka numurs],"0"),5)</f>
        <v>0</v>
      </c>
      <c r="G160" s="64"/>
      <c r="H160" s="64"/>
      <c r="I160" s="60">
        <f t="shared" si="2"/>
        <v>0</v>
      </c>
      <c r="J160" s="64"/>
      <c r="K160" s="60">
        <f>SUM(PM_Cuka[[#This Row],[KOPĀ ]:[P/FINĀLS]])</f>
        <v>0</v>
      </c>
      <c r="L160" s="64"/>
      <c r="M160" s="60">
        <f>SUM(PM_Cuka[[#This Row],[KOPĀ Pēc Pusfināla]],PM_Cuka[[#This Row],[FINĀLS]])</f>
        <v>0</v>
      </c>
      <c r="N160" s="60" t="str">
        <f>IF(PM_Cuka[[#This Row],[KOPĀ Pēc Fināla]]&gt;0,RANK(PM_Cuka[[#This Row],[KOPĀ Pēc Fināla]],PM_Cuka[KOPĀ Pēc Fināla]),"NAV")</f>
        <v>NAV</v>
      </c>
      <c r="O160" s="64"/>
      <c r="P160" s="64" t="str">
        <f>IF(PM_Cuka[[#This Row],[Grupa]]="Juniors",COUNTIFS(PM_Cuka[Grupa],PM_Cuka[[#This Row],[Grupa]],PM_Cuka[KOPĀ Pēc Fināla],"&gt;"&amp;PM_Cuka[[#This Row],[KOPĀ Pēc Fināla]])+1,"")</f>
        <v/>
      </c>
      <c r="Q160" s="65" t="str">
        <f>IF(PM_Cuka[[#This Row],[Grupa]]="Amatieris",COUNTIFS(PM_Cuka[Grupa],PM_Cuka[[#This Row],[Grupa]],PM_Cuka[KOPĀ Pēc Fināla],"&gt;"&amp;PM_Cuka[[#This Row],[KOPĀ Pēc Fināla]])+1,"")</f>
        <v/>
      </c>
      <c r="R160" s="52" t="str">
        <f>IF(PM_Cuka[[#This Row],[Komanda]]&gt;0,SUMIFS(PM_Cuka[[KOPĀ ]],PM_Cuka[Komanda],PM_Cuka[[#This Row],[Komanda]]),"0")</f>
        <v>0</v>
      </c>
    </row>
    <row r="161" spans="1:18" ht="15" x14ac:dyDescent="0.25">
      <c r="A161" s="55">
        <v>154</v>
      </c>
      <c r="B161" s="34">
        <v>154</v>
      </c>
      <c r="C161" s="50">
        <f>INDEX(PM_Dalibnieki[],MATCH(PM_Cuka[[#This Row],[Dablībnieka numurs]],PM_Dalibnieki[Dablībnieka numurs],0),2)</f>
        <v>0</v>
      </c>
      <c r="D161" s="50">
        <f>INDEX(PM_Dalibnieki[],MATCH(PM_Cuka[[#This Row],[Dablībnieka numurs]],PM_Dalibnieki[Dablībnieka numurs],0),3)</f>
        <v>0</v>
      </c>
      <c r="E161" s="50">
        <f>INDEX(PM_Dalibnieki[],MATCH(PM_Cuka[[#This Row],[Dablībnieka numurs]],PM_Dalibnieki[Dablībnieka numurs],0),4)</f>
        <v>0</v>
      </c>
      <c r="F161" s="80">
        <f>INDEX(PM_Dalibnieki[],MATCH(PM_Cuka[[#This Row],[Dablībnieka numurs]],PM_Dalibnieki[Dablībnieka numurs],"0"),5)</f>
        <v>0</v>
      </c>
      <c r="G161" s="64"/>
      <c r="H161" s="64"/>
      <c r="I161" s="60">
        <f t="shared" si="2"/>
        <v>0</v>
      </c>
      <c r="J161" s="64"/>
      <c r="K161" s="60">
        <f>SUM(PM_Cuka[[#This Row],[KOPĀ ]:[P/FINĀLS]])</f>
        <v>0</v>
      </c>
      <c r="L161" s="64"/>
      <c r="M161" s="60">
        <f>SUM(PM_Cuka[[#This Row],[KOPĀ Pēc Pusfināla]],PM_Cuka[[#This Row],[FINĀLS]])</f>
        <v>0</v>
      </c>
      <c r="N161" s="60" t="str">
        <f>IF(PM_Cuka[[#This Row],[KOPĀ Pēc Fināla]]&gt;0,RANK(PM_Cuka[[#This Row],[KOPĀ Pēc Fināla]],PM_Cuka[KOPĀ Pēc Fināla]),"NAV")</f>
        <v>NAV</v>
      </c>
      <c r="O161" s="64"/>
      <c r="P161" s="64" t="str">
        <f>IF(PM_Cuka[[#This Row],[Grupa]]="Juniors",COUNTIFS(PM_Cuka[Grupa],PM_Cuka[[#This Row],[Grupa]],PM_Cuka[KOPĀ Pēc Fināla],"&gt;"&amp;PM_Cuka[[#This Row],[KOPĀ Pēc Fināla]])+1,"")</f>
        <v/>
      </c>
      <c r="Q161" s="65" t="str">
        <f>IF(PM_Cuka[[#This Row],[Grupa]]="Amatieris",COUNTIFS(PM_Cuka[Grupa],PM_Cuka[[#This Row],[Grupa]],PM_Cuka[KOPĀ Pēc Fināla],"&gt;"&amp;PM_Cuka[[#This Row],[KOPĀ Pēc Fināla]])+1,"")</f>
        <v/>
      </c>
      <c r="R161" s="52" t="str">
        <f>IF(PM_Cuka[[#This Row],[Komanda]]&gt;0,SUMIFS(PM_Cuka[[KOPĀ ]],PM_Cuka[Komanda],PM_Cuka[[#This Row],[Komanda]]),"0")</f>
        <v>0</v>
      </c>
    </row>
    <row r="162" spans="1:18" ht="15" x14ac:dyDescent="0.25">
      <c r="A162" s="55">
        <v>155</v>
      </c>
      <c r="B162" s="34">
        <v>155</v>
      </c>
      <c r="C162" s="50">
        <f>INDEX(PM_Dalibnieki[],MATCH(PM_Cuka[[#This Row],[Dablībnieka numurs]],PM_Dalibnieki[Dablībnieka numurs],0),2)</f>
        <v>0</v>
      </c>
      <c r="D162" s="50">
        <f>INDEX(PM_Dalibnieki[],MATCH(PM_Cuka[[#This Row],[Dablībnieka numurs]],PM_Dalibnieki[Dablībnieka numurs],0),3)</f>
        <v>0</v>
      </c>
      <c r="E162" s="50">
        <f>INDEX(PM_Dalibnieki[],MATCH(PM_Cuka[[#This Row],[Dablībnieka numurs]],PM_Dalibnieki[Dablībnieka numurs],0),4)</f>
        <v>0</v>
      </c>
      <c r="F162" s="80">
        <f>INDEX(PM_Dalibnieki[],MATCH(PM_Cuka[[#This Row],[Dablībnieka numurs]],PM_Dalibnieki[Dablībnieka numurs],"0"),5)</f>
        <v>0</v>
      </c>
      <c r="G162" s="64"/>
      <c r="H162" s="64"/>
      <c r="I162" s="60">
        <f t="shared" si="2"/>
        <v>0</v>
      </c>
      <c r="J162" s="64"/>
      <c r="K162" s="60">
        <f>SUM(PM_Cuka[[#This Row],[KOPĀ ]:[P/FINĀLS]])</f>
        <v>0</v>
      </c>
      <c r="L162" s="64"/>
      <c r="M162" s="60">
        <f>SUM(PM_Cuka[[#This Row],[KOPĀ Pēc Pusfināla]],PM_Cuka[[#This Row],[FINĀLS]])</f>
        <v>0</v>
      </c>
      <c r="N162" s="60" t="str">
        <f>IF(PM_Cuka[[#This Row],[KOPĀ Pēc Fināla]]&gt;0,RANK(PM_Cuka[[#This Row],[KOPĀ Pēc Fināla]],PM_Cuka[KOPĀ Pēc Fināla]),"NAV")</f>
        <v>NAV</v>
      </c>
      <c r="O162" s="64"/>
      <c r="P162" s="64" t="str">
        <f>IF(PM_Cuka[[#This Row],[Grupa]]="Juniors",COUNTIFS(PM_Cuka[Grupa],PM_Cuka[[#This Row],[Grupa]],PM_Cuka[KOPĀ Pēc Fināla],"&gt;"&amp;PM_Cuka[[#This Row],[KOPĀ Pēc Fināla]])+1,"")</f>
        <v/>
      </c>
      <c r="Q162" s="65" t="str">
        <f>IF(PM_Cuka[[#This Row],[Grupa]]="Amatieris",COUNTIFS(PM_Cuka[Grupa],PM_Cuka[[#This Row],[Grupa]],PM_Cuka[KOPĀ Pēc Fināla],"&gt;"&amp;PM_Cuka[[#This Row],[KOPĀ Pēc Fināla]])+1,"")</f>
        <v/>
      </c>
      <c r="R162" s="52" t="str">
        <f>IF(PM_Cuka[[#This Row],[Komanda]]&gt;0,SUMIFS(PM_Cuka[[KOPĀ ]],PM_Cuka[Komanda],PM_Cuka[[#This Row],[Komanda]]),"0")</f>
        <v>0</v>
      </c>
    </row>
    <row r="163" spans="1:18" ht="15" x14ac:dyDescent="0.25">
      <c r="A163" s="55">
        <v>156</v>
      </c>
      <c r="B163" s="34">
        <v>156</v>
      </c>
      <c r="C163" s="50">
        <f>INDEX(PM_Dalibnieki[],MATCH(PM_Cuka[[#This Row],[Dablībnieka numurs]],PM_Dalibnieki[Dablībnieka numurs],0),2)</f>
        <v>0</v>
      </c>
      <c r="D163" s="50">
        <f>INDEX(PM_Dalibnieki[],MATCH(PM_Cuka[[#This Row],[Dablībnieka numurs]],PM_Dalibnieki[Dablībnieka numurs],0),3)</f>
        <v>0</v>
      </c>
      <c r="E163" s="50">
        <f>INDEX(PM_Dalibnieki[],MATCH(PM_Cuka[[#This Row],[Dablībnieka numurs]],PM_Dalibnieki[Dablībnieka numurs],0),4)</f>
        <v>0</v>
      </c>
      <c r="F163" s="80">
        <f>INDEX(PM_Dalibnieki[],MATCH(PM_Cuka[[#This Row],[Dablībnieka numurs]],PM_Dalibnieki[Dablībnieka numurs],"0"),5)</f>
        <v>0</v>
      </c>
      <c r="G163" s="64"/>
      <c r="H163" s="64"/>
      <c r="I163" s="60">
        <f t="shared" si="2"/>
        <v>0</v>
      </c>
      <c r="J163" s="64"/>
      <c r="K163" s="60">
        <f>SUM(PM_Cuka[[#This Row],[KOPĀ ]:[P/FINĀLS]])</f>
        <v>0</v>
      </c>
      <c r="L163" s="64"/>
      <c r="M163" s="60">
        <f>SUM(PM_Cuka[[#This Row],[KOPĀ Pēc Pusfināla]],PM_Cuka[[#This Row],[FINĀLS]])</f>
        <v>0</v>
      </c>
      <c r="N163" s="60" t="str">
        <f>IF(PM_Cuka[[#This Row],[KOPĀ Pēc Fināla]]&gt;0,RANK(PM_Cuka[[#This Row],[KOPĀ Pēc Fināla]],PM_Cuka[KOPĀ Pēc Fināla]),"NAV")</f>
        <v>NAV</v>
      </c>
      <c r="O163" s="64"/>
      <c r="P163" s="64" t="str">
        <f>IF(PM_Cuka[[#This Row],[Grupa]]="Juniors",COUNTIFS(PM_Cuka[Grupa],PM_Cuka[[#This Row],[Grupa]],PM_Cuka[KOPĀ Pēc Fināla],"&gt;"&amp;PM_Cuka[[#This Row],[KOPĀ Pēc Fināla]])+1,"")</f>
        <v/>
      </c>
      <c r="Q163" s="65" t="str">
        <f>IF(PM_Cuka[[#This Row],[Grupa]]="Amatieris",COUNTIFS(PM_Cuka[Grupa],PM_Cuka[[#This Row],[Grupa]],PM_Cuka[KOPĀ Pēc Fināla],"&gt;"&amp;PM_Cuka[[#This Row],[KOPĀ Pēc Fināla]])+1,"")</f>
        <v/>
      </c>
      <c r="R163" s="52" t="str">
        <f>IF(PM_Cuka[[#This Row],[Komanda]]&gt;0,SUMIFS(PM_Cuka[[KOPĀ ]],PM_Cuka[Komanda],PM_Cuka[[#This Row],[Komanda]]),"0")</f>
        <v>0</v>
      </c>
    </row>
    <row r="164" spans="1:18" ht="15" x14ac:dyDescent="0.25">
      <c r="A164" s="55">
        <v>157</v>
      </c>
      <c r="B164" s="34">
        <v>157</v>
      </c>
      <c r="C164" s="50">
        <f>INDEX(PM_Dalibnieki[],MATCH(PM_Cuka[[#This Row],[Dablībnieka numurs]],PM_Dalibnieki[Dablībnieka numurs],0),2)</f>
        <v>0</v>
      </c>
      <c r="D164" s="50">
        <f>INDEX(PM_Dalibnieki[],MATCH(PM_Cuka[[#This Row],[Dablībnieka numurs]],PM_Dalibnieki[Dablībnieka numurs],0),3)</f>
        <v>0</v>
      </c>
      <c r="E164" s="50">
        <f>INDEX(PM_Dalibnieki[],MATCH(PM_Cuka[[#This Row],[Dablībnieka numurs]],PM_Dalibnieki[Dablībnieka numurs],0),4)</f>
        <v>0</v>
      </c>
      <c r="F164" s="80">
        <f>INDEX(PM_Dalibnieki[],MATCH(PM_Cuka[[#This Row],[Dablībnieka numurs]],PM_Dalibnieki[Dablībnieka numurs],"0"),5)</f>
        <v>0</v>
      </c>
      <c r="G164" s="64"/>
      <c r="H164" s="64"/>
      <c r="I164" s="60">
        <f t="shared" si="2"/>
        <v>0</v>
      </c>
      <c r="J164" s="64"/>
      <c r="K164" s="60">
        <f>SUM(PM_Cuka[[#This Row],[KOPĀ ]:[P/FINĀLS]])</f>
        <v>0</v>
      </c>
      <c r="L164" s="64"/>
      <c r="M164" s="60">
        <f>SUM(PM_Cuka[[#This Row],[KOPĀ Pēc Pusfināla]],PM_Cuka[[#This Row],[FINĀLS]])</f>
        <v>0</v>
      </c>
      <c r="N164" s="60" t="str">
        <f>IF(PM_Cuka[[#This Row],[KOPĀ Pēc Fināla]]&gt;0,RANK(PM_Cuka[[#This Row],[KOPĀ Pēc Fināla]],PM_Cuka[KOPĀ Pēc Fināla]),"NAV")</f>
        <v>NAV</v>
      </c>
      <c r="O164" s="64"/>
      <c r="P164" s="64" t="str">
        <f>IF(PM_Cuka[[#This Row],[Grupa]]="Juniors",COUNTIFS(PM_Cuka[Grupa],PM_Cuka[[#This Row],[Grupa]],PM_Cuka[KOPĀ Pēc Fināla],"&gt;"&amp;PM_Cuka[[#This Row],[KOPĀ Pēc Fināla]])+1,"")</f>
        <v/>
      </c>
      <c r="Q164" s="65" t="str">
        <f>IF(PM_Cuka[[#This Row],[Grupa]]="Amatieris",COUNTIFS(PM_Cuka[Grupa],PM_Cuka[[#This Row],[Grupa]],PM_Cuka[KOPĀ Pēc Fināla],"&gt;"&amp;PM_Cuka[[#This Row],[KOPĀ Pēc Fināla]])+1,"")</f>
        <v/>
      </c>
      <c r="R164" s="52" t="str">
        <f>IF(PM_Cuka[[#This Row],[Komanda]]&gt;0,SUMIFS(PM_Cuka[[KOPĀ ]],PM_Cuka[Komanda],PM_Cuka[[#This Row],[Komanda]]),"0")</f>
        <v>0</v>
      </c>
    </row>
    <row r="165" spans="1:18" ht="15" x14ac:dyDescent="0.25">
      <c r="A165" s="55">
        <v>158</v>
      </c>
      <c r="B165" s="34">
        <v>158</v>
      </c>
      <c r="C165" s="50">
        <f>INDEX(PM_Dalibnieki[],MATCH(PM_Cuka[[#This Row],[Dablībnieka numurs]],PM_Dalibnieki[Dablībnieka numurs],0),2)</f>
        <v>0</v>
      </c>
      <c r="D165" s="50">
        <f>INDEX(PM_Dalibnieki[],MATCH(PM_Cuka[[#This Row],[Dablībnieka numurs]],PM_Dalibnieki[Dablībnieka numurs],0),3)</f>
        <v>0</v>
      </c>
      <c r="E165" s="50">
        <f>INDEX(PM_Dalibnieki[],MATCH(PM_Cuka[[#This Row],[Dablībnieka numurs]],PM_Dalibnieki[Dablībnieka numurs],0),4)</f>
        <v>0</v>
      </c>
      <c r="F165" s="80">
        <f>INDEX(PM_Dalibnieki[],MATCH(PM_Cuka[[#This Row],[Dablībnieka numurs]],PM_Dalibnieki[Dablībnieka numurs],"0"),5)</f>
        <v>0</v>
      </c>
      <c r="G165" s="64"/>
      <c r="H165" s="64"/>
      <c r="I165" s="60">
        <f t="shared" si="2"/>
        <v>0</v>
      </c>
      <c r="J165" s="64"/>
      <c r="K165" s="60">
        <f>SUM(PM_Cuka[[#This Row],[KOPĀ ]:[P/FINĀLS]])</f>
        <v>0</v>
      </c>
      <c r="L165" s="64"/>
      <c r="M165" s="60">
        <f>SUM(PM_Cuka[[#This Row],[KOPĀ Pēc Pusfināla]],PM_Cuka[[#This Row],[FINĀLS]])</f>
        <v>0</v>
      </c>
      <c r="N165" s="60" t="str">
        <f>IF(PM_Cuka[[#This Row],[KOPĀ Pēc Fināla]]&gt;0,RANK(PM_Cuka[[#This Row],[KOPĀ Pēc Fināla]],PM_Cuka[KOPĀ Pēc Fināla]),"NAV")</f>
        <v>NAV</v>
      </c>
      <c r="O165" s="64"/>
      <c r="P165" s="64" t="str">
        <f>IF(PM_Cuka[[#This Row],[Grupa]]="Juniors",COUNTIFS(PM_Cuka[Grupa],PM_Cuka[[#This Row],[Grupa]],PM_Cuka[KOPĀ Pēc Fināla],"&gt;"&amp;PM_Cuka[[#This Row],[KOPĀ Pēc Fināla]])+1,"")</f>
        <v/>
      </c>
      <c r="Q165" s="65" t="str">
        <f>IF(PM_Cuka[[#This Row],[Grupa]]="Amatieris",COUNTIFS(PM_Cuka[Grupa],PM_Cuka[[#This Row],[Grupa]],PM_Cuka[KOPĀ Pēc Fināla],"&gt;"&amp;PM_Cuka[[#This Row],[KOPĀ Pēc Fināla]])+1,"")</f>
        <v/>
      </c>
      <c r="R165" s="52" t="str">
        <f>IF(PM_Cuka[[#This Row],[Komanda]]&gt;0,SUMIFS(PM_Cuka[[KOPĀ ]],PM_Cuka[Komanda],PM_Cuka[[#This Row],[Komanda]]),"0")</f>
        <v>0</v>
      </c>
    </row>
    <row r="166" spans="1:18" ht="15" x14ac:dyDescent="0.25">
      <c r="A166" s="55">
        <v>159</v>
      </c>
      <c r="B166" s="34">
        <v>159</v>
      </c>
      <c r="C166" s="50">
        <f>INDEX(PM_Dalibnieki[],MATCH(PM_Cuka[[#This Row],[Dablībnieka numurs]],PM_Dalibnieki[Dablībnieka numurs],0),2)</f>
        <v>0</v>
      </c>
      <c r="D166" s="50">
        <f>INDEX(PM_Dalibnieki[],MATCH(PM_Cuka[[#This Row],[Dablībnieka numurs]],PM_Dalibnieki[Dablībnieka numurs],0),3)</f>
        <v>0</v>
      </c>
      <c r="E166" s="50">
        <f>INDEX(PM_Dalibnieki[],MATCH(PM_Cuka[[#This Row],[Dablībnieka numurs]],PM_Dalibnieki[Dablībnieka numurs],0),4)</f>
        <v>0</v>
      </c>
      <c r="F166" s="80">
        <f>INDEX(PM_Dalibnieki[],MATCH(PM_Cuka[[#This Row],[Dablībnieka numurs]],PM_Dalibnieki[Dablībnieka numurs],"0"),5)</f>
        <v>0</v>
      </c>
      <c r="G166" s="64"/>
      <c r="H166" s="64"/>
      <c r="I166" s="60">
        <f t="shared" si="2"/>
        <v>0</v>
      </c>
      <c r="J166" s="64"/>
      <c r="K166" s="60">
        <f>SUM(PM_Cuka[[#This Row],[KOPĀ ]:[P/FINĀLS]])</f>
        <v>0</v>
      </c>
      <c r="L166" s="64"/>
      <c r="M166" s="60">
        <f>SUM(PM_Cuka[[#This Row],[KOPĀ Pēc Pusfināla]],PM_Cuka[[#This Row],[FINĀLS]])</f>
        <v>0</v>
      </c>
      <c r="N166" s="60" t="str">
        <f>IF(PM_Cuka[[#This Row],[KOPĀ Pēc Fināla]]&gt;0,RANK(PM_Cuka[[#This Row],[KOPĀ Pēc Fināla]],PM_Cuka[KOPĀ Pēc Fināla]),"NAV")</f>
        <v>NAV</v>
      </c>
      <c r="O166" s="64"/>
      <c r="P166" s="64" t="str">
        <f>IF(PM_Cuka[[#This Row],[Grupa]]="Juniors",COUNTIFS(PM_Cuka[Grupa],PM_Cuka[[#This Row],[Grupa]],PM_Cuka[KOPĀ Pēc Fināla],"&gt;"&amp;PM_Cuka[[#This Row],[KOPĀ Pēc Fināla]])+1,"")</f>
        <v/>
      </c>
      <c r="Q166" s="65" t="str">
        <f>IF(PM_Cuka[[#This Row],[Grupa]]="Amatieris",COUNTIFS(PM_Cuka[Grupa],PM_Cuka[[#This Row],[Grupa]],PM_Cuka[KOPĀ Pēc Fināla],"&gt;"&amp;PM_Cuka[[#This Row],[KOPĀ Pēc Fināla]])+1,"")</f>
        <v/>
      </c>
      <c r="R166" s="52" t="str">
        <f>IF(PM_Cuka[[#This Row],[Komanda]]&gt;0,SUMIFS(PM_Cuka[[KOPĀ ]],PM_Cuka[Komanda],PM_Cuka[[#This Row],[Komanda]]),"0")</f>
        <v>0</v>
      </c>
    </row>
    <row r="167" spans="1:18" ht="15" x14ac:dyDescent="0.25">
      <c r="A167" s="55">
        <v>160</v>
      </c>
      <c r="B167" s="34">
        <v>160</v>
      </c>
      <c r="C167" s="50">
        <f>INDEX(PM_Dalibnieki[],MATCH(PM_Cuka[[#This Row],[Dablībnieka numurs]],PM_Dalibnieki[Dablībnieka numurs],0),2)</f>
        <v>0</v>
      </c>
      <c r="D167" s="50">
        <f>INDEX(PM_Dalibnieki[],MATCH(PM_Cuka[[#This Row],[Dablībnieka numurs]],PM_Dalibnieki[Dablībnieka numurs],0),3)</f>
        <v>0</v>
      </c>
      <c r="E167" s="50">
        <f>INDEX(PM_Dalibnieki[],MATCH(PM_Cuka[[#This Row],[Dablībnieka numurs]],PM_Dalibnieki[Dablībnieka numurs],0),4)</f>
        <v>0</v>
      </c>
      <c r="F167" s="80">
        <f>INDEX(PM_Dalibnieki[],MATCH(PM_Cuka[[#This Row],[Dablībnieka numurs]],PM_Dalibnieki[Dablībnieka numurs],"0"),5)</f>
        <v>0</v>
      </c>
      <c r="G167" s="64"/>
      <c r="H167" s="64"/>
      <c r="I167" s="60">
        <f t="shared" si="2"/>
        <v>0</v>
      </c>
      <c r="J167" s="64"/>
      <c r="K167" s="60">
        <f>SUM(PM_Cuka[[#This Row],[KOPĀ ]:[P/FINĀLS]])</f>
        <v>0</v>
      </c>
      <c r="L167" s="64"/>
      <c r="M167" s="60">
        <f>SUM(PM_Cuka[[#This Row],[KOPĀ Pēc Pusfināla]],PM_Cuka[[#This Row],[FINĀLS]])</f>
        <v>0</v>
      </c>
      <c r="N167" s="60" t="str">
        <f>IF(PM_Cuka[[#This Row],[KOPĀ Pēc Fināla]]&gt;0,RANK(PM_Cuka[[#This Row],[KOPĀ Pēc Fināla]],PM_Cuka[KOPĀ Pēc Fināla]),"NAV")</f>
        <v>NAV</v>
      </c>
      <c r="O167" s="64"/>
      <c r="P167" s="64" t="str">
        <f>IF(PM_Cuka[[#This Row],[Grupa]]="Juniors",COUNTIFS(PM_Cuka[Grupa],PM_Cuka[[#This Row],[Grupa]],PM_Cuka[KOPĀ Pēc Fināla],"&gt;"&amp;PM_Cuka[[#This Row],[KOPĀ Pēc Fināla]])+1,"")</f>
        <v/>
      </c>
      <c r="Q167" s="65" t="str">
        <f>IF(PM_Cuka[[#This Row],[Grupa]]="Amatieris",COUNTIFS(PM_Cuka[Grupa],PM_Cuka[[#This Row],[Grupa]],PM_Cuka[KOPĀ Pēc Fināla],"&gt;"&amp;PM_Cuka[[#This Row],[KOPĀ Pēc Fināla]])+1,"")</f>
        <v/>
      </c>
      <c r="R167" s="52" t="str">
        <f>IF(PM_Cuka[[#This Row],[Komanda]]&gt;0,SUMIFS(PM_Cuka[[KOPĀ ]],PM_Cuka[Komanda],PM_Cuka[[#This Row],[Komanda]]),"0")</f>
        <v>0</v>
      </c>
    </row>
    <row r="168" spans="1:18" ht="15" x14ac:dyDescent="0.25">
      <c r="A168" s="55">
        <v>161</v>
      </c>
      <c r="B168" s="34">
        <v>161</v>
      </c>
      <c r="C168" s="50">
        <f>INDEX(PM_Dalibnieki[],MATCH(PM_Cuka[[#This Row],[Dablībnieka numurs]],PM_Dalibnieki[Dablībnieka numurs],0),2)</f>
        <v>0</v>
      </c>
      <c r="D168" s="50">
        <f>INDEX(PM_Dalibnieki[],MATCH(PM_Cuka[[#This Row],[Dablībnieka numurs]],PM_Dalibnieki[Dablībnieka numurs],0),3)</f>
        <v>0</v>
      </c>
      <c r="E168" s="50">
        <f>INDEX(PM_Dalibnieki[],MATCH(PM_Cuka[[#This Row],[Dablībnieka numurs]],PM_Dalibnieki[Dablībnieka numurs],0),4)</f>
        <v>0</v>
      </c>
      <c r="F168" s="80">
        <f>INDEX(PM_Dalibnieki[],MATCH(PM_Cuka[[#This Row],[Dablībnieka numurs]],PM_Dalibnieki[Dablībnieka numurs],"0"),5)</f>
        <v>0</v>
      </c>
      <c r="G168" s="64"/>
      <c r="H168" s="64"/>
      <c r="I168" s="60">
        <f t="shared" si="2"/>
        <v>0</v>
      </c>
      <c r="J168" s="64"/>
      <c r="K168" s="60">
        <f>SUM(PM_Cuka[[#This Row],[KOPĀ ]:[P/FINĀLS]])</f>
        <v>0</v>
      </c>
      <c r="L168" s="64"/>
      <c r="M168" s="60">
        <f>SUM(PM_Cuka[[#This Row],[KOPĀ Pēc Pusfināla]],PM_Cuka[[#This Row],[FINĀLS]])</f>
        <v>0</v>
      </c>
      <c r="N168" s="60" t="str">
        <f>IF(PM_Cuka[[#This Row],[KOPĀ Pēc Fināla]]&gt;0,RANK(PM_Cuka[[#This Row],[KOPĀ Pēc Fināla]],PM_Cuka[KOPĀ Pēc Fināla]),"NAV")</f>
        <v>NAV</v>
      </c>
      <c r="O168" s="64"/>
      <c r="P168" s="64" t="str">
        <f>IF(PM_Cuka[[#This Row],[Grupa]]="Juniors",COUNTIFS(PM_Cuka[Grupa],PM_Cuka[[#This Row],[Grupa]],PM_Cuka[KOPĀ Pēc Fināla],"&gt;"&amp;PM_Cuka[[#This Row],[KOPĀ Pēc Fināla]])+1,"")</f>
        <v/>
      </c>
      <c r="Q168" s="65" t="str">
        <f>IF(PM_Cuka[[#This Row],[Grupa]]="Amatieris",COUNTIFS(PM_Cuka[Grupa],PM_Cuka[[#This Row],[Grupa]],PM_Cuka[KOPĀ Pēc Fināla],"&gt;"&amp;PM_Cuka[[#This Row],[KOPĀ Pēc Fināla]])+1,"")</f>
        <v/>
      </c>
      <c r="R168" s="52" t="str">
        <f>IF(PM_Cuka[[#This Row],[Komanda]]&gt;0,SUMIFS(PM_Cuka[[KOPĀ ]],PM_Cuka[Komanda],PM_Cuka[[#This Row],[Komanda]]),"0")</f>
        <v>0</v>
      </c>
    </row>
    <row r="169" spans="1:18" ht="15" x14ac:dyDescent="0.25">
      <c r="A169" s="55">
        <v>162</v>
      </c>
      <c r="B169" s="34">
        <v>162</v>
      </c>
      <c r="C169" s="50">
        <f>INDEX(PM_Dalibnieki[],MATCH(PM_Cuka[[#This Row],[Dablībnieka numurs]],PM_Dalibnieki[Dablībnieka numurs],0),2)</f>
        <v>0</v>
      </c>
      <c r="D169" s="50">
        <f>INDEX(PM_Dalibnieki[],MATCH(PM_Cuka[[#This Row],[Dablībnieka numurs]],PM_Dalibnieki[Dablībnieka numurs],0),3)</f>
        <v>0</v>
      </c>
      <c r="E169" s="50">
        <f>INDEX(PM_Dalibnieki[],MATCH(PM_Cuka[[#This Row],[Dablībnieka numurs]],PM_Dalibnieki[Dablībnieka numurs],0),4)</f>
        <v>0</v>
      </c>
      <c r="F169" s="80">
        <f>INDEX(PM_Dalibnieki[],MATCH(PM_Cuka[[#This Row],[Dablībnieka numurs]],PM_Dalibnieki[Dablībnieka numurs],"0"),5)</f>
        <v>0</v>
      </c>
      <c r="G169" s="64"/>
      <c r="H169" s="64"/>
      <c r="I169" s="60">
        <f t="shared" si="2"/>
        <v>0</v>
      </c>
      <c r="J169" s="64"/>
      <c r="K169" s="60">
        <f>SUM(PM_Cuka[[#This Row],[KOPĀ ]:[P/FINĀLS]])</f>
        <v>0</v>
      </c>
      <c r="L169" s="64"/>
      <c r="M169" s="60">
        <f>SUM(PM_Cuka[[#This Row],[KOPĀ Pēc Pusfināla]],PM_Cuka[[#This Row],[FINĀLS]])</f>
        <v>0</v>
      </c>
      <c r="N169" s="60" t="str">
        <f>IF(PM_Cuka[[#This Row],[KOPĀ Pēc Fināla]]&gt;0,RANK(PM_Cuka[[#This Row],[KOPĀ Pēc Fināla]],PM_Cuka[KOPĀ Pēc Fināla]),"NAV")</f>
        <v>NAV</v>
      </c>
      <c r="O169" s="64"/>
      <c r="P169" s="64" t="str">
        <f>IF(PM_Cuka[[#This Row],[Grupa]]="Juniors",COUNTIFS(PM_Cuka[Grupa],PM_Cuka[[#This Row],[Grupa]],PM_Cuka[KOPĀ Pēc Fināla],"&gt;"&amp;PM_Cuka[[#This Row],[KOPĀ Pēc Fināla]])+1,"")</f>
        <v/>
      </c>
      <c r="Q169" s="65" t="str">
        <f>IF(PM_Cuka[[#This Row],[Grupa]]="Amatieris",COUNTIFS(PM_Cuka[Grupa],PM_Cuka[[#This Row],[Grupa]],PM_Cuka[KOPĀ Pēc Fināla],"&gt;"&amp;PM_Cuka[[#This Row],[KOPĀ Pēc Fināla]])+1,"")</f>
        <v/>
      </c>
      <c r="R169" s="52" t="str">
        <f>IF(PM_Cuka[[#This Row],[Komanda]]&gt;0,SUMIFS(PM_Cuka[[KOPĀ ]],PM_Cuka[Komanda],PM_Cuka[[#This Row],[Komanda]]),"0")</f>
        <v>0</v>
      </c>
    </row>
    <row r="170" spans="1:18" ht="15" x14ac:dyDescent="0.25">
      <c r="A170" s="55">
        <v>163</v>
      </c>
      <c r="B170" s="34">
        <v>163</v>
      </c>
      <c r="C170" s="50">
        <f>INDEX(PM_Dalibnieki[],MATCH(PM_Cuka[[#This Row],[Dablībnieka numurs]],PM_Dalibnieki[Dablībnieka numurs],0),2)</f>
        <v>0</v>
      </c>
      <c r="D170" s="50">
        <f>INDEX(PM_Dalibnieki[],MATCH(PM_Cuka[[#This Row],[Dablībnieka numurs]],PM_Dalibnieki[Dablībnieka numurs],0),3)</f>
        <v>0</v>
      </c>
      <c r="E170" s="50">
        <f>INDEX(PM_Dalibnieki[],MATCH(PM_Cuka[[#This Row],[Dablībnieka numurs]],PM_Dalibnieki[Dablībnieka numurs],0),4)</f>
        <v>0</v>
      </c>
      <c r="F170" s="80">
        <f>INDEX(PM_Dalibnieki[],MATCH(PM_Cuka[[#This Row],[Dablībnieka numurs]],PM_Dalibnieki[Dablībnieka numurs],"0"),5)</f>
        <v>0</v>
      </c>
      <c r="G170" s="64"/>
      <c r="H170" s="64"/>
      <c r="I170" s="60">
        <f t="shared" si="2"/>
        <v>0</v>
      </c>
      <c r="J170" s="64"/>
      <c r="K170" s="60">
        <f>SUM(PM_Cuka[[#This Row],[KOPĀ ]:[P/FINĀLS]])</f>
        <v>0</v>
      </c>
      <c r="L170" s="64"/>
      <c r="M170" s="60">
        <f>SUM(PM_Cuka[[#This Row],[KOPĀ Pēc Pusfināla]],PM_Cuka[[#This Row],[FINĀLS]])</f>
        <v>0</v>
      </c>
      <c r="N170" s="60" t="str">
        <f>IF(PM_Cuka[[#This Row],[KOPĀ Pēc Fināla]]&gt;0,RANK(PM_Cuka[[#This Row],[KOPĀ Pēc Fināla]],PM_Cuka[KOPĀ Pēc Fināla]),"NAV")</f>
        <v>NAV</v>
      </c>
      <c r="O170" s="64"/>
      <c r="P170" s="64" t="str">
        <f>IF(PM_Cuka[[#This Row],[Grupa]]="Juniors",COUNTIFS(PM_Cuka[Grupa],PM_Cuka[[#This Row],[Grupa]],PM_Cuka[KOPĀ Pēc Fināla],"&gt;"&amp;PM_Cuka[[#This Row],[KOPĀ Pēc Fināla]])+1,"")</f>
        <v/>
      </c>
      <c r="Q170" s="65" t="str">
        <f>IF(PM_Cuka[[#This Row],[Grupa]]="Amatieris",COUNTIFS(PM_Cuka[Grupa],PM_Cuka[[#This Row],[Grupa]],PM_Cuka[KOPĀ Pēc Fināla],"&gt;"&amp;PM_Cuka[[#This Row],[KOPĀ Pēc Fināla]])+1,"")</f>
        <v/>
      </c>
      <c r="R170" s="52" t="str">
        <f>IF(PM_Cuka[[#This Row],[Komanda]]&gt;0,SUMIFS(PM_Cuka[[KOPĀ ]],PM_Cuka[Komanda],PM_Cuka[[#This Row],[Komanda]]),"0")</f>
        <v>0</v>
      </c>
    </row>
    <row r="171" spans="1:18" ht="15" x14ac:dyDescent="0.25">
      <c r="A171" s="55">
        <v>164</v>
      </c>
      <c r="B171" s="34">
        <v>164</v>
      </c>
      <c r="C171" s="50">
        <f>INDEX(PM_Dalibnieki[],MATCH(PM_Cuka[[#This Row],[Dablībnieka numurs]],PM_Dalibnieki[Dablībnieka numurs],0),2)</f>
        <v>0</v>
      </c>
      <c r="D171" s="50">
        <f>INDEX(PM_Dalibnieki[],MATCH(PM_Cuka[[#This Row],[Dablībnieka numurs]],PM_Dalibnieki[Dablībnieka numurs],0),3)</f>
        <v>0</v>
      </c>
      <c r="E171" s="50">
        <f>INDEX(PM_Dalibnieki[],MATCH(PM_Cuka[[#This Row],[Dablībnieka numurs]],PM_Dalibnieki[Dablībnieka numurs],0),4)</f>
        <v>0</v>
      </c>
      <c r="F171" s="80">
        <f>INDEX(PM_Dalibnieki[],MATCH(PM_Cuka[[#This Row],[Dablībnieka numurs]],PM_Dalibnieki[Dablībnieka numurs],"0"),5)</f>
        <v>0</v>
      </c>
      <c r="G171" s="64"/>
      <c r="H171" s="64"/>
      <c r="I171" s="60">
        <f t="shared" si="2"/>
        <v>0</v>
      </c>
      <c r="J171" s="64"/>
      <c r="K171" s="60">
        <f>SUM(PM_Cuka[[#This Row],[KOPĀ ]:[P/FINĀLS]])</f>
        <v>0</v>
      </c>
      <c r="L171" s="64"/>
      <c r="M171" s="60">
        <f>SUM(PM_Cuka[[#This Row],[KOPĀ Pēc Pusfināla]],PM_Cuka[[#This Row],[FINĀLS]])</f>
        <v>0</v>
      </c>
      <c r="N171" s="60" t="str">
        <f>IF(PM_Cuka[[#This Row],[KOPĀ Pēc Fināla]]&gt;0,RANK(PM_Cuka[[#This Row],[KOPĀ Pēc Fināla]],PM_Cuka[KOPĀ Pēc Fināla]),"NAV")</f>
        <v>NAV</v>
      </c>
      <c r="O171" s="64"/>
      <c r="P171" s="64" t="str">
        <f>IF(PM_Cuka[[#This Row],[Grupa]]="Juniors",COUNTIFS(PM_Cuka[Grupa],PM_Cuka[[#This Row],[Grupa]],PM_Cuka[KOPĀ Pēc Fināla],"&gt;"&amp;PM_Cuka[[#This Row],[KOPĀ Pēc Fināla]])+1,"")</f>
        <v/>
      </c>
      <c r="Q171" s="65" t="str">
        <f>IF(PM_Cuka[[#This Row],[Grupa]]="Amatieris",COUNTIFS(PM_Cuka[Grupa],PM_Cuka[[#This Row],[Grupa]],PM_Cuka[KOPĀ Pēc Fināla],"&gt;"&amp;PM_Cuka[[#This Row],[KOPĀ Pēc Fināla]])+1,"")</f>
        <v/>
      </c>
      <c r="R171" s="52" t="str">
        <f>IF(PM_Cuka[[#This Row],[Komanda]]&gt;0,SUMIFS(PM_Cuka[[KOPĀ ]],PM_Cuka[Komanda],PM_Cuka[[#This Row],[Komanda]]),"0")</f>
        <v>0</v>
      </c>
    </row>
    <row r="172" spans="1:18" ht="15" x14ac:dyDescent="0.25">
      <c r="A172" s="55">
        <v>165</v>
      </c>
      <c r="B172" s="34">
        <v>165</v>
      </c>
      <c r="C172" s="50">
        <f>INDEX(PM_Dalibnieki[],MATCH(PM_Cuka[[#This Row],[Dablībnieka numurs]],PM_Dalibnieki[Dablībnieka numurs],0),2)</f>
        <v>0</v>
      </c>
      <c r="D172" s="50">
        <f>INDEX(PM_Dalibnieki[],MATCH(PM_Cuka[[#This Row],[Dablībnieka numurs]],PM_Dalibnieki[Dablībnieka numurs],0),3)</f>
        <v>0</v>
      </c>
      <c r="E172" s="50">
        <f>INDEX(PM_Dalibnieki[],MATCH(PM_Cuka[[#This Row],[Dablībnieka numurs]],PM_Dalibnieki[Dablībnieka numurs],0),4)</f>
        <v>0</v>
      </c>
      <c r="F172" s="80">
        <f>INDEX(PM_Dalibnieki[],MATCH(PM_Cuka[[#This Row],[Dablībnieka numurs]],PM_Dalibnieki[Dablībnieka numurs],"0"),5)</f>
        <v>0</v>
      </c>
      <c r="G172" s="64"/>
      <c r="H172" s="64"/>
      <c r="I172" s="60">
        <f t="shared" si="2"/>
        <v>0</v>
      </c>
      <c r="J172" s="64"/>
      <c r="K172" s="60">
        <f>SUM(PM_Cuka[[#This Row],[KOPĀ ]:[P/FINĀLS]])</f>
        <v>0</v>
      </c>
      <c r="L172" s="64"/>
      <c r="M172" s="60">
        <f>SUM(PM_Cuka[[#This Row],[KOPĀ Pēc Pusfināla]],PM_Cuka[[#This Row],[FINĀLS]])</f>
        <v>0</v>
      </c>
      <c r="N172" s="60" t="str">
        <f>IF(PM_Cuka[[#This Row],[KOPĀ Pēc Fināla]]&gt;0,RANK(PM_Cuka[[#This Row],[KOPĀ Pēc Fināla]],PM_Cuka[KOPĀ Pēc Fināla]),"NAV")</f>
        <v>NAV</v>
      </c>
      <c r="O172" s="64"/>
      <c r="P172" s="64" t="str">
        <f>IF(PM_Cuka[[#This Row],[Grupa]]="Juniors",COUNTIFS(PM_Cuka[Grupa],PM_Cuka[[#This Row],[Grupa]],PM_Cuka[KOPĀ Pēc Fināla],"&gt;"&amp;PM_Cuka[[#This Row],[KOPĀ Pēc Fināla]])+1,"")</f>
        <v/>
      </c>
      <c r="Q172" s="65" t="str">
        <f>IF(PM_Cuka[[#This Row],[Grupa]]="Amatieris",COUNTIFS(PM_Cuka[Grupa],PM_Cuka[[#This Row],[Grupa]],PM_Cuka[KOPĀ Pēc Fināla],"&gt;"&amp;PM_Cuka[[#This Row],[KOPĀ Pēc Fināla]])+1,"")</f>
        <v/>
      </c>
      <c r="R172" s="52" t="str">
        <f>IF(PM_Cuka[[#This Row],[Komanda]]&gt;0,SUMIFS(PM_Cuka[[KOPĀ ]],PM_Cuka[Komanda],PM_Cuka[[#This Row],[Komanda]]),"0")</f>
        <v>0</v>
      </c>
    </row>
    <row r="173" spans="1:18" ht="15" x14ac:dyDescent="0.25">
      <c r="A173" s="55">
        <v>166</v>
      </c>
      <c r="B173" s="34">
        <v>166</v>
      </c>
      <c r="C173" s="50">
        <f>INDEX(PM_Dalibnieki[],MATCH(PM_Cuka[[#This Row],[Dablībnieka numurs]],PM_Dalibnieki[Dablībnieka numurs],0),2)</f>
        <v>0</v>
      </c>
      <c r="D173" s="50">
        <f>INDEX(PM_Dalibnieki[],MATCH(PM_Cuka[[#This Row],[Dablībnieka numurs]],PM_Dalibnieki[Dablībnieka numurs],0),3)</f>
        <v>0</v>
      </c>
      <c r="E173" s="50">
        <f>INDEX(PM_Dalibnieki[],MATCH(PM_Cuka[[#This Row],[Dablībnieka numurs]],PM_Dalibnieki[Dablībnieka numurs],0),4)</f>
        <v>0</v>
      </c>
      <c r="F173" s="80">
        <f>INDEX(PM_Dalibnieki[],MATCH(PM_Cuka[[#This Row],[Dablībnieka numurs]],PM_Dalibnieki[Dablībnieka numurs],"0"),5)</f>
        <v>0</v>
      </c>
      <c r="G173" s="64"/>
      <c r="H173" s="64"/>
      <c r="I173" s="60">
        <f t="shared" si="2"/>
        <v>0</v>
      </c>
      <c r="J173" s="64"/>
      <c r="K173" s="60">
        <f>SUM(PM_Cuka[[#This Row],[KOPĀ ]:[P/FINĀLS]])</f>
        <v>0</v>
      </c>
      <c r="L173" s="64"/>
      <c r="M173" s="60">
        <f>SUM(PM_Cuka[[#This Row],[KOPĀ Pēc Pusfināla]],PM_Cuka[[#This Row],[FINĀLS]])</f>
        <v>0</v>
      </c>
      <c r="N173" s="60" t="str">
        <f>IF(PM_Cuka[[#This Row],[KOPĀ Pēc Fināla]]&gt;0,RANK(PM_Cuka[[#This Row],[KOPĀ Pēc Fināla]],PM_Cuka[KOPĀ Pēc Fināla]),"NAV")</f>
        <v>NAV</v>
      </c>
      <c r="O173" s="64"/>
      <c r="P173" s="64" t="str">
        <f>IF(PM_Cuka[[#This Row],[Grupa]]="Juniors",COUNTIFS(PM_Cuka[Grupa],PM_Cuka[[#This Row],[Grupa]],PM_Cuka[KOPĀ Pēc Fināla],"&gt;"&amp;PM_Cuka[[#This Row],[KOPĀ Pēc Fināla]])+1,"")</f>
        <v/>
      </c>
      <c r="Q173" s="65" t="str">
        <f>IF(PM_Cuka[[#This Row],[Grupa]]="Amatieris",COUNTIFS(PM_Cuka[Grupa],PM_Cuka[[#This Row],[Grupa]],PM_Cuka[KOPĀ Pēc Fināla],"&gt;"&amp;PM_Cuka[[#This Row],[KOPĀ Pēc Fināla]])+1,"")</f>
        <v/>
      </c>
      <c r="R173" s="52" t="str">
        <f>IF(PM_Cuka[[#This Row],[Komanda]]&gt;0,SUMIFS(PM_Cuka[[KOPĀ ]],PM_Cuka[Komanda],PM_Cuka[[#This Row],[Komanda]]),"0")</f>
        <v>0</v>
      </c>
    </row>
    <row r="174" spans="1:18" ht="15" x14ac:dyDescent="0.25">
      <c r="A174" s="55">
        <v>167</v>
      </c>
      <c r="B174" s="34">
        <v>167</v>
      </c>
      <c r="C174" s="50">
        <f>INDEX(PM_Dalibnieki[],MATCH(PM_Cuka[[#This Row],[Dablībnieka numurs]],PM_Dalibnieki[Dablībnieka numurs],0),2)</f>
        <v>0</v>
      </c>
      <c r="D174" s="50">
        <f>INDEX(PM_Dalibnieki[],MATCH(PM_Cuka[[#This Row],[Dablībnieka numurs]],PM_Dalibnieki[Dablībnieka numurs],0),3)</f>
        <v>0</v>
      </c>
      <c r="E174" s="50">
        <f>INDEX(PM_Dalibnieki[],MATCH(PM_Cuka[[#This Row],[Dablībnieka numurs]],PM_Dalibnieki[Dablībnieka numurs],0),4)</f>
        <v>0</v>
      </c>
      <c r="F174" s="80">
        <f>INDEX(PM_Dalibnieki[],MATCH(PM_Cuka[[#This Row],[Dablībnieka numurs]],PM_Dalibnieki[Dablībnieka numurs],"0"),5)</f>
        <v>0</v>
      </c>
      <c r="G174" s="64"/>
      <c r="H174" s="64"/>
      <c r="I174" s="60">
        <f t="shared" si="2"/>
        <v>0</v>
      </c>
      <c r="J174" s="64"/>
      <c r="K174" s="60">
        <f>SUM(PM_Cuka[[#This Row],[KOPĀ ]:[P/FINĀLS]])</f>
        <v>0</v>
      </c>
      <c r="L174" s="64"/>
      <c r="M174" s="60">
        <f>SUM(PM_Cuka[[#This Row],[KOPĀ Pēc Pusfināla]],PM_Cuka[[#This Row],[FINĀLS]])</f>
        <v>0</v>
      </c>
      <c r="N174" s="60" t="str">
        <f>IF(PM_Cuka[[#This Row],[KOPĀ Pēc Fināla]]&gt;0,RANK(PM_Cuka[[#This Row],[KOPĀ Pēc Fināla]],PM_Cuka[KOPĀ Pēc Fināla]),"NAV")</f>
        <v>NAV</v>
      </c>
      <c r="O174" s="64"/>
      <c r="P174" s="64" t="str">
        <f>IF(PM_Cuka[[#This Row],[Grupa]]="Juniors",COUNTIFS(PM_Cuka[Grupa],PM_Cuka[[#This Row],[Grupa]],PM_Cuka[KOPĀ Pēc Fināla],"&gt;"&amp;PM_Cuka[[#This Row],[KOPĀ Pēc Fināla]])+1,"")</f>
        <v/>
      </c>
      <c r="Q174" s="65" t="str">
        <f>IF(PM_Cuka[[#This Row],[Grupa]]="Amatieris",COUNTIFS(PM_Cuka[Grupa],PM_Cuka[[#This Row],[Grupa]],PM_Cuka[KOPĀ Pēc Fināla],"&gt;"&amp;PM_Cuka[[#This Row],[KOPĀ Pēc Fināla]])+1,"")</f>
        <v/>
      </c>
      <c r="R174" s="52" t="str">
        <f>IF(PM_Cuka[[#This Row],[Komanda]]&gt;0,SUMIFS(PM_Cuka[[KOPĀ ]],PM_Cuka[Komanda],PM_Cuka[[#This Row],[Komanda]]),"0")</f>
        <v>0</v>
      </c>
    </row>
    <row r="175" spans="1:18" ht="15" x14ac:dyDescent="0.25">
      <c r="A175" s="55">
        <v>168</v>
      </c>
      <c r="B175" s="34">
        <v>168</v>
      </c>
      <c r="C175" s="50">
        <f>INDEX(PM_Dalibnieki[],MATCH(PM_Cuka[[#This Row],[Dablībnieka numurs]],PM_Dalibnieki[Dablībnieka numurs],0),2)</f>
        <v>0</v>
      </c>
      <c r="D175" s="50">
        <f>INDEX(PM_Dalibnieki[],MATCH(PM_Cuka[[#This Row],[Dablībnieka numurs]],PM_Dalibnieki[Dablībnieka numurs],0),3)</f>
        <v>0</v>
      </c>
      <c r="E175" s="50">
        <f>INDEX(PM_Dalibnieki[],MATCH(PM_Cuka[[#This Row],[Dablībnieka numurs]],PM_Dalibnieki[Dablībnieka numurs],0),4)</f>
        <v>0</v>
      </c>
      <c r="F175" s="80">
        <f>INDEX(PM_Dalibnieki[],MATCH(PM_Cuka[[#This Row],[Dablībnieka numurs]],PM_Dalibnieki[Dablībnieka numurs],"0"),5)</f>
        <v>0</v>
      </c>
      <c r="G175" s="64"/>
      <c r="H175" s="64"/>
      <c r="I175" s="60">
        <f t="shared" si="2"/>
        <v>0</v>
      </c>
      <c r="J175" s="64"/>
      <c r="K175" s="60">
        <f>SUM(PM_Cuka[[#This Row],[KOPĀ ]:[P/FINĀLS]])</f>
        <v>0</v>
      </c>
      <c r="L175" s="64"/>
      <c r="M175" s="60">
        <f>SUM(PM_Cuka[[#This Row],[KOPĀ Pēc Pusfināla]],PM_Cuka[[#This Row],[FINĀLS]])</f>
        <v>0</v>
      </c>
      <c r="N175" s="60" t="str">
        <f>IF(PM_Cuka[[#This Row],[KOPĀ Pēc Fināla]]&gt;0,RANK(PM_Cuka[[#This Row],[KOPĀ Pēc Fināla]],PM_Cuka[KOPĀ Pēc Fināla]),"NAV")</f>
        <v>NAV</v>
      </c>
      <c r="O175" s="64"/>
      <c r="P175" s="64" t="str">
        <f>IF(PM_Cuka[[#This Row],[Grupa]]="Juniors",COUNTIFS(PM_Cuka[Grupa],PM_Cuka[[#This Row],[Grupa]],PM_Cuka[KOPĀ Pēc Fināla],"&gt;"&amp;PM_Cuka[[#This Row],[KOPĀ Pēc Fināla]])+1,"")</f>
        <v/>
      </c>
      <c r="Q175" s="65" t="str">
        <f>IF(PM_Cuka[[#This Row],[Grupa]]="Amatieris",COUNTIFS(PM_Cuka[Grupa],PM_Cuka[[#This Row],[Grupa]],PM_Cuka[KOPĀ Pēc Fināla],"&gt;"&amp;PM_Cuka[[#This Row],[KOPĀ Pēc Fināla]])+1,"")</f>
        <v/>
      </c>
      <c r="R175" s="52" t="str">
        <f>IF(PM_Cuka[[#This Row],[Komanda]]&gt;0,SUMIFS(PM_Cuka[[KOPĀ ]],PM_Cuka[Komanda],PM_Cuka[[#This Row],[Komanda]]),"0")</f>
        <v>0</v>
      </c>
    </row>
    <row r="176" spans="1:18" ht="15" x14ac:dyDescent="0.25">
      <c r="A176" s="55">
        <v>169</v>
      </c>
      <c r="B176" s="34">
        <v>169</v>
      </c>
      <c r="C176" s="50">
        <f>INDEX(PM_Dalibnieki[],MATCH(PM_Cuka[[#This Row],[Dablībnieka numurs]],PM_Dalibnieki[Dablībnieka numurs],0),2)</f>
        <v>0</v>
      </c>
      <c r="D176" s="50">
        <f>INDEX(PM_Dalibnieki[],MATCH(PM_Cuka[[#This Row],[Dablībnieka numurs]],PM_Dalibnieki[Dablībnieka numurs],0),3)</f>
        <v>0</v>
      </c>
      <c r="E176" s="50">
        <f>INDEX(PM_Dalibnieki[],MATCH(PM_Cuka[[#This Row],[Dablībnieka numurs]],PM_Dalibnieki[Dablībnieka numurs],0),4)</f>
        <v>0</v>
      </c>
      <c r="F176" s="80">
        <f>INDEX(PM_Dalibnieki[],MATCH(PM_Cuka[[#This Row],[Dablībnieka numurs]],PM_Dalibnieki[Dablībnieka numurs],"0"),5)</f>
        <v>0</v>
      </c>
      <c r="G176" s="64"/>
      <c r="H176" s="64"/>
      <c r="I176" s="60">
        <f t="shared" si="2"/>
        <v>0</v>
      </c>
      <c r="J176" s="64"/>
      <c r="K176" s="60">
        <f>SUM(PM_Cuka[[#This Row],[KOPĀ ]:[P/FINĀLS]])</f>
        <v>0</v>
      </c>
      <c r="L176" s="64"/>
      <c r="M176" s="60">
        <f>SUM(PM_Cuka[[#This Row],[KOPĀ Pēc Pusfināla]],PM_Cuka[[#This Row],[FINĀLS]])</f>
        <v>0</v>
      </c>
      <c r="N176" s="60" t="str">
        <f>IF(PM_Cuka[[#This Row],[KOPĀ Pēc Fināla]]&gt;0,RANK(PM_Cuka[[#This Row],[KOPĀ Pēc Fināla]],PM_Cuka[KOPĀ Pēc Fināla]),"NAV")</f>
        <v>NAV</v>
      </c>
      <c r="O176" s="64"/>
      <c r="P176" s="64" t="str">
        <f>IF(PM_Cuka[[#This Row],[Grupa]]="Juniors",COUNTIFS(PM_Cuka[Grupa],PM_Cuka[[#This Row],[Grupa]],PM_Cuka[KOPĀ Pēc Fināla],"&gt;"&amp;PM_Cuka[[#This Row],[KOPĀ Pēc Fināla]])+1,"")</f>
        <v/>
      </c>
      <c r="Q176" s="65" t="str">
        <f>IF(PM_Cuka[[#This Row],[Grupa]]="Amatieris",COUNTIFS(PM_Cuka[Grupa],PM_Cuka[[#This Row],[Grupa]],PM_Cuka[KOPĀ Pēc Fināla],"&gt;"&amp;PM_Cuka[[#This Row],[KOPĀ Pēc Fināla]])+1,"")</f>
        <v/>
      </c>
      <c r="R176" s="52" t="str">
        <f>IF(PM_Cuka[[#This Row],[Komanda]]&gt;0,SUMIFS(PM_Cuka[[KOPĀ ]],PM_Cuka[Komanda],PM_Cuka[[#This Row],[Komanda]]),"0")</f>
        <v>0</v>
      </c>
    </row>
    <row r="177" spans="1:18" ht="15" x14ac:dyDescent="0.25">
      <c r="A177" s="55">
        <v>170</v>
      </c>
      <c r="B177" s="34">
        <v>170</v>
      </c>
      <c r="C177" s="50">
        <f>INDEX(PM_Dalibnieki[],MATCH(PM_Cuka[[#This Row],[Dablībnieka numurs]],PM_Dalibnieki[Dablībnieka numurs],0),2)</f>
        <v>0</v>
      </c>
      <c r="D177" s="50">
        <f>INDEX(PM_Dalibnieki[],MATCH(PM_Cuka[[#This Row],[Dablībnieka numurs]],PM_Dalibnieki[Dablībnieka numurs],0),3)</f>
        <v>0</v>
      </c>
      <c r="E177" s="50">
        <f>INDEX(PM_Dalibnieki[],MATCH(PM_Cuka[[#This Row],[Dablībnieka numurs]],PM_Dalibnieki[Dablībnieka numurs],0),4)</f>
        <v>0</v>
      </c>
      <c r="F177" s="80">
        <f>INDEX(PM_Dalibnieki[],MATCH(PM_Cuka[[#This Row],[Dablībnieka numurs]],PM_Dalibnieki[Dablībnieka numurs],"0"),5)</f>
        <v>0</v>
      </c>
      <c r="G177" s="64"/>
      <c r="H177" s="64"/>
      <c r="I177" s="60">
        <f t="shared" si="2"/>
        <v>0</v>
      </c>
      <c r="J177" s="64"/>
      <c r="K177" s="60">
        <f>SUM(PM_Cuka[[#This Row],[KOPĀ ]:[P/FINĀLS]])</f>
        <v>0</v>
      </c>
      <c r="L177" s="64"/>
      <c r="M177" s="60">
        <f>SUM(PM_Cuka[[#This Row],[KOPĀ Pēc Pusfināla]],PM_Cuka[[#This Row],[FINĀLS]])</f>
        <v>0</v>
      </c>
      <c r="N177" s="60" t="str">
        <f>IF(PM_Cuka[[#This Row],[KOPĀ Pēc Fināla]]&gt;0,RANK(PM_Cuka[[#This Row],[KOPĀ Pēc Fināla]],PM_Cuka[KOPĀ Pēc Fināla]),"NAV")</f>
        <v>NAV</v>
      </c>
      <c r="O177" s="64"/>
      <c r="P177" s="64" t="str">
        <f>IF(PM_Cuka[[#This Row],[Grupa]]="Juniors",COUNTIFS(PM_Cuka[Grupa],PM_Cuka[[#This Row],[Grupa]],PM_Cuka[KOPĀ Pēc Fināla],"&gt;"&amp;PM_Cuka[[#This Row],[KOPĀ Pēc Fināla]])+1,"")</f>
        <v/>
      </c>
      <c r="Q177" s="65" t="str">
        <f>IF(PM_Cuka[[#This Row],[Grupa]]="Amatieris",COUNTIFS(PM_Cuka[Grupa],PM_Cuka[[#This Row],[Grupa]],PM_Cuka[KOPĀ Pēc Fināla],"&gt;"&amp;PM_Cuka[[#This Row],[KOPĀ Pēc Fināla]])+1,"")</f>
        <v/>
      </c>
      <c r="R177" s="52" t="str">
        <f>IF(PM_Cuka[[#This Row],[Komanda]]&gt;0,SUMIFS(PM_Cuka[[KOPĀ ]],PM_Cuka[Komanda],PM_Cuka[[#This Row],[Komanda]]),"0")</f>
        <v>0</v>
      </c>
    </row>
    <row r="178" spans="1:18" ht="15" x14ac:dyDescent="0.25">
      <c r="A178" s="55">
        <v>171</v>
      </c>
      <c r="B178" s="34">
        <v>171</v>
      </c>
      <c r="C178" s="50">
        <f>INDEX(PM_Dalibnieki[],MATCH(PM_Cuka[[#This Row],[Dablībnieka numurs]],PM_Dalibnieki[Dablībnieka numurs],0),2)</f>
        <v>0</v>
      </c>
      <c r="D178" s="50">
        <f>INDEX(PM_Dalibnieki[],MATCH(PM_Cuka[[#This Row],[Dablībnieka numurs]],PM_Dalibnieki[Dablībnieka numurs],0),3)</f>
        <v>0</v>
      </c>
      <c r="E178" s="50">
        <f>INDEX(PM_Dalibnieki[],MATCH(PM_Cuka[[#This Row],[Dablībnieka numurs]],PM_Dalibnieki[Dablībnieka numurs],0),4)</f>
        <v>0</v>
      </c>
      <c r="F178" s="80">
        <f>INDEX(PM_Dalibnieki[],MATCH(PM_Cuka[[#This Row],[Dablībnieka numurs]],PM_Dalibnieki[Dablībnieka numurs],"0"),5)</f>
        <v>0</v>
      </c>
      <c r="G178" s="64"/>
      <c r="H178" s="64"/>
      <c r="I178" s="60">
        <f t="shared" si="2"/>
        <v>0</v>
      </c>
      <c r="J178" s="64"/>
      <c r="K178" s="60">
        <f>SUM(PM_Cuka[[#This Row],[KOPĀ ]:[P/FINĀLS]])</f>
        <v>0</v>
      </c>
      <c r="L178" s="64"/>
      <c r="M178" s="60">
        <f>SUM(PM_Cuka[[#This Row],[KOPĀ Pēc Pusfināla]],PM_Cuka[[#This Row],[FINĀLS]])</f>
        <v>0</v>
      </c>
      <c r="N178" s="60" t="str">
        <f>IF(PM_Cuka[[#This Row],[KOPĀ Pēc Fināla]]&gt;0,RANK(PM_Cuka[[#This Row],[KOPĀ Pēc Fināla]],PM_Cuka[KOPĀ Pēc Fināla]),"NAV")</f>
        <v>NAV</v>
      </c>
      <c r="O178" s="64"/>
      <c r="P178" s="64" t="str">
        <f>IF(PM_Cuka[[#This Row],[Grupa]]="Juniors",COUNTIFS(PM_Cuka[Grupa],PM_Cuka[[#This Row],[Grupa]],PM_Cuka[KOPĀ Pēc Fināla],"&gt;"&amp;PM_Cuka[[#This Row],[KOPĀ Pēc Fināla]])+1,"")</f>
        <v/>
      </c>
      <c r="Q178" s="65" t="str">
        <f>IF(PM_Cuka[[#This Row],[Grupa]]="Amatieris",COUNTIFS(PM_Cuka[Grupa],PM_Cuka[[#This Row],[Grupa]],PM_Cuka[KOPĀ Pēc Fināla],"&gt;"&amp;PM_Cuka[[#This Row],[KOPĀ Pēc Fināla]])+1,"")</f>
        <v/>
      </c>
      <c r="R178" s="52" t="str">
        <f>IF(PM_Cuka[[#This Row],[Komanda]]&gt;0,SUMIFS(PM_Cuka[[KOPĀ ]],PM_Cuka[Komanda],PM_Cuka[[#This Row],[Komanda]]),"0")</f>
        <v>0</v>
      </c>
    </row>
    <row r="179" spans="1:18" ht="15" x14ac:dyDescent="0.25">
      <c r="A179" s="55">
        <v>172</v>
      </c>
      <c r="B179" s="34">
        <v>172</v>
      </c>
      <c r="C179" s="50">
        <f>INDEX(PM_Dalibnieki[],MATCH(PM_Cuka[[#This Row],[Dablībnieka numurs]],PM_Dalibnieki[Dablībnieka numurs],0),2)</f>
        <v>0</v>
      </c>
      <c r="D179" s="50">
        <f>INDEX(PM_Dalibnieki[],MATCH(PM_Cuka[[#This Row],[Dablībnieka numurs]],PM_Dalibnieki[Dablībnieka numurs],0),3)</f>
        <v>0</v>
      </c>
      <c r="E179" s="50">
        <f>INDEX(PM_Dalibnieki[],MATCH(PM_Cuka[[#This Row],[Dablībnieka numurs]],PM_Dalibnieki[Dablībnieka numurs],0),4)</f>
        <v>0</v>
      </c>
      <c r="F179" s="80">
        <f>INDEX(PM_Dalibnieki[],MATCH(PM_Cuka[[#This Row],[Dablībnieka numurs]],PM_Dalibnieki[Dablībnieka numurs],"0"),5)</f>
        <v>0</v>
      </c>
      <c r="G179" s="64"/>
      <c r="H179" s="64"/>
      <c r="I179" s="60">
        <f t="shared" si="2"/>
        <v>0</v>
      </c>
      <c r="J179" s="64"/>
      <c r="K179" s="60">
        <f>SUM(PM_Cuka[[#This Row],[KOPĀ ]:[P/FINĀLS]])</f>
        <v>0</v>
      </c>
      <c r="L179" s="64"/>
      <c r="M179" s="60">
        <f>SUM(PM_Cuka[[#This Row],[KOPĀ Pēc Pusfināla]],PM_Cuka[[#This Row],[FINĀLS]])</f>
        <v>0</v>
      </c>
      <c r="N179" s="60" t="str">
        <f>IF(PM_Cuka[[#This Row],[KOPĀ Pēc Fināla]]&gt;0,RANK(PM_Cuka[[#This Row],[KOPĀ Pēc Fināla]],PM_Cuka[KOPĀ Pēc Fināla]),"NAV")</f>
        <v>NAV</v>
      </c>
      <c r="O179" s="64"/>
      <c r="P179" s="64" t="str">
        <f>IF(PM_Cuka[[#This Row],[Grupa]]="Juniors",COUNTIFS(PM_Cuka[Grupa],PM_Cuka[[#This Row],[Grupa]],PM_Cuka[KOPĀ Pēc Fināla],"&gt;"&amp;PM_Cuka[[#This Row],[KOPĀ Pēc Fināla]])+1,"")</f>
        <v/>
      </c>
      <c r="Q179" s="65" t="str">
        <f>IF(PM_Cuka[[#This Row],[Grupa]]="Amatieris",COUNTIFS(PM_Cuka[Grupa],PM_Cuka[[#This Row],[Grupa]],PM_Cuka[KOPĀ Pēc Fināla],"&gt;"&amp;PM_Cuka[[#This Row],[KOPĀ Pēc Fināla]])+1,"")</f>
        <v/>
      </c>
      <c r="R179" s="52" t="str">
        <f>IF(PM_Cuka[[#This Row],[Komanda]]&gt;0,SUMIFS(PM_Cuka[[KOPĀ ]],PM_Cuka[Komanda],PM_Cuka[[#This Row],[Komanda]]),"0")</f>
        <v>0</v>
      </c>
    </row>
    <row r="180" spans="1:18" ht="15" x14ac:dyDescent="0.25">
      <c r="A180" s="55">
        <v>173</v>
      </c>
      <c r="B180" s="34">
        <v>173</v>
      </c>
      <c r="C180" s="50">
        <f>INDEX(PM_Dalibnieki[],MATCH(PM_Cuka[[#This Row],[Dablībnieka numurs]],PM_Dalibnieki[Dablībnieka numurs],0),2)</f>
        <v>0</v>
      </c>
      <c r="D180" s="50">
        <f>INDEX(PM_Dalibnieki[],MATCH(PM_Cuka[[#This Row],[Dablībnieka numurs]],PM_Dalibnieki[Dablībnieka numurs],0),3)</f>
        <v>0</v>
      </c>
      <c r="E180" s="50">
        <f>INDEX(PM_Dalibnieki[],MATCH(PM_Cuka[[#This Row],[Dablībnieka numurs]],PM_Dalibnieki[Dablībnieka numurs],0),4)</f>
        <v>0</v>
      </c>
      <c r="F180" s="80">
        <f>INDEX(PM_Dalibnieki[],MATCH(PM_Cuka[[#This Row],[Dablībnieka numurs]],PM_Dalibnieki[Dablībnieka numurs],"0"),5)</f>
        <v>0</v>
      </c>
      <c r="G180" s="64"/>
      <c r="H180" s="64"/>
      <c r="I180" s="60">
        <f t="shared" si="2"/>
        <v>0</v>
      </c>
      <c r="J180" s="64"/>
      <c r="K180" s="60">
        <f>SUM(PM_Cuka[[#This Row],[KOPĀ ]:[P/FINĀLS]])</f>
        <v>0</v>
      </c>
      <c r="L180" s="64"/>
      <c r="M180" s="60">
        <f>SUM(PM_Cuka[[#This Row],[KOPĀ Pēc Pusfināla]],PM_Cuka[[#This Row],[FINĀLS]])</f>
        <v>0</v>
      </c>
      <c r="N180" s="60" t="str">
        <f>IF(PM_Cuka[[#This Row],[KOPĀ Pēc Fināla]]&gt;0,RANK(PM_Cuka[[#This Row],[KOPĀ Pēc Fināla]],PM_Cuka[KOPĀ Pēc Fināla]),"NAV")</f>
        <v>NAV</v>
      </c>
      <c r="O180" s="64"/>
      <c r="P180" s="64" t="str">
        <f>IF(PM_Cuka[[#This Row],[Grupa]]="Juniors",COUNTIFS(PM_Cuka[Grupa],PM_Cuka[[#This Row],[Grupa]],PM_Cuka[KOPĀ Pēc Fināla],"&gt;"&amp;PM_Cuka[[#This Row],[KOPĀ Pēc Fināla]])+1,"")</f>
        <v/>
      </c>
      <c r="Q180" s="65" t="str">
        <f>IF(PM_Cuka[[#This Row],[Grupa]]="Amatieris",COUNTIFS(PM_Cuka[Grupa],PM_Cuka[[#This Row],[Grupa]],PM_Cuka[KOPĀ Pēc Fināla],"&gt;"&amp;PM_Cuka[[#This Row],[KOPĀ Pēc Fināla]])+1,"")</f>
        <v/>
      </c>
      <c r="R180" s="52" t="str">
        <f>IF(PM_Cuka[[#This Row],[Komanda]]&gt;0,SUMIFS(PM_Cuka[[KOPĀ ]],PM_Cuka[Komanda],PM_Cuka[[#This Row],[Komanda]]),"0")</f>
        <v>0</v>
      </c>
    </row>
    <row r="181" spans="1:18" ht="15" x14ac:dyDescent="0.25">
      <c r="A181" s="55">
        <v>174</v>
      </c>
      <c r="B181" s="34">
        <v>174</v>
      </c>
      <c r="C181" s="50">
        <f>INDEX(PM_Dalibnieki[],MATCH(PM_Cuka[[#This Row],[Dablībnieka numurs]],PM_Dalibnieki[Dablībnieka numurs],0),2)</f>
        <v>0</v>
      </c>
      <c r="D181" s="50">
        <f>INDEX(PM_Dalibnieki[],MATCH(PM_Cuka[[#This Row],[Dablībnieka numurs]],PM_Dalibnieki[Dablībnieka numurs],0),3)</f>
        <v>0</v>
      </c>
      <c r="E181" s="50">
        <f>INDEX(PM_Dalibnieki[],MATCH(PM_Cuka[[#This Row],[Dablībnieka numurs]],PM_Dalibnieki[Dablībnieka numurs],0),4)</f>
        <v>0</v>
      </c>
      <c r="F181" s="80">
        <f>INDEX(PM_Dalibnieki[],MATCH(PM_Cuka[[#This Row],[Dablībnieka numurs]],PM_Dalibnieki[Dablībnieka numurs],"0"),5)</f>
        <v>0</v>
      </c>
      <c r="G181" s="64"/>
      <c r="H181" s="64"/>
      <c r="I181" s="60">
        <f t="shared" si="2"/>
        <v>0</v>
      </c>
      <c r="J181" s="64"/>
      <c r="K181" s="60">
        <f>SUM(PM_Cuka[[#This Row],[KOPĀ ]:[P/FINĀLS]])</f>
        <v>0</v>
      </c>
      <c r="L181" s="64"/>
      <c r="M181" s="60">
        <f>SUM(PM_Cuka[[#This Row],[KOPĀ Pēc Pusfināla]],PM_Cuka[[#This Row],[FINĀLS]])</f>
        <v>0</v>
      </c>
      <c r="N181" s="60" t="str">
        <f>IF(PM_Cuka[[#This Row],[KOPĀ Pēc Fināla]]&gt;0,RANK(PM_Cuka[[#This Row],[KOPĀ Pēc Fināla]],PM_Cuka[KOPĀ Pēc Fināla]),"NAV")</f>
        <v>NAV</v>
      </c>
      <c r="O181" s="64"/>
      <c r="P181" s="64" t="str">
        <f>IF(PM_Cuka[[#This Row],[Grupa]]="Juniors",COUNTIFS(PM_Cuka[Grupa],PM_Cuka[[#This Row],[Grupa]],PM_Cuka[KOPĀ Pēc Fināla],"&gt;"&amp;PM_Cuka[[#This Row],[KOPĀ Pēc Fināla]])+1,"")</f>
        <v/>
      </c>
      <c r="Q181" s="65" t="str">
        <f>IF(PM_Cuka[[#This Row],[Grupa]]="Amatieris",COUNTIFS(PM_Cuka[Grupa],PM_Cuka[[#This Row],[Grupa]],PM_Cuka[KOPĀ Pēc Fināla],"&gt;"&amp;PM_Cuka[[#This Row],[KOPĀ Pēc Fināla]])+1,"")</f>
        <v/>
      </c>
      <c r="R181" s="52" t="str">
        <f>IF(PM_Cuka[[#This Row],[Komanda]]&gt;0,SUMIFS(PM_Cuka[[KOPĀ ]],PM_Cuka[Komanda],PM_Cuka[[#This Row],[Komanda]]),"0")</f>
        <v>0</v>
      </c>
    </row>
    <row r="182" spans="1:18" ht="15" x14ac:dyDescent="0.25">
      <c r="A182" s="55">
        <v>175</v>
      </c>
      <c r="B182" s="34">
        <v>175</v>
      </c>
      <c r="C182" s="50">
        <f>INDEX(PM_Dalibnieki[],MATCH(PM_Cuka[[#This Row],[Dablībnieka numurs]],PM_Dalibnieki[Dablībnieka numurs],0),2)</f>
        <v>0</v>
      </c>
      <c r="D182" s="50">
        <f>INDEX(PM_Dalibnieki[],MATCH(PM_Cuka[[#This Row],[Dablībnieka numurs]],PM_Dalibnieki[Dablībnieka numurs],0),3)</f>
        <v>0</v>
      </c>
      <c r="E182" s="50">
        <f>INDEX(PM_Dalibnieki[],MATCH(PM_Cuka[[#This Row],[Dablībnieka numurs]],PM_Dalibnieki[Dablībnieka numurs],0),4)</f>
        <v>0</v>
      </c>
      <c r="F182" s="80">
        <f>INDEX(PM_Dalibnieki[],MATCH(PM_Cuka[[#This Row],[Dablībnieka numurs]],PM_Dalibnieki[Dablībnieka numurs],"0"),5)</f>
        <v>0</v>
      </c>
      <c r="G182" s="64"/>
      <c r="H182" s="64"/>
      <c r="I182" s="60">
        <f t="shared" si="2"/>
        <v>0</v>
      </c>
      <c r="J182" s="64"/>
      <c r="K182" s="60">
        <f>SUM(PM_Cuka[[#This Row],[KOPĀ ]:[P/FINĀLS]])</f>
        <v>0</v>
      </c>
      <c r="L182" s="64"/>
      <c r="M182" s="60">
        <f>SUM(PM_Cuka[[#This Row],[KOPĀ Pēc Pusfināla]],PM_Cuka[[#This Row],[FINĀLS]])</f>
        <v>0</v>
      </c>
      <c r="N182" s="60" t="str">
        <f>IF(PM_Cuka[[#This Row],[KOPĀ Pēc Fināla]]&gt;0,RANK(PM_Cuka[[#This Row],[KOPĀ Pēc Fināla]],PM_Cuka[KOPĀ Pēc Fināla]),"NAV")</f>
        <v>NAV</v>
      </c>
      <c r="O182" s="64"/>
      <c r="P182" s="64" t="str">
        <f>IF(PM_Cuka[[#This Row],[Grupa]]="Juniors",COUNTIFS(PM_Cuka[Grupa],PM_Cuka[[#This Row],[Grupa]],PM_Cuka[KOPĀ Pēc Fināla],"&gt;"&amp;PM_Cuka[[#This Row],[KOPĀ Pēc Fināla]])+1,"")</f>
        <v/>
      </c>
      <c r="Q182" s="65" t="str">
        <f>IF(PM_Cuka[[#This Row],[Grupa]]="Amatieris",COUNTIFS(PM_Cuka[Grupa],PM_Cuka[[#This Row],[Grupa]],PM_Cuka[KOPĀ Pēc Fināla],"&gt;"&amp;PM_Cuka[[#This Row],[KOPĀ Pēc Fināla]])+1,"")</f>
        <v/>
      </c>
      <c r="R182" s="52" t="str">
        <f>IF(PM_Cuka[[#This Row],[Komanda]]&gt;0,SUMIFS(PM_Cuka[[KOPĀ ]],PM_Cuka[Komanda],PM_Cuka[[#This Row],[Komanda]]),"0")</f>
        <v>0</v>
      </c>
    </row>
    <row r="183" spans="1:18" ht="15" x14ac:dyDescent="0.25">
      <c r="A183" s="55">
        <v>176</v>
      </c>
      <c r="B183" s="34">
        <v>176</v>
      </c>
      <c r="C183" s="50">
        <f>INDEX(PM_Dalibnieki[],MATCH(PM_Cuka[[#This Row],[Dablībnieka numurs]],PM_Dalibnieki[Dablībnieka numurs],0),2)</f>
        <v>0</v>
      </c>
      <c r="D183" s="50">
        <f>INDEX(PM_Dalibnieki[],MATCH(PM_Cuka[[#This Row],[Dablībnieka numurs]],PM_Dalibnieki[Dablībnieka numurs],0),3)</f>
        <v>0</v>
      </c>
      <c r="E183" s="50">
        <f>INDEX(PM_Dalibnieki[],MATCH(PM_Cuka[[#This Row],[Dablībnieka numurs]],PM_Dalibnieki[Dablībnieka numurs],0),4)</f>
        <v>0</v>
      </c>
      <c r="F183" s="80">
        <f>INDEX(PM_Dalibnieki[],MATCH(PM_Cuka[[#This Row],[Dablībnieka numurs]],PM_Dalibnieki[Dablībnieka numurs],"0"),5)</f>
        <v>0</v>
      </c>
      <c r="G183" s="64"/>
      <c r="H183" s="64"/>
      <c r="I183" s="60">
        <f t="shared" si="2"/>
        <v>0</v>
      </c>
      <c r="J183" s="64"/>
      <c r="K183" s="60">
        <f>SUM(PM_Cuka[[#This Row],[KOPĀ ]:[P/FINĀLS]])</f>
        <v>0</v>
      </c>
      <c r="L183" s="64"/>
      <c r="M183" s="60">
        <f>SUM(PM_Cuka[[#This Row],[KOPĀ Pēc Pusfināla]],PM_Cuka[[#This Row],[FINĀLS]])</f>
        <v>0</v>
      </c>
      <c r="N183" s="60" t="str">
        <f>IF(PM_Cuka[[#This Row],[KOPĀ Pēc Fināla]]&gt;0,RANK(PM_Cuka[[#This Row],[KOPĀ Pēc Fināla]],PM_Cuka[KOPĀ Pēc Fināla]),"NAV")</f>
        <v>NAV</v>
      </c>
      <c r="O183" s="64"/>
      <c r="P183" s="64" t="str">
        <f>IF(PM_Cuka[[#This Row],[Grupa]]="Juniors",COUNTIFS(PM_Cuka[Grupa],PM_Cuka[[#This Row],[Grupa]],PM_Cuka[KOPĀ Pēc Fināla],"&gt;"&amp;PM_Cuka[[#This Row],[KOPĀ Pēc Fināla]])+1,"")</f>
        <v/>
      </c>
      <c r="Q183" s="65" t="str">
        <f>IF(PM_Cuka[[#This Row],[Grupa]]="Amatieris",COUNTIFS(PM_Cuka[Grupa],PM_Cuka[[#This Row],[Grupa]],PM_Cuka[KOPĀ Pēc Fināla],"&gt;"&amp;PM_Cuka[[#This Row],[KOPĀ Pēc Fināla]])+1,"")</f>
        <v/>
      </c>
      <c r="R183" s="52" t="str">
        <f>IF(PM_Cuka[[#This Row],[Komanda]]&gt;0,SUMIFS(PM_Cuka[[KOPĀ ]],PM_Cuka[Komanda],PM_Cuka[[#This Row],[Komanda]]),"0")</f>
        <v>0</v>
      </c>
    </row>
    <row r="184" spans="1:18" ht="15" x14ac:dyDescent="0.25">
      <c r="A184" s="55">
        <v>177</v>
      </c>
      <c r="B184" s="34">
        <v>177</v>
      </c>
      <c r="C184" s="50">
        <f>INDEX(PM_Dalibnieki[],MATCH(PM_Cuka[[#This Row],[Dablībnieka numurs]],PM_Dalibnieki[Dablībnieka numurs],0),2)</f>
        <v>0</v>
      </c>
      <c r="D184" s="50">
        <f>INDEX(PM_Dalibnieki[],MATCH(PM_Cuka[[#This Row],[Dablībnieka numurs]],PM_Dalibnieki[Dablībnieka numurs],0),3)</f>
        <v>0</v>
      </c>
      <c r="E184" s="50">
        <f>INDEX(PM_Dalibnieki[],MATCH(PM_Cuka[[#This Row],[Dablībnieka numurs]],PM_Dalibnieki[Dablībnieka numurs],0),4)</f>
        <v>0</v>
      </c>
      <c r="F184" s="80">
        <f>INDEX(PM_Dalibnieki[],MATCH(PM_Cuka[[#This Row],[Dablībnieka numurs]],PM_Dalibnieki[Dablībnieka numurs],"0"),5)</f>
        <v>0</v>
      </c>
      <c r="G184" s="64"/>
      <c r="H184" s="64"/>
      <c r="I184" s="60">
        <f t="shared" si="2"/>
        <v>0</v>
      </c>
      <c r="J184" s="64"/>
      <c r="K184" s="60">
        <f>SUM(PM_Cuka[[#This Row],[KOPĀ ]:[P/FINĀLS]])</f>
        <v>0</v>
      </c>
      <c r="L184" s="64"/>
      <c r="M184" s="60">
        <f>SUM(PM_Cuka[[#This Row],[KOPĀ Pēc Pusfināla]],PM_Cuka[[#This Row],[FINĀLS]])</f>
        <v>0</v>
      </c>
      <c r="N184" s="60" t="str">
        <f>IF(PM_Cuka[[#This Row],[KOPĀ Pēc Fināla]]&gt;0,RANK(PM_Cuka[[#This Row],[KOPĀ Pēc Fināla]],PM_Cuka[KOPĀ Pēc Fināla]),"NAV")</f>
        <v>NAV</v>
      </c>
      <c r="O184" s="64"/>
      <c r="P184" s="64" t="str">
        <f>IF(PM_Cuka[[#This Row],[Grupa]]="Juniors",COUNTIFS(PM_Cuka[Grupa],PM_Cuka[[#This Row],[Grupa]],PM_Cuka[KOPĀ Pēc Fināla],"&gt;"&amp;PM_Cuka[[#This Row],[KOPĀ Pēc Fināla]])+1,"")</f>
        <v/>
      </c>
      <c r="Q184" s="65" t="str">
        <f>IF(PM_Cuka[[#This Row],[Grupa]]="Amatieris",COUNTIFS(PM_Cuka[Grupa],PM_Cuka[[#This Row],[Grupa]],PM_Cuka[KOPĀ Pēc Fināla],"&gt;"&amp;PM_Cuka[[#This Row],[KOPĀ Pēc Fināla]])+1,"")</f>
        <v/>
      </c>
      <c r="R184" s="52" t="str">
        <f>IF(PM_Cuka[[#This Row],[Komanda]]&gt;0,SUMIFS(PM_Cuka[[KOPĀ ]],PM_Cuka[Komanda],PM_Cuka[[#This Row],[Komanda]]),"0")</f>
        <v>0</v>
      </c>
    </row>
    <row r="185" spans="1:18" ht="15" x14ac:dyDescent="0.25">
      <c r="A185" s="55">
        <v>178</v>
      </c>
      <c r="B185" s="34">
        <v>178</v>
      </c>
      <c r="C185" s="50">
        <f>INDEX(PM_Dalibnieki[],MATCH(PM_Cuka[[#This Row],[Dablībnieka numurs]],PM_Dalibnieki[Dablībnieka numurs],0),2)</f>
        <v>0</v>
      </c>
      <c r="D185" s="50">
        <f>INDEX(PM_Dalibnieki[],MATCH(PM_Cuka[[#This Row],[Dablībnieka numurs]],PM_Dalibnieki[Dablībnieka numurs],0),3)</f>
        <v>0</v>
      </c>
      <c r="E185" s="50">
        <f>INDEX(PM_Dalibnieki[],MATCH(PM_Cuka[[#This Row],[Dablībnieka numurs]],PM_Dalibnieki[Dablībnieka numurs],0),4)</f>
        <v>0</v>
      </c>
      <c r="F185" s="80">
        <f>INDEX(PM_Dalibnieki[],MATCH(PM_Cuka[[#This Row],[Dablībnieka numurs]],PM_Dalibnieki[Dablībnieka numurs],"0"),5)</f>
        <v>0</v>
      </c>
      <c r="G185" s="64"/>
      <c r="H185" s="64"/>
      <c r="I185" s="60">
        <f t="shared" si="2"/>
        <v>0</v>
      </c>
      <c r="J185" s="64"/>
      <c r="K185" s="60">
        <f>SUM(PM_Cuka[[#This Row],[KOPĀ ]:[P/FINĀLS]])</f>
        <v>0</v>
      </c>
      <c r="L185" s="64"/>
      <c r="M185" s="60">
        <f>SUM(PM_Cuka[[#This Row],[KOPĀ Pēc Pusfināla]],PM_Cuka[[#This Row],[FINĀLS]])</f>
        <v>0</v>
      </c>
      <c r="N185" s="60" t="str">
        <f>IF(PM_Cuka[[#This Row],[KOPĀ Pēc Fināla]]&gt;0,RANK(PM_Cuka[[#This Row],[KOPĀ Pēc Fināla]],PM_Cuka[KOPĀ Pēc Fināla]),"NAV")</f>
        <v>NAV</v>
      </c>
      <c r="O185" s="64"/>
      <c r="P185" s="64" t="str">
        <f>IF(PM_Cuka[[#This Row],[Grupa]]="Juniors",COUNTIFS(PM_Cuka[Grupa],PM_Cuka[[#This Row],[Grupa]],PM_Cuka[KOPĀ Pēc Fināla],"&gt;"&amp;PM_Cuka[[#This Row],[KOPĀ Pēc Fināla]])+1,"")</f>
        <v/>
      </c>
      <c r="Q185" s="65" t="str">
        <f>IF(PM_Cuka[[#This Row],[Grupa]]="Amatieris",COUNTIFS(PM_Cuka[Grupa],PM_Cuka[[#This Row],[Grupa]],PM_Cuka[KOPĀ Pēc Fināla],"&gt;"&amp;PM_Cuka[[#This Row],[KOPĀ Pēc Fināla]])+1,"")</f>
        <v/>
      </c>
      <c r="R185" s="52" t="str">
        <f>IF(PM_Cuka[[#This Row],[Komanda]]&gt;0,SUMIFS(PM_Cuka[[KOPĀ ]],PM_Cuka[Komanda],PM_Cuka[[#This Row],[Komanda]]),"0")</f>
        <v>0</v>
      </c>
    </row>
    <row r="186" spans="1:18" ht="15" x14ac:dyDescent="0.25">
      <c r="A186" s="55">
        <v>179</v>
      </c>
      <c r="B186" s="34">
        <v>179</v>
      </c>
      <c r="C186" s="50">
        <f>INDEX(PM_Dalibnieki[],MATCH(PM_Cuka[[#This Row],[Dablībnieka numurs]],PM_Dalibnieki[Dablībnieka numurs],0),2)</f>
        <v>0</v>
      </c>
      <c r="D186" s="50">
        <f>INDEX(PM_Dalibnieki[],MATCH(PM_Cuka[[#This Row],[Dablībnieka numurs]],PM_Dalibnieki[Dablībnieka numurs],0),3)</f>
        <v>0</v>
      </c>
      <c r="E186" s="50">
        <f>INDEX(PM_Dalibnieki[],MATCH(PM_Cuka[[#This Row],[Dablībnieka numurs]],PM_Dalibnieki[Dablībnieka numurs],0),4)</f>
        <v>0</v>
      </c>
      <c r="F186" s="80">
        <f>INDEX(PM_Dalibnieki[],MATCH(PM_Cuka[[#This Row],[Dablībnieka numurs]],PM_Dalibnieki[Dablībnieka numurs],"0"),5)</f>
        <v>0</v>
      </c>
      <c r="G186" s="64"/>
      <c r="H186" s="64"/>
      <c r="I186" s="60">
        <f t="shared" si="2"/>
        <v>0</v>
      </c>
      <c r="J186" s="64"/>
      <c r="K186" s="60">
        <f>SUM(PM_Cuka[[#This Row],[KOPĀ ]:[P/FINĀLS]])</f>
        <v>0</v>
      </c>
      <c r="L186" s="64"/>
      <c r="M186" s="60">
        <f>SUM(PM_Cuka[[#This Row],[KOPĀ Pēc Pusfināla]],PM_Cuka[[#This Row],[FINĀLS]])</f>
        <v>0</v>
      </c>
      <c r="N186" s="60" t="str">
        <f>IF(PM_Cuka[[#This Row],[KOPĀ Pēc Fināla]]&gt;0,RANK(PM_Cuka[[#This Row],[KOPĀ Pēc Fināla]],PM_Cuka[KOPĀ Pēc Fināla]),"NAV")</f>
        <v>NAV</v>
      </c>
      <c r="O186" s="64"/>
      <c r="P186" s="64" t="str">
        <f>IF(PM_Cuka[[#This Row],[Grupa]]="Juniors",COUNTIFS(PM_Cuka[Grupa],PM_Cuka[[#This Row],[Grupa]],PM_Cuka[KOPĀ Pēc Fināla],"&gt;"&amp;PM_Cuka[[#This Row],[KOPĀ Pēc Fināla]])+1,"")</f>
        <v/>
      </c>
      <c r="Q186" s="65" t="str">
        <f>IF(PM_Cuka[[#This Row],[Grupa]]="Amatieris",COUNTIFS(PM_Cuka[Grupa],PM_Cuka[[#This Row],[Grupa]],PM_Cuka[KOPĀ Pēc Fināla],"&gt;"&amp;PM_Cuka[[#This Row],[KOPĀ Pēc Fināla]])+1,"")</f>
        <v/>
      </c>
      <c r="R186" s="52" t="str">
        <f>IF(PM_Cuka[[#This Row],[Komanda]]&gt;0,SUMIFS(PM_Cuka[[KOPĀ ]],PM_Cuka[Komanda],PM_Cuka[[#This Row],[Komanda]]),"0")</f>
        <v>0</v>
      </c>
    </row>
    <row r="187" spans="1:18" ht="15" x14ac:dyDescent="0.25">
      <c r="A187" s="55">
        <v>180</v>
      </c>
      <c r="B187" s="34">
        <v>180</v>
      </c>
      <c r="C187" s="50">
        <f>INDEX(PM_Dalibnieki[],MATCH(PM_Cuka[[#This Row],[Dablībnieka numurs]],PM_Dalibnieki[Dablībnieka numurs],0),2)</f>
        <v>0</v>
      </c>
      <c r="D187" s="50">
        <f>INDEX(PM_Dalibnieki[],MATCH(PM_Cuka[[#This Row],[Dablībnieka numurs]],PM_Dalibnieki[Dablībnieka numurs],0),3)</f>
        <v>0</v>
      </c>
      <c r="E187" s="50">
        <f>INDEX(PM_Dalibnieki[],MATCH(PM_Cuka[[#This Row],[Dablībnieka numurs]],PM_Dalibnieki[Dablībnieka numurs],0),4)</f>
        <v>0</v>
      </c>
      <c r="F187" s="80">
        <f>INDEX(PM_Dalibnieki[],MATCH(PM_Cuka[[#This Row],[Dablībnieka numurs]],PM_Dalibnieki[Dablībnieka numurs],"0"),5)</f>
        <v>0</v>
      </c>
      <c r="G187" s="64"/>
      <c r="H187" s="64"/>
      <c r="I187" s="60">
        <f t="shared" si="2"/>
        <v>0</v>
      </c>
      <c r="J187" s="64"/>
      <c r="K187" s="60">
        <f>SUM(PM_Cuka[[#This Row],[KOPĀ ]:[P/FINĀLS]])</f>
        <v>0</v>
      </c>
      <c r="L187" s="64"/>
      <c r="M187" s="60">
        <f>SUM(PM_Cuka[[#This Row],[KOPĀ Pēc Pusfināla]],PM_Cuka[[#This Row],[FINĀLS]])</f>
        <v>0</v>
      </c>
      <c r="N187" s="60" t="str">
        <f>IF(PM_Cuka[[#This Row],[KOPĀ Pēc Fināla]]&gt;0,RANK(PM_Cuka[[#This Row],[KOPĀ Pēc Fināla]],PM_Cuka[KOPĀ Pēc Fināla]),"NAV")</f>
        <v>NAV</v>
      </c>
      <c r="O187" s="64"/>
      <c r="P187" s="64" t="str">
        <f>IF(PM_Cuka[[#This Row],[Grupa]]="Juniors",COUNTIFS(PM_Cuka[Grupa],PM_Cuka[[#This Row],[Grupa]],PM_Cuka[KOPĀ Pēc Fināla],"&gt;"&amp;PM_Cuka[[#This Row],[KOPĀ Pēc Fināla]])+1,"")</f>
        <v/>
      </c>
      <c r="Q187" s="65" t="str">
        <f>IF(PM_Cuka[[#This Row],[Grupa]]="Amatieris",COUNTIFS(PM_Cuka[Grupa],PM_Cuka[[#This Row],[Grupa]],PM_Cuka[KOPĀ Pēc Fināla],"&gt;"&amp;PM_Cuka[[#This Row],[KOPĀ Pēc Fināla]])+1,"")</f>
        <v/>
      </c>
      <c r="R187" s="52" t="str">
        <f>IF(PM_Cuka[[#This Row],[Komanda]]&gt;0,SUMIFS(PM_Cuka[[KOPĀ ]],PM_Cuka[Komanda],PM_Cuka[[#This Row],[Komanda]]),"0")</f>
        <v>0</v>
      </c>
    </row>
    <row r="188" spans="1:18" ht="15" x14ac:dyDescent="0.25">
      <c r="A188" s="55">
        <v>181</v>
      </c>
      <c r="B188" s="34">
        <v>181</v>
      </c>
      <c r="C188" s="50">
        <f>INDEX(PM_Dalibnieki[],MATCH(PM_Cuka[[#This Row],[Dablībnieka numurs]],PM_Dalibnieki[Dablībnieka numurs],0),2)</f>
        <v>0</v>
      </c>
      <c r="D188" s="50">
        <f>INDEX(PM_Dalibnieki[],MATCH(PM_Cuka[[#This Row],[Dablībnieka numurs]],PM_Dalibnieki[Dablībnieka numurs],0),3)</f>
        <v>0</v>
      </c>
      <c r="E188" s="50">
        <f>INDEX(PM_Dalibnieki[],MATCH(PM_Cuka[[#This Row],[Dablībnieka numurs]],PM_Dalibnieki[Dablībnieka numurs],0),4)</f>
        <v>0</v>
      </c>
      <c r="F188" s="80">
        <f>INDEX(PM_Dalibnieki[],MATCH(PM_Cuka[[#This Row],[Dablībnieka numurs]],PM_Dalibnieki[Dablībnieka numurs],"0"),5)</f>
        <v>0</v>
      </c>
      <c r="G188" s="64"/>
      <c r="H188" s="64"/>
      <c r="I188" s="60">
        <f t="shared" si="2"/>
        <v>0</v>
      </c>
      <c r="J188" s="64"/>
      <c r="K188" s="60">
        <f>SUM(PM_Cuka[[#This Row],[KOPĀ ]:[P/FINĀLS]])</f>
        <v>0</v>
      </c>
      <c r="L188" s="64"/>
      <c r="M188" s="60">
        <f>SUM(PM_Cuka[[#This Row],[KOPĀ Pēc Pusfināla]],PM_Cuka[[#This Row],[FINĀLS]])</f>
        <v>0</v>
      </c>
      <c r="N188" s="60" t="str">
        <f>IF(PM_Cuka[[#This Row],[KOPĀ Pēc Fināla]]&gt;0,RANK(PM_Cuka[[#This Row],[KOPĀ Pēc Fināla]],PM_Cuka[KOPĀ Pēc Fināla]),"NAV")</f>
        <v>NAV</v>
      </c>
      <c r="O188" s="64"/>
      <c r="P188" s="64" t="str">
        <f>IF(PM_Cuka[[#This Row],[Grupa]]="Juniors",COUNTIFS(PM_Cuka[Grupa],PM_Cuka[[#This Row],[Grupa]],PM_Cuka[KOPĀ Pēc Fināla],"&gt;"&amp;PM_Cuka[[#This Row],[KOPĀ Pēc Fināla]])+1,"")</f>
        <v/>
      </c>
      <c r="Q188" s="65" t="str">
        <f>IF(PM_Cuka[[#This Row],[Grupa]]="Amatieris",COUNTIFS(PM_Cuka[Grupa],PM_Cuka[[#This Row],[Grupa]],PM_Cuka[KOPĀ Pēc Fināla],"&gt;"&amp;PM_Cuka[[#This Row],[KOPĀ Pēc Fināla]])+1,"")</f>
        <v/>
      </c>
      <c r="R188" s="52" t="str">
        <f>IF(PM_Cuka[[#This Row],[Komanda]]&gt;0,SUMIFS(PM_Cuka[[KOPĀ ]],PM_Cuka[Komanda],PM_Cuka[[#This Row],[Komanda]]),"0")</f>
        <v>0</v>
      </c>
    </row>
    <row r="189" spans="1:18" ht="15" x14ac:dyDescent="0.25">
      <c r="A189" s="55">
        <v>182</v>
      </c>
      <c r="B189" s="34">
        <v>182</v>
      </c>
      <c r="C189" s="50">
        <f>INDEX(PM_Dalibnieki[],MATCH(PM_Cuka[[#This Row],[Dablībnieka numurs]],PM_Dalibnieki[Dablībnieka numurs],0),2)</f>
        <v>0</v>
      </c>
      <c r="D189" s="50">
        <f>INDEX(PM_Dalibnieki[],MATCH(PM_Cuka[[#This Row],[Dablībnieka numurs]],PM_Dalibnieki[Dablībnieka numurs],0),3)</f>
        <v>0</v>
      </c>
      <c r="E189" s="50">
        <f>INDEX(PM_Dalibnieki[],MATCH(PM_Cuka[[#This Row],[Dablībnieka numurs]],PM_Dalibnieki[Dablībnieka numurs],0),4)</f>
        <v>0</v>
      </c>
      <c r="F189" s="80">
        <f>INDEX(PM_Dalibnieki[],MATCH(PM_Cuka[[#This Row],[Dablībnieka numurs]],PM_Dalibnieki[Dablībnieka numurs],"0"),5)</f>
        <v>0</v>
      </c>
      <c r="G189" s="64"/>
      <c r="H189" s="64"/>
      <c r="I189" s="60">
        <f t="shared" si="2"/>
        <v>0</v>
      </c>
      <c r="J189" s="64"/>
      <c r="K189" s="60">
        <f>SUM(PM_Cuka[[#This Row],[KOPĀ ]:[P/FINĀLS]])</f>
        <v>0</v>
      </c>
      <c r="L189" s="64"/>
      <c r="M189" s="60">
        <f>SUM(PM_Cuka[[#This Row],[KOPĀ Pēc Pusfināla]],PM_Cuka[[#This Row],[FINĀLS]])</f>
        <v>0</v>
      </c>
      <c r="N189" s="60" t="str">
        <f>IF(PM_Cuka[[#This Row],[KOPĀ Pēc Fināla]]&gt;0,RANK(PM_Cuka[[#This Row],[KOPĀ Pēc Fināla]],PM_Cuka[KOPĀ Pēc Fināla]),"NAV")</f>
        <v>NAV</v>
      </c>
      <c r="O189" s="64"/>
      <c r="P189" s="64" t="str">
        <f>IF(PM_Cuka[[#This Row],[Grupa]]="Juniors",COUNTIFS(PM_Cuka[Grupa],PM_Cuka[[#This Row],[Grupa]],PM_Cuka[KOPĀ Pēc Fināla],"&gt;"&amp;PM_Cuka[[#This Row],[KOPĀ Pēc Fināla]])+1,"")</f>
        <v/>
      </c>
      <c r="Q189" s="65" t="str">
        <f>IF(PM_Cuka[[#This Row],[Grupa]]="Amatieris",COUNTIFS(PM_Cuka[Grupa],PM_Cuka[[#This Row],[Grupa]],PM_Cuka[KOPĀ Pēc Fināla],"&gt;"&amp;PM_Cuka[[#This Row],[KOPĀ Pēc Fināla]])+1,"")</f>
        <v/>
      </c>
      <c r="R189" s="52" t="str">
        <f>IF(PM_Cuka[[#This Row],[Komanda]]&gt;0,SUMIFS(PM_Cuka[[KOPĀ ]],PM_Cuka[Komanda],PM_Cuka[[#This Row],[Komanda]]),"0")</f>
        <v>0</v>
      </c>
    </row>
    <row r="190" spans="1:18" ht="15" x14ac:dyDescent="0.25">
      <c r="A190" s="55">
        <v>183</v>
      </c>
      <c r="B190" s="34">
        <v>183</v>
      </c>
      <c r="C190" s="50">
        <f>INDEX(PM_Dalibnieki[],MATCH(PM_Cuka[[#This Row],[Dablībnieka numurs]],PM_Dalibnieki[Dablībnieka numurs],0),2)</f>
        <v>0</v>
      </c>
      <c r="D190" s="50">
        <f>INDEX(PM_Dalibnieki[],MATCH(PM_Cuka[[#This Row],[Dablībnieka numurs]],PM_Dalibnieki[Dablībnieka numurs],0),3)</f>
        <v>0</v>
      </c>
      <c r="E190" s="50">
        <f>INDEX(PM_Dalibnieki[],MATCH(PM_Cuka[[#This Row],[Dablībnieka numurs]],PM_Dalibnieki[Dablībnieka numurs],0),4)</f>
        <v>0</v>
      </c>
      <c r="F190" s="80">
        <f>INDEX(PM_Dalibnieki[],MATCH(PM_Cuka[[#This Row],[Dablībnieka numurs]],PM_Dalibnieki[Dablībnieka numurs],"0"),5)</f>
        <v>0</v>
      </c>
      <c r="G190" s="64"/>
      <c r="H190" s="64"/>
      <c r="I190" s="60">
        <f t="shared" si="2"/>
        <v>0</v>
      </c>
      <c r="J190" s="64"/>
      <c r="K190" s="60">
        <f>SUM(PM_Cuka[[#This Row],[KOPĀ ]:[P/FINĀLS]])</f>
        <v>0</v>
      </c>
      <c r="L190" s="64"/>
      <c r="M190" s="60">
        <f>SUM(PM_Cuka[[#This Row],[KOPĀ Pēc Pusfināla]],PM_Cuka[[#This Row],[FINĀLS]])</f>
        <v>0</v>
      </c>
      <c r="N190" s="60" t="str">
        <f>IF(PM_Cuka[[#This Row],[KOPĀ Pēc Fināla]]&gt;0,RANK(PM_Cuka[[#This Row],[KOPĀ Pēc Fināla]],PM_Cuka[KOPĀ Pēc Fināla]),"NAV")</f>
        <v>NAV</v>
      </c>
      <c r="O190" s="64"/>
      <c r="P190" s="64" t="str">
        <f>IF(PM_Cuka[[#This Row],[Grupa]]="Juniors",COUNTIFS(PM_Cuka[Grupa],PM_Cuka[[#This Row],[Grupa]],PM_Cuka[KOPĀ Pēc Fināla],"&gt;"&amp;PM_Cuka[[#This Row],[KOPĀ Pēc Fināla]])+1,"")</f>
        <v/>
      </c>
      <c r="Q190" s="65" t="str">
        <f>IF(PM_Cuka[[#This Row],[Grupa]]="Amatieris",COUNTIFS(PM_Cuka[Grupa],PM_Cuka[[#This Row],[Grupa]],PM_Cuka[KOPĀ Pēc Fināla],"&gt;"&amp;PM_Cuka[[#This Row],[KOPĀ Pēc Fināla]])+1,"")</f>
        <v/>
      </c>
      <c r="R190" s="52" t="str">
        <f>IF(PM_Cuka[[#This Row],[Komanda]]&gt;0,SUMIFS(PM_Cuka[[KOPĀ ]],PM_Cuka[Komanda],PM_Cuka[[#This Row],[Komanda]]),"0")</f>
        <v>0</v>
      </c>
    </row>
    <row r="191" spans="1:18" ht="15" x14ac:dyDescent="0.25">
      <c r="A191" s="55">
        <v>184</v>
      </c>
      <c r="B191" s="34">
        <v>184</v>
      </c>
      <c r="C191" s="50">
        <f>INDEX(PM_Dalibnieki[],MATCH(PM_Cuka[[#This Row],[Dablībnieka numurs]],PM_Dalibnieki[Dablībnieka numurs],0),2)</f>
        <v>0</v>
      </c>
      <c r="D191" s="50">
        <f>INDEX(PM_Dalibnieki[],MATCH(PM_Cuka[[#This Row],[Dablībnieka numurs]],PM_Dalibnieki[Dablībnieka numurs],0),3)</f>
        <v>0</v>
      </c>
      <c r="E191" s="50">
        <f>INDEX(PM_Dalibnieki[],MATCH(PM_Cuka[[#This Row],[Dablībnieka numurs]],PM_Dalibnieki[Dablībnieka numurs],0),4)</f>
        <v>0</v>
      </c>
      <c r="F191" s="80">
        <f>INDEX(PM_Dalibnieki[],MATCH(PM_Cuka[[#This Row],[Dablībnieka numurs]],PM_Dalibnieki[Dablībnieka numurs],"0"),5)</f>
        <v>0</v>
      </c>
      <c r="G191" s="64"/>
      <c r="H191" s="64"/>
      <c r="I191" s="60">
        <f t="shared" si="2"/>
        <v>0</v>
      </c>
      <c r="J191" s="64"/>
      <c r="K191" s="60">
        <f>SUM(PM_Cuka[[#This Row],[KOPĀ ]:[P/FINĀLS]])</f>
        <v>0</v>
      </c>
      <c r="L191" s="64"/>
      <c r="M191" s="60">
        <f>SUM(PM_Cuka[[#This Row],[KOPĀ Pēc Pusfināla]],PM_Cuka[[#This Row],[FINĀLS]])</f>
        <v>0</v>
      </c>
      <c r="N191" s="60" t="str">
        <f>IF(PM_Cuka[[#This Row],[KOPĀ Pēc Fināla]]&gt;0,RANK(PM_Cuka[[#This Row],[KOPĀ Pēc Fināla]],PM_Cuka[KOPĀ Pēc Fināla]),"NAV")</f>
        <v>NAV</v>
      </c>
      <c r="O191" s="64"/>
      <c r="P191" s="64" t="str">
        <f>IF(PM_Cuka[[#This Row],[Grupa]]="Juniors",COUNTIFS(PM_Cuka[Grupa],PM_Cuka[[#This Row],[Grupa]],PM_Cuka[KOPĀ Pēc Fināla],"&gt;"&amp;PM_Cuka[[#This Row],[KOPĀ Pēc Fināla]])+1,"")</f>
        <v/>
      </c>
      <c r="Q191" s="65" t="str">
        <f>IF(PM_Cuka[[#This Row],[Grupa]]="Amatieris",COUNTIFS(PM_Cuka[Grupa],PM_Cuka[[#This Row],[Grupa]],PM_Cuka[KOPĀ Pēc Fināla],"&gt;"&amp;PM_Cuka[[#This Row],[KOPĀ Pēc Fināla]])+1,"")</f>
        <v/>
      </c>
      <c r="R191" s="52" t="str">
        <f>IF(PM_Cuka[[#This Row],[Komanda]]&gt;0,SUMIFS(PM_Cuka[[KOPĀ ]],PM_Cuka[Komanda],PM_Cuka[[#This Row],[Komanda]]),"0")</f>
        <v>0</v>
      </c>
    </row>
    <row r="192" spans="1:18" ht="15" x14ac:dyDescent="0.25">
      <c r="A192" s="55">
        <v>185</v>
      </c>
      <c r="B192" s="34">
        <v>185</v>
      </c>
      <c r="C192" s="50">
        <f>INDEX(PM_Dalibnieki[],MATCH(PM_Cuka[[#This Row],[Dablībnieka numurs]],PM_Dalibnieki[Dablībnieka numurs],0),2)</f>
        <v>0</v>
      </c>
      <c r="D192" s="50">
        <f>INDEX(PM_Dalibnieki[],MATCH(PM_Cuka[[#This Row],[Dablībnieka numurs]],PM_Dalibnieki[Dablībnieka numurs],0),3)</f>
        <v>0</v>
      </c>
      <c r="E192" s="50">
        <f>INDEX(PM_Dalibnieki[],MATCH(PM_Cuka[[#This Row],[Dablībnieka numurs]],PM_Dalibnieki[Dablībnieka numurs],0),4)</f>
        <v>0</v>
      </c>
      <c r="F192" s="80">
        <f>INDEX(PM_Dalibnieki[],MATCH(PM_Cuka[[#This Row],[Dablībnieka numurs]],PM_Dalibnieki[Dablībnieka numurs],"0"),5)</f>
        <v>0</v>
      </c>
      <c r="G192" s="64"/>
      <c r="H192" s="64"/>
      <c r="I192" s="60">
        <f t="shared" si="2"/>
        <v>0</v>
      </c>
      <c r="J192" s="64"/>
      <c r="K192" s="60">
        <f>SUM(PM_Cuka[[#This Row],[KOPĀ ]:[P/FINĀLS]])</f>
        <v>0</v>
      </c>
      <c r="L192" s="64"/>
      <c r="M192" s="60">
        <f>SUM(PM_Cuka[[#This Row],[KOPĀ Pēc Pusfināla]],PM_Cuka[[#This Row],[FINĀLS]])</f>
        <v>0</v>
      </c>
      <c r="N192" s="60" t="str">
        <f>IF(PM_Cuka[[#This Row],[KOPĀ Pēc Fināla]]&gt;0,RANK(PM_Cuka[[#This Row],[KOPĀ Pēc Fināla]],PM_Cuka[KOPĀ Pēc Fināla]),"NAV")</f>
        <v>NAV</v>
      </c>
      <c r="O192" s="64"/>
      <c r="P192" s="64" t="str">
        <f>IF(PM_Cuka[[#This Row],[Grupa]]="Juniors",COUNTIFS(PM_Cuka[Grupa],PM_Cuka[[#This Row],[Grupa]],PM_Cuka[KOPĀ Pēc Fināla],"&gt;"&amp;PM_Cuka[[#This Row],[KOPĀ Pēc Fināla]])+1,"")</f>
        <v/>
      </c>
      <c r="Q192" s="65" t="str">
        <f>IF(PM_Cuka[[#This Row],[Grupa]]="Amatieris",COUNTIFS(PM_Cuka[Grupa],PM_Cuka[[#This Row],[Grupa]],PM_Cuka[KOPĀ Pēc Fināla],"&gt;"&amp;PM_Cuka[[#This Row],[KOPĀ Pēc Fināla]])+1,"")</f>
        <v/>
      </c>
      <c r="R192" s="52" t="str">
        <f>IF(PM_Cuka[[#This Row],[Komanda]]&gt;0,SUMIFS(PM_Cuka[[KOPĀ ]],PM_Cuka[Komanda],PM_Cuka[[#This Row],[Komanda]]),"0")</f>
        <v>0</v>
      </c>
    </row>
    <row r="193" spans="1:18" ht="15" x14ac:dyDescent="0.25">
      <c r="A193" s="55">
        <v>186</v>
      </c>
      <c r="B193" s="34">
        <v>186</v>
      </c>
      <c r="C193" s="50">
        <f>INDEX(PM_Dalibnieki[],MATCH(PM_Cuka[[#This Row],[Dablībnieka numurs]],PM_Dalibnieki[Dablībnieka numurs],0),2)</f>
        <v>0</v>
      </c>
      <c r="D193" s="50">
        <f>INDEX(PM_Dalibnieki[],MATCH(PM_Cuka[[#This Row],[Dablībnieka numurs]],PM_Dalibnieki[Dablībnieka numurs],0),3)</f>
        <v>0</v>
      </c>
      <c r="E193" s="50">
        <f>INDEX(PM_Dalibnieki[],MATCH(PM_Cuka[[#This Row],[Dablībnieka numurs]],PM_Dalibnieki[Dablībnieka numurs],0),4)</f>
        <v>0</v>
      </c>
      <c r="F193" s="80">
        <f>INDEX(PM_Dalibnieki[],MATCH(PM_Cuka[[#This Row],[Dablībnieka numurs]],PM_Dalibnieki[Dablībnieka numurs],"0"),5)</f>
        <v>0</v>
      </c>
      <c r="G193" s="64"/>
      <c r="H193" s="64"/>
      <c r="I193" s="60">
        <f t="shared" si="2"/>
        <v>0</v>
      </c>
      <c r="J193" s="64"/>
      <c r="K193" s="60">
        <f>SUM(PM_Cuka[[#This Row],[KOPĀ ]:[P/FINĀLS]])</f>
        <v>0</v>
      </c>
      <c r="L193" s="64"/>
      <c r="M193" s="60">
        <f>SUM(PM_Cuka[[#This Row],[KOPĀ Pēc Pusfināla]],PM_Cuka[[#This Row],[FINĀLS]])</f>
        <v>0</v>
      </c>
      <c r="N193" s="60" t="str">
        <f>IF(PM_Cuka[[#This Row],[KOPĀ Pēc Fināla]]&gt;0,RANK(PM_Cuka[[#This Row],[KOPĀ Pēc Fināla]],PM_Cuka[KOPĀ Pēc Fināla]),"NAV")</f>
        <v>NAV</v>
      </c>
      <c r="O193" s="64"/>
      <c r="P193" s="64" t="str">
        <f>IF(PM_Cuka[[#This Row],[Grupa]]="Juniors",COUNTIFS(PM_Cuka[Grupa],PM_Cuka[[#This Row],[Grupa]],PM_Cuka[KOPĀ Pēc Fināla],"&gt;"&amp;PM_Cuka[[#This Row],[KOPĀ Pēc Fināla]])+1,"")</f>
        <v/>
      </c>
      <c r="Q193" s="65" t="str">
        <f>IF(PM_Cuka[[#This Row],[Grupa]]="Amatieris",COUNTIFS(PM_Cuka[Grupa],PM_Cuka[[#This Row],[Grupa]],PM_Cuka[KOPĀ Pēc Fināla],"&gt;"&amp;PM_Cuka[[#This Row],[KOPĀ Pēc Fināla]])+1,"")</f>
        <v/>
      </c>
      <c r="R193" s="52" t="str">
        <f>IF(PM_Cuka[[#This Row],[Komanda]]&gt;0,SUMIFS(PM_Cuka[[KOPĀ ]],PM_Cuka[Komanda],PM_Cuka[[#This Row],[Komanda]]),"0")</f>
        <v>0</v>
      </c>
    </row>
    <row r="194" spans="1:18" ht="15" x14ac:dyDescent="0.25">
      <c r="A194" s="55">
        <v>187</v>
      </c>
      <c r="B194" s="34">
        <v>187</v>
      </c>
      <c r="C194" s="50">
        <f>INDEX(PM_Dalibnieki[],MATCH(PM_Cuka[[#This Row],[Dablībnieka numurs]],PM_Dalibnieki[Dablībnieka numurs],0),2)</f>
        <v>0</v>
      </c>
      <c r="D194" s="50">
        <f>INDEX(PM_Dalibnieki[],MATCH(PM_Cuka[[#This Row],[Dablībnieka numurs]],PM_Dalibnieki[Dablībnieka numurs],0),3)</f>
        <v>0</v>
      </c>
      <c r="E194" s="50">
        <f>INDEX(PM_Dalibnieki[],MATCH(PM_Cuka[[#This Row],[Dablībnieka numurs]],PM_Dalibnieki[Dablībnieka numurs],0),4)</f>
        <v>0</v>
      </c>
      <c r="F194" s="80">
        <f>INDEX(PM_Dalibnieki[],MATCH(PM_Cuka[[#This Row],[Dablībnieka numurs]],PM_Dalibnieki[Dablībnieka numurs],"0"),5)</f>
        <v>0</v>
      </c>
      <c r="G194" s="64"/>
      <c r="H194" s="64"/>
      <c r="I194" s="60">
        <f t="shared" si="2"/>
        <v>0</v>
      </c>
      <c r="J194" s="64"/>
      <c r="K194" s="60">
        <f>SUM(PM_Cuka[[#This Row],[KOPĀ ]:[P/FINĀLS]])</f>
        <v>0</v>
      </c>
      <c r="L194" s="64"/>
      <c r="M194" s="60">
        <f>SUM(PM_Cuka[[#This Row],[KOPĀ Pēc Pusfināla]],PM_Cuka[[#This Row],[FINĀLS]])</f>
        <v>0</v>
      </c>
      <c r="N194" s="60" t="str">
        <f>IF(PM_Cuka[[#This Row],[KOPĀ Pēc Fināla]]&gt;0,RANK(PM_Cuka[[#This Row],[KOPĀ Pēc Fināla]],PM_Cuka[KOPĀ Pēc Fināla]),"NAV")</f>
        <v>NAV</v>
      </c>
      <c r="O194" s="64"/>
      <c r="P194" s="64" t="str">
        <f>IF(PM_Cuka[[#This Row],[Grupa]]="Juniors",COUNTIFS(PM_Cuka[Grupa],PM_Cuka[[#This Row],[Grupa]],PM_Cuka[KOPĀ Pēc Fināla],"&gt;"&amp;PM_Cuka[[#This Row],[KOPĀ Pēc Fināla]])+1,"")</f>
        <v/>
      </c>
      <c r="Q194" s="65" t="str">
        <f>IF(PM_Cuka[[#This Row],[Grupa]]="Amatieris",COUNTIFS(PM_Cuka[Grupa],PM_Cuka[[#This Row],[Grupa]],PM_Cuka[KOPĀ Pēc Fināla],"&gt;"&amp;PM_Cuka[[#This Row],[KOPĀ Pēc Fināla]])+1,"")</f>
        <v/>
      </c>
      <c r="R194" s="52" t="str">
        <f>IF(PM_Cuka[[#This Row],[Komanda]]&gt;0,SUMIFS(PM_Cuka[[KOPĀ ]],PM_Cuka[Komanda],PM_Cuka[[#This Row],[Komanda]]),"0")</f>
        <v>0</v>
      </c>
    </row>
    <row r="195" spans="1:18" ht="15" x14ac:dyDescent="0.25">
      <c r="A195" s="55">
        <v>188</v>
      </c>
      <c r="B195" s="34">
        <v>188</v>
      </c>
      <c r="C195" s="50">
        <f>INDEX(PM_Dalibnieki[],MATCH(PM_Cuka[[#This Row],[Dablībnieka numurs]],PM_Dalibnieki[Dablībnieka numurs],0),2)</f>
        <v>0</v>
      </c>
      <c r="D195" s="50">
        <f>INDEX(PM_Dalibnieki[],MATCH(PM_Cuka[[#This Row],[Dablībnieka numurs]],PM_Dalibnieki[Dablībnieka numurs],0),3)</f>
        <v>0</v>
      </c>
      <c r="E195" s="50">
        <f>INDEX(PM_Dalibnieki[],MATCH(PM_Cuka[[#This Row],[Dablībnieka numurs]],PM_Dalibnieki[Dablībnieka numurs],0),4)</f>
        <v>0</v>
      </c>
      <c r="F195" s="80">
        <f>INDEX(PM_Dalibnieki[],MATCH(PM_Cuka[[#This Row],[Dablībnieka numurs]],PM_Dalibnieki[Dablībnieka numurs],"0"),5)</f>
        <v>0</v>
      </c>
      <c r="G195" s="64"/>
      <c r="H195" s="64"/>
      <c r="I195" s="60">
        <f t="shared" si="2"/>
        <v>0</v>
      </c>
      <c r="J195" s="64"/>
      <c r="K195" s="60">
        <f>SUM(PM_Cuka[[#This Row],[KOPĀ ]:[P/FINĀLS]])</f>
        <v>0</v>
      </c>
      <c r="L195" s="64"/>
      <c r="M195" s="60">
        <f>SUM(PM_Cuka[[#This Row],[KOPĀ Pēc Pusfināla]],PM_Cuka[[#This Row],[FINĀLS]])</f>
        <v>0</v>
      </c>
      <c r="N195" s="60" t="str">
        <f>IF(PM_Cuka[[#This Row],[KOPĀ Pēc Fināla]]&gt;0,RANK(PM_Cuka[[#This Row],[KOPĀ Pēc Fināla]],PM_Cuka[KOPĀ Pēc Fināla]),"NAV")</f>
        <v>NAV</v>
      </c>
      <c r="O195" s="64"/>
      <c r="P195" s="64" t="str">
        <f>IF(PM_Cuka[[#This Row],[Grupa]]="Juniors",COUNTIFS(PM_Cuka[Grupa],PM_Cuka[[#This Row],[Grupa]],PM_Cuka[KOPĀ Pēc Fināla],"&gt;"&amp;PM_Cuka[[#This Row],[KOPĀ Pēc Fināla]])+1,"")</f>
        <v/>
      </c>
      <c r="Q195" s="65" t="str">
        <f>IF(PM_Cuka[[#This Row],[Grupa]]="Amatieris",COUNTIFS(PM_Cuka[Grupa],PM_Cuka[[#This Row],[Grupa]],PM_Cuka[KOPĀ Pēc Fināla],"&gt;"&amp;PM_Cuka[[#This Row],[KOPĀ Pēc Fināla]])+1,"")</f>
        <v/>
      </c>
      <c r="R195" s="52" t="str">
        <f>IF(PM_Cuka[[#This Row],[Komanda]]&gt;0,SUMIFS(PM_Cuka[[KOPĀ ]],PM_Cuka[Komanda],PM_Cuka[[#This Row],[Komanda]]),"0")</f>
        <v>0</v>
      </c>
    </row>
    <row r="196" spans="1:18" ht="15" x14ac:dyDescent="0.25">
      <c r="A196" s="55">
        <v>189</v>
      </c>
      <c r="B196" s="34">
        <v>189</v>
      </c>
      <c r="C196" s="50">
        <f>INDEX(PM_Dalibnieki[],MATCH(PM_Cuka[[#This Row],[Dablībnieka numurs]],PM_Dalibnieki[Dablībnieka numurs],0),2)</f>
        <v>0</v>
      </c>
      <c r="D196" s="50">
        <f>INDEX(PM_Dalibnieki[],MATCH(PM_Cuka[[#This Row],[Dablībnieka numurs]],PM_Dalibnieki[Dablībnieka numurs],0),3)</f>
        <v>0</v>
      </c>
      <c r="E196" s="50">
        <f>INDEX(PM_Dalibnieki[],MATCH(PM_Cuka[[#This Row],[Dablībnieka numurs]],PM_Dalibnieki[Dablībnieka numurs],0),4)</f>
        <v>0</v>
      </c>
      <c r="F196" s="80">
        <f>INDEX(PM_Dalibnieki[],MATCH(PM_Cuka[[#This Row],[Dablībnieka numurs]],PM_Dalibnieki[Dablībnieka numurs],"0"),5)</f>
        <v>0</v>
      </c>
      <c r="G196" s="64"/>
      <c r="H196" s="64"/>
      <c r="I196" s="60">
        <f t="shared" si="2"/>
        <v>0</v>
      </c>
      <c r="J196" s="64"/>
      <c r="K196" s="60">
        <f>SUM(PM_Cuka[[#This Row],[KOPĀ ]:[P/FINĀLS]])</f>
        <v>0</v>
      </c>
      <c r="L196" s="64"/>
      <c r="M196" s="60">
        <f>SUM(PM_Cuka[[#This Row],[KOPĀ Pēc Pusfināla]],PM_Cuka[[#This Row],[FINĀLS]])</f>
        <v>0</v>
      </c>
      <c r="N196" s="60" t="str">
        <f>IF(PM_Cuka[[#This Row],[KOPĀ Pēc Fināla]]&gt;0,RANK(PM_Cuka[[#This Row],[KOPĀ Pēc Fināla]],PM_Cuka[KOPĀ Pēc Fināla]),"NAV")</f>
        <v>NAV</v>
      </c>
      <c r="O196" s="64"/>
      <c r="P196" s="64" t="str">
        <f>IF(PM_Cuka[[#This Row],[Grupa]]="Juniors",COUNTIFS(PM_Cuka[Grupa],PM_Cuka[[#This Row],[Grupa]],PM_Cuka[KOPĀ Pēc Fināla],"&gt;"&amp;PM_Cuka[[#This Row],[KOPĀ Pēc Fināla]])+1,"")</f>
        <v/>
      </c>
      <c r="Q196" s="65" t="str">
        <f>IF(PM_Cuka[[#This Row],[Grupa]]="Amatieris",COUNTIFS(PM_Cuka[Grupa],PM_Cuka[[#This Row],[Grupa]],PM_Cuka[KOPĀ Pēc Fināla],"&gt;"&amp;PM_Cuka[[#This Row],[KOPĀ Pēc Fināla]])+1,"")</f>
        <v/>
      </c>
      <c r="R196" s="52" t="str">
        <f>IF(PM_Cuka[[#This Row],[Komanda]]&gt;0,SUMIFS(PM_Cuka[[KOPĀ ]],PM_Cuka[Komanda],PM_Cuka[[#This Row],[Komanda]]),"0")</f>
        <v>0</v>
      </c>
    </row>
    <row r="197" spans="1:18" ht="15" x14ac:dyDescent="0.25">
      <c r="A197" s="55">
        <v>190</v>
      </c>
      <c r="B197" s="34">
        <v>190</v>
      </c>
      <c r="C197" s="50">
        <f>INDEX(PM_Dalibnieki[],MATCH(PM_Cuka[[#This Row],[Dablībnieka numurs]],PM_Dalibnieki[Dablībnieka numurs],0),2)</f>
        <v>0</v>
      </c>
      <c r="D197" s="50">
        <f>INDEX(PM_Dalibnieki[],MATCH(PM_Cuka[[#This Row],[Dablībnieka numurs]],PM_Dalibnieki[Dablībnieka numurs],0),3)</f>
        <v>0</v>
      </c>
      <c r="E197" s="50">
        <f>INDEX(PM_Dalibnieki[],MATCH(PM_Cuka[[#This Row],[Dablībnieka numurs]],PM_Dalibnieki[Dablībnieka numurs],0),4)</f>
        <v>0</v>
      </c>
      <c r="F197" s="80">
        <f>INDEX(PM_Dalibnieki[],MATCH(PM_Cuka[[#This Row],[Dablībnieka numurs]],PM_Dalibnieki[Dablībnieka numurs],"0"),5)</f>
        <v>0</v>
      </c>
      <c r="G197" s="64"/>
      <c r="H197" s="64"/>
      <c r="I197" s="60">
        <f t="shared" si="2"/>
        <v>0</v>
      </c>
      <c r="J197" s="64"/>
      <c r="K197" s="60">
        <f>SUM(PM_Cuka[[#This Row],[KOPĀ ]:[P/FINĀLS]])</f>
        <v>0</v>
      </c>
      <c r="L197" s="64"/>
      <c r="M197" s="60">
        <f>SUM(PM_Cuka[[#This Row],[KOPĀ Pēc Pusfināla]],PM_Cuka[[#This Row],[FINĀLS]])</f>
        <v>0</v>
      </c>
      <c r="N197" s="60" t="str">
        <f>IF(PM_Cuka[[#This Row],[KOPĀ Pēc Fināla]]&gt;0,RANK(PM_Cuka[[#This Row],[KOPĀ Pēc Fināla]],PM_Cuka[KOPĀ Pēc Fināla]),"NAV")</f>
        <v>NAV</v>
      </c>
      <c r="O197" s="64"/>
      <c r="P197" s="64" t="str">
        <f>IF(PM_Cuka[[#This Row],[Grupa]]="Juniors",COUNTIFS(PM_Cuka[Grupa],PM_Cuka[[#This Row],[Grupa]],PM_Cuka[KOPĀ Pēc Fināla],"&gt;"&amp;PM_Cuka[[#This Row],[KOPĀ Pēc Fināla]])+1,"")</f>
        <v/>
      </c>
      <c r="Q197" s="65" t="str">
        <f>IF(PM_Cuka[[#This Row],[Grupa]]="Amatieris",COUNTIFS(PM_Cuka[Grupa],PM_Cuka[[#This Row],[Grupa]],PM_Cuka[KOPĀ Pēc Fināla],"&gt;"&amp;PM_Cuka[[#This Row],[KOPĀ Pēc Fināla]])+1,"")</f>
        <v/>
      </c>
      <c r="R197" s="52" t="str">
        <f>IF(PM_Cuka[[#This Row],[Komanda]]&gt;0,SUMIFS(PM_Cuka[[KOPĀ ]],PM_Cuka[Komanda],PM_Cuka[[#This Row],[Komanda]]),"0")</f>
        <v>0</v>
      </c>
    </row>
    <row r="198" spans="1:18" ht="15" x14ac:dyDescent="0.25">
      <c r="A198" s="55">
        <v>191</v>
      </c>
      <c r="B198" s="34">
        <v>191</v>
      </c>
      <c r="C198" s="50">
        <f>INDEX(PM_Dalibnieki[],MATCH(PM_Cuka[[#This Row],[Dablībnieka numurs]],PM_Dalibnieki[Dablībnieka numurs],0),2)</f>
        <v>0</v>
      </c>
      <c r="D198" s="50">
        <f>INDEX(PM_Dalibnieki[],MATCH(PM_Cuka[[#This Row],[Dablībnieka numurs]],PM_Dalibnieki[Dablībnieka numurs],0),3)</f>
        <v>0</v>
      </c>
      <c r="E198" s="50">
        <f>INDEX(PM_Dalibnieki[],MATCH(PM_Cuka[[#This Row],[Dablībnieka numurs]],PM_Dalibnieki[Dablībnieka numurs],0),4)</f>
        <v>0</v>
      </c>
      <c r="F198" s="80">
        <f>INDEX(PM_Dalibnieki[],MATCH(PM_Cuka[[#This Row],[Dablībnieka numurs]],PM_Dalibnieki[Dablībnieka numurs],"0"),5)</f>
        <v>0</v>
      </c>
      <c r="G198" s="64"/>
      <c r="H198" s="64"/>
      <c r="I198" s="60">
        <f t="shared" si="2"/>
        <v>0</v>
      </c>
      <c r="J198" s="64"/>
      <c r="K198" s="60">
        <f>SUM(PM_Cuka[[#This Row],[KOPĀ ]:[P/FINĀLS]])</f>
        <v>0</v>
      </c>
      <c r="L198" s="64"/>
      <c r="M198" s="60">
        <f>SUM(PM_Cuka[[#This Row],[KOPĀ Pēc Pusfināla]],PM_Cuka[[#This Row],[FINĀLS]])</f>
        <v>0</v>
      </c>
      <c r="N198" s="60" t="str">
        <f>IF(PM_Cuka[[#This Row],[KOPĀ Pēc Fināla]]&gt;0,RANK(PM_Cuka[[#This Row],[KOPĀ Pēc Fināla]],PM_Cuka[KOPĀ Pēc Fināla]),"NAV")</f>
        <v>NAV</v>
      </c>
      <c r="O198" s="64"/>
      <c r="P198" s="64" t="str">
        <f>IF(PM_Cuka[[#This Row],[Grupa]]="Juniors",COUNTIFS(PM_Cuka[Grupa],PM_Cuka[[#This Row],[Grupa]],PM_Cuka[KOPĀ Pēc Fināla],"&gt;"&amp;PM_Cuka[[#This Row],[KOPĀ Pēc Fināla]])+1,"")</f>
        <v/>
      </c>
      <c r="Q198" s="65" t="str">
        <f>IF(PM_Cuka[[#This Row],[Grupa]]="Amatieris",COUNTIFS(PM_Cuka[Grupa],PM_Cuka[[#This Row],[Grupa]],PM_Cuka[KOPĀ Pēc Fināla],"&gt;"&amp;PM_Cuka[[#This Row],[KOPĀ Pēc Fināla]])+1,"")</f>
        <v/>
      </c>
      <c r="R198" s="52" t="str">
        <f>IF(PM_Cuka[[#This Row],[Komanda]]&gt;0,SUMIFS(PM_Cuka[[KOPĀ ]],PM_Cuka[Komanda],PM_Cuka[[#This Row],[Komanda]]),"0")</f>
        <v>0</v>
      </c>
    </row>
    <row r="199" spans="1:18" ht="15" x14ac:dyDescent="0.25">
      <c r="A199" s="55">
        <v>192</v>
      </c>
      <c r="B199" s="34">
        <v>192</v>
      </c>
      <c r="C199" s="50">
        <f>INDEX(PM_Dalibnieki[],MATCH(PM_Cuka[[#This Row],[Dablībnieka numurs]],PM_Dalibnieki[Dablībnieka numurs],0),2)</f>
        <v>0</v>
      </c>
      <c r="D199" s="50">
        <f>INDEX(PM_Dalibnieki[],MATCH(PM_Cuka[[#This Row],[Dablībnieka numurs]],PM_Dalibnieki[Dablībnieka numurs],0),3)</f>
        <v>0</v>
      </c>
      <c r="E199" s="50">
        <f>INDEX(PM_Dalibnieki[],MATCH(PM_Cuka[[#This Row],[Dablībnieka numurs]],PM_Dalibnieki[Dablībnieka numurs],0),4)</f>
        <v>0</v>
      </c>
      <c r="F199" s="80">
        <f>INDEX(PM_Dalibnieki[],MATCH(PM_Cuka[[#This Row],[Dablībnieka numurs]],PM_Dalibnieki[Dablībnieka numurs],"0"),5)</f>
        <v>0</v>
      </c>
      <c r="G199" s="64"/>
      <c r="H199" s="64"/>
      <c r="I199" s="60">
        <f t="shared" si="2"/>
        <v>0</v>
      </c>
      <c r="J199" s="64"/>
      <c r="K199" s="60">
        <f>SUM(PM_Cuka[[#This Row],[KOPĀ ]:[P/FINĀLS]])</f>
        <v>0</v>
      </c>
      <c r="L199" s="64"/>
      <c r="M199" s="60">
        <f>SUM(PM_Cuka[[#This Row],[KOPĀ Pēc Pusfināla]],PM_Cuka[[#This Row],[FINĀLS]])</f>
        <v>0</v>
      </c>
      <c r="N199" s="60" t="str">
        <f>IF(PM_Cuka[[#This Row],[KOPĀ Pēc Fināla]]&gt;0,RANK(PM_Cuka[[#This Row],[KOPĀ Pēc Fināla]],PM_Cuka[KOPĀ Pēc Fināla]),"NAV")</f>
        <v>NAV</v>
      </c>
      <c r="O199" s="64"/>
      <c r="P199" s="64" t="str">
        <f>IF(PM_Cuka[[#This Row],[Grupa]]="Juniors",COUNTIFS(PM_Cuka[Grupa],PM_Cuka[[#This Row],[Grupa]],PM_Cuka[KOPĀ Pēc Fināla],"&gt;"&amp;PM_Cuka[[#This Row],[KOPĀ Pēc Fināla]])+1,"")</f>
        <v/>
      </c>
      <c r="Q199" s="65" t="str">
        <f>IF(PM_Cuka[[#This Row],[Grupa]]="Amatieris",COUNTIFS(PM_Cuka[Grupa],PM_Cuka[[#This Row],[Grupa]],PM_Cuka[KOPĀ Pēc Fināla],"&gt;"&amp;PM_Cuka[[#This Row],[KOPĀ Pēc Fināla]])+1,"")</f>
        <v/>
      </c>
      <c r="R199" s="52" t="str">
        <f>IF(PM_Cuka[[#This Row],[Komanda]]&gt;0,SUMIFS(PM_Cuka[[KOPĀ ]],PM_Cuka[Komanda],PM_Cuka[[#This Row],[Komanda]]),"0")</f>
        <v>0</v>
      </c>
    </row>
    <row r="200" spans="1:18" ht="15" x14ac:dyDescent="0.25">
      <c r="A200" s="55">
        <v>193</v>
      </c>
      <c r="B200" s="34">
        <v>193</v>
      </c>
      <c r="C200" s="50">
        <f>INDEX(PM_Dalibnieki[],MATCH(PM_Cuka[[#This Row],[Dablībnieka numurs]],PM_Dalibnieki[Dablībnieka numurs],0),2)</f>
        <v>0</v>
      </c>
      <c r="D200" s="50">
        <f>INDEX(PM_Dalibnieki[],MATCH(PM_Cuka[[#This Row],[Dablībnieka numurs]],PM_Dalibnieki[Dablībnieka numurs],0),3)</f>
        <v>0</v>
      </c>
      <c r="E200" s="50">
        <f>INDEX(PM_Dalibnieki[],MATCH(PM_Cuka[[#This Row],[Dablībnieka numurs]],PM_Dalibnieki[Dablībnieka numurs],0),4)</f>
        <v>0</v>
      </c>
      <c r="F200" s="80">
        <f>INDEX(PM_Dalibnieki[],MATCH(PM_Cuka[[#This Row],[Dablībnieka numurs]],PM_Dalibnieki[Dablībnieka numurs],"0"),5)</f>
        <v>0</v>
      </c>
      <c r="G200" s="64"/>
      <c r="H200" s="64"/>
      <c r="I200" s="60">
        <f t="shared" ref="I200:I263" si="3">G200+H200</f>
        <v>0</v>
      </c>
      <c r="J200" s="64"/>
      <c r="K200" s="60">
        <f>SUM(PM_Cuka[[#This Row],[KOPĀ ]:[P/FINĀLS]])</f>
        <v>0</v>
      </c>
      <c r="L200" s="64"/>
      <c r="M200" s="60">
        <f>SUM(PM_Cuka[[#This Row],[KOPĀ Pēc Pusfināla]],PM_Cuka[[#This Row],[FINĀLS]])</f>
        <v>0</v>
      </c>
      <c r="N200" s="60" t="str">
        <f>IF(PM_Cuka[[#This Row],[KOPĀ Pēc Fināla]]&gt;0,RANK(PM_Cuka[[#This Row],[KOPĀ Pēc Fināla]],PM_Cuka[KOPĀ Pēc Fināla]),"NAV")</f>
        <v>NAV</v>
      </c>
      <c r="O200" s="64"/>
      <c r="P200" s="64" t="str">
        <f>IF(PM_Cuka[[#This Row],[Grupa]]="Juniors",COUNTIFS(PM_Cuka[Grupa],PM_Cuka[[#This Row],[Grupa]],PM_Cuka[KOPĀ Pēc Fināla],"&gt;"&amp;PM_Cuka[[#This Row],[KOPĀ Pēc Fināla]])+1,"")</f>
        <v/>
      </c>
      <c r="Q200" s="65" t="str">
        <f>IF(PM_Cuka[[#This Row],[Grupa]]="Amatieris",COUNTIFS(PM_Cuka[Grupa],PM_Cuka[[#This Row],[Grupa]],PM_Cuka[KOPĀ Pēc Fināla],"&gt;"&amp;PM_Cuka[[#This Row],[KOPĀ Pēc Fināla]])+1,"")</f>
        <v/>
      </c>
      <c r="R200" s="52" t="str">
        <f>IF(PM_Cuka[[#This Row],[Komanda]]&gt;0,SUMIFS(PM_Cuka[[KOPĀ ]],PM_Cuka[Komanda],PM_Cuka[[#This Row],[Komanda]]),"0")</f>
        <v>0</v>
      </c>
    </row>
    <row r="201" spans="1:18" ht="15" x14ac:dyDescent="0.25">
      <c r="A201" s="55">
        <v>194</v>
      </c>
      <c r="B201" s="34">
        <v>194</v>
      </c>
      <c r="C201" s="50">
        <f>INDEX(PM_Dalibnieki[],MATCH(PM_Cuka[[#This Row],[Dablībnieka numurs]],PM_Dalibnieki[Dablībnieka numurs],0),2)</f>
        <v>0</v>
      </c>
      <c r="D201" s="50">
        <f>INDEX(PM_Dalibnieki[],MATCH(PM_Cuka[[#This Row],[Dablībnieka numurs]],PM_Dalibnieki[Dablībnieka numurs],0),3)</f>
        <v>0</v>
      </c>
      <c r="E201" s="50">
        <f>INDEX(PM_Dalibnieki[],MATCH(PM_Cuka[[#This Row],[Dablībnieka numurs]],PM_Dalibnieki[Dablībnieka numurs],0),4)</f>
        <v>0</v>
      </c>
      <c r="F201" s="80">
        <f>INDEX(PM_Dalibnieki[],MATCH(PM_Cuka[[#This Row],[Dablībnieka numurs]],PM_Dalibnieki[Dablībnieka numurs],"0"),5)</f>
        <v>0</v>
      </c>
      <c r="G201" s="64"/>
      <c r="H201" s="64"/>
      <c r="I201" s="60">
        <f t="shared" si="3"/>
        <v>0</v>
      </c>
      <c r="J201" s="64"/>
      <c r="K201" s="60">
        <f>SUM(PM_Cuka[[#This Row],[KOPĀ ]:[P/FINĀLS]])</f>
        <v>0</v>
      </c>
      <c r="L201" s="64"/>
      <c r="M201" s="60">
        <f>SUM(PM_Cuka[[#This Row],[KOPĀ Pēc Pusfināla]],PM_Cuka[[#This Row],[FINĀLS]])</f>
        <v>0</v>
      </c>
      <c r="N201" s="60" t="str">
        <f>IF(PM_Cuka[[#This Row],[KOPĀ Pēc Fināla]]&gt;0,RANK(PM_Cuka[[#This Row],[KOPĀ Pēc Fināla]],PM_Cuka[KOPĀ Pēc Fināla]),"NAV")</f>
        <v>NAV</v>
      </c>
      <c r="O201" s="64"/>
      <c r="P201" s="64" t="str">
        <f>IF(PM_Cuka[[#This Row],[Grupa]]="Juniors",COUNTIFS(PM_Cuka[Grupa],PM_Cuka[[#This Row],[Grupa]],PM_Cuka[KOPĀ Pēc Fināla],"&gt;"&amp;PM_Cuka[[#This Row],[KOPĀ Pēc Fināla]])+1,"")</f>
        <v/>
      </c>
      <c r="Q201" s="65" t="str">
        <f>IF(PM_Cuka[[#This Row],[Grupa]]="Amatieris",COUNTIFS(PM_Cuka[Grupa],PM_Cuka[[#This Row],[Grupa]],PM_Cuka[KOPĀ Pēc Fināla],"&gt;"&amp;PM_Cuka[[#This Row],[KOPĀ Pēc Fināla]])+1,"")</f>
        <v/>
      </c>
      <c r="R201" s="52" t="str">
        <f>IF(PM_Cuka[[#This Row],[Komanda]]&gt;0,SUMIFS(PM_Cuka[[KOPĀ ]],PM_Cuka[Komanda],PM_Cuka[[#This Row],[Komanda]]),"0")</f>
        <v>0</v>
      </c>
    </row>
    <row r="202" spans="1:18" ht="15" x14ac:dyDescent="0.25">
      <c r="A202" s="55">
        <v>195</v>
      </c>
      <c r="B202" s="34">
        <v>195</v>
      </c>
      <c r="C202" s="50">
        <f>INDEX(PM_Dalibnieki[],MATCH(PM_Cuka[[#This Row],[Dablībnieka numurs]],PM_Dalibnieki[Dablībnieka numurs],0),2)</f>
        <v>0</v>
      </c>
      <c r="D202" s="50">
        <f>INDEX(PM_Dalibnieki[],MATCH(PM_Cuka[[#This Row],[Dablībnieka numurs]],PM_Dalibnieki[Dablībnieka numurs],0),3)</f>
        <v>0</v>
      </c>
      <c r="E202" s="50">
        <f>INDEX(PM_Dalibnieki[],MATCH(PM_Cuka[[#This Row],[Dablībnieka numurs]],PM_Dalibnieki[Dablībnieka numurs],0),4)</f>
        <v>0</v>
      </c>
      <c r="F202" s="80">
        <f>INDEX(PM_Dalibnieki[],MATCH(PM_Cuka[[#This Row],[Dablībnieka numurs]],PM_Dalibnieki[Dablībnieka numurs],"0"),5)</f>
        <v>0</v>
      </c>
      <c r="G202" s="64"/>
      <c r="H202" s="64"/>
      <c r="I202" s="60">
        <f t="shared" si="3"/>
        <v>0</v>
      </c>
      <c r="J202" s="64"/>
      <c r="K202" s="60">
        <f>SUM(PM_Cuka[[#This Row],[KOPĀ ]:[P/FINĀLS]])</f>
        <v>0</v>
      </c>
      <c r="L202" s="64"/>
      <c r="M202" s="60">
        <f>SUM(PM_Cuka[[#This Row],[KOPĀ Pēc Pusfināla]],PM_Cuka[[#This Row],[FINĀLS]])</f>
        <v>0</v>
      </c>
      <c r="N202" s="60" t="str">
        <f>IF(PM_Cuka[[#This Row],[KOPĀ Pēc Fināla]]&gt;0,RANK(PM_Cuka[[#This Row],[KOPĀ Pēc Fināla]],PM_Cuka[KOPĀ Pēc Fināla]),"NAV")</f>
        <v>NAV</v>
      </c>
      <c r="O202" s="64"/>
      <c r="P202" s="64" t="str">
        <f>IF(PM_Cuka[[#This Row],[Grupa]]="Juniors",COUNTIFS(PM_Cuka[Grupa],PM_Cuka[[#This Row],[Grupa]],PM_Cuka[KOPĀ Pēc Fināla],"&gt;"&amp;PM_Cuka[[#This Row],[KOPĀ Pēc Fināla]])+1,"")</f>
        <v/>
      </c>
      <c r="Q202" s="65" t="str">
        <f>IF(PM_Cuka[[#This Row],[Grupa]]="Amatieris",COUNTIFS(PM_Cuka[Grupa],PM_Cuka[[#This Row],[Grupa]],PM_Cuka[KOPĀ Pēc Fināla],"&gt;"&amp;PM_Cuka[[#This Row],[KOPĀ Pēc Fināla]])+1,"")</f>
        <v/>
      </c>
      <c r="R202" s="52" t="str">
        <f>IF(PM_Cuka[[#This Row],[Komanda]]&gt;0,SUMIFS(PM_Cuka[[KOPĀ ]],PM_Cuka[Komanda],PM_Cuka[[#This Row],[Komanda]]),"0")</f>
        <v>0</v>
      </c>
    </row>
    <row r="203" spans="1:18" ht="15" x14ac:dyDescent="0.25">
      <c r="A203" s="55">
        <v>196</v>
      </c>
      <c r="B203" s="34">
        <v>196</v>
      </c>
      <c r="C203" s="50">
        <f>INDEX(PM_Dalibnieki[],MATCH(PM_Cuka[[#This Row],[Dablībnieka numurs]],PM_Dalibnieki[Dablībnieka numurs],0),2)</f>
        <v>0</v>
      </c>
      <c r="D203" s="50">
        <f>INDEX(PM_Dalibnieki[],MATCH(PM_Cuka[[#This Row],[Dablībnieka numurs]],PM_Dalibnieki[Dablībnieka numurs],0),3)</f>
        <v>0</v>
      </c>
      <c r="E203" s="50">
        <f>INDEX(PM_Dalibnieki[],MATCH(PM_Cuka[[#This Row],[Dablībnieka numurs]],PM_Dalibnieki[Dablībnieka numurs],0),4)</f>
        <v>0</v>
      </c>
      <c r="F203" s="80">
        <f>INDEX(PM_Dalibnieki[],MATCH(PM_Cuka[[#This Row],[Dablībnieka numurs]],PM_Dalibnieki[Dablībnieka numurs],"0"),5)</f>
        <v>0</v>
      </c>
      <c r="G203" s="64"/>
      <c r="H203" s="64"/>
      <c r="I203" s="60">
        <f t="shared" si="3"/>
        <v>0</v>
      </c>
      <c r="J203" s="64"/>
      <c r="K203" s="60">
        <f>SUM(PM_Cuka[[#This Row],[KOPĀ ]:[P/FINĀLS]])</f>
        <v>0</v>
      </c>
      <c r="L203" s="64"/>
      <c r="M203" s="60">
        <f>SUM(PM_Cuka[[#This Row],[KOPĀ Pēc Pusfināla]],PM_Cuka[[#This Row],[FINĀLS]])</f>
        <v>0</v>
      </c>
      <c r="N203" s="60" t="str">
        <f>IF(PM_Cuka[[#This Row],[KOPĀ Pēc Fināla]]&gt;0,RANK(PM_Cuka[[#This Row],[KOPĀ Pēc Fināla]],PM_Cuka[KOPĀ Pēc Fināla]),"NAV")</f>
        <v>NAV</v>
      </c>
      <c r="O203" s="64"/>
      <c r="P203" s="64" t="str">
        <f>IF(PM_Cuka[[#This Row],[Grupa]]="Juniors",COUNTIFS(PM_Cuka[Grupa],PM_Cuka[[#This Row],[Grupa]],PM_Cuka[KOPĀ Pēc Fināla],"&gt;"&amp;PM_Cuka[[#This Row],[KOPĀ Pēc Fināla]])+1,"")</f>
        <v/>
      </c>
      <c r="Q203" s="65" t="str">
        <f>IF(PM_Cuka[[#This Row],[Grupa]]="Amatieris",COUNTIFS(PM_Cuka[Grupa],PM_Cuka[[#This Row],[Grupa]],PM_Cuka[KOPĀ Pēc Fināla],"&gt;"&amp;PM_Cuka[[#This Row],[KOPĀ Pēc Fināla]])+1,"")</f>
        <v/>
      </c>
      <c r="R203" s="52" t="str">
        <f>IF(PM_Cuka[[#This Row],[Komanda]]&gt;0,SUMIFS(PM_Cuka[[KOPĀ ]],PM_Cuka[Komanda],PM_Cuka[[#This Row],[Komanda]]),"0")</f>
        <v>0</v>
      </c>
    </row>
    <row r="204" spans="1:18" ht="15" x14ac:dyDescent="0.25">
      <c r="A204" s="55">
        <v>197</v>
      </c>
      <c r="B204" s="34">
        <v>197</v>
      </c>
      <c r="C204" s="50">
        <f>INDEX(PM_Dalibnieki[],MATCH(PM_Cuka[[#This Row],[Dablībnieka numurs]],PM_Dalibnieki[Dablībnieka numurs],0),2)</f>
        <v>0</v>
      </c>
      <c r="D204" s="50">
        <f>INDEX(PM_Dalibnieki[],MATCH(PM_Cuka[[#This Row],[Dablībnieka numurs]],PM_Dalibnieki[Dablībnieka numurs],0),3)</f>
        <v>0</v>
      </c>
      <c r="E204" s="50">
        <f>INDEX(PM_Dalibnieki[],MATCH(PM_Cuka[[#This Row],[Dablībnieka numurs]],PM_Dalibnieki[Dablībnieka numurs],0),4)</f>
        <v>0</v>
      </c>
      <c r="F204" s="80">
        <f>INDEX(PM_Dalibnieki[],MATCH(PM_Cuka[[#This Row],[Dablībnieka numurs]],PM_Dalibnieki[Dablībnieka numurs],"0"),5)</f>
        <v>0</v>
      </c>
      <c r="G204" s="64"/>
      <c r="H204" s="64"/>
      <c r="I204" s="60">
        <f t="shared" si="3"/>
        <v>0</v>
      </c>
      <c r="J204" s="64"/>
      <c r="K204" s="60">
        <f>SUM(PM_Cuka[[#This Row],[KOPĀ ]:[P/FINĀLS]])</f>
        <v>0</v>
      </c>
      <c r="L204" s="64"/>
      <c r="M204" s="60">
        <f>SUM(PM_Cuka[[#This Row],[KOPĀ Pēc Pusfināla]],PM_Cuka[[#This Row],[FINĀLS]])</f>
        <v>0</v>
      </c>
      <c r="N204" s="60" t="str">
        <f>IF(PM_Cuka[[#This Row],[KOPĀ Pēc Fināla]]&gt;0,RANK(PM_Cuka[[#This Row],[KOPĀ Pēc Fināla]],PM_Cuka[KOPĀ Pēc Fināla]),"NAV")</f>
        <v>NAV</v>
      </c>
      <c r="O204" s="64"/>
      <c r="P204" s="64" t="str">
        <f>IF(PM_Cuka[[#This Row],[Grupa]]="Juniors",COUNTIFS(PM_Cuka[Grupa],PM_Cuka[[#This Row],[Grupa]],PM_Cuka[KOPĀ Pēc Fināla],"&gt;"&amp;PM_Cuka[[#This Row],[KOPĀ Pēc Fināla]])+1,"")</f>
        <v/>
      </c>
      <c r="Q204" s="65" t="str">
        <f>IF(PM_Cuka[[#This Row],[Grupa]]="Amatieris",COUNTIFS(PM_Cuka[Grupa],PM_Cuka[[#This Row],[Grupa]],PM_Cuka[KOPĀ Pēc Fināla],"&gt;"&amp;PM_Cuka[[#This Row],[KOPĀ Pēc Fināla]])+1,"")</f>
        <v/>
      </c>
      <c r="R204" s="52" t="str">
        <f>IF(PM_Cuka[[#This Row],[Komanda]]&gt;0,SUMIFS(PM_Cuka[[KOPĀ ]],PM_Cuka[Komanda],PM_Cuka[[#This Row],[Komanda]]),"0")</f>
        <v>0</v>
      </c>
    </row>
    <row r="205" spans="1:18" ht="15" x14ac:dyDescent="0.25">
      <c r="A205" s="55">
        <v>198</v>
      </c>
      <c r="B205" s="34">
        <v>198</v>
      </c>
      <c r="C205" s="50">
        <f>INDEX(PM_Dalibnieki[],MATCH(PM_Cuka[[#This Row],[Dablībnieka numurs]],PM_Dalibnieki[Dablībnieka numurs],0),2)</f>
        <v>0</v>
      </c>
      <c r="D205" s="50">
        <f>INDEX(PM_Dalibnieki[],MATCH(PM_Cuka[[#This Row],[Dablībnieka numurs]],PM_Dalibnieki[Dablībnieka numurs],0),3)</f>
        <v>0</v>
      </c>
      <c r="E205" s="50">
        <f>INDEX(PM_Dalibnieki[],MATCH(PM_Cuka[[#This Row],[Dablībnieka numurs]],PM_Dalibnieki[Dablībnieka numurs],0),4)</f>
        <v>0</v>
      </c>
      <c r="F205" s="80">
        <f>INDEX(PM_Dalibnieki[],MATCH(PM_Cuka[[#This Row],[Dablībnieka numurs]],PM_Dalibnieki[Dablībnieka numurs],"0"),5)</f>
        <v>0</v>
      </c>
      <c r="G205" s="64"/>
      <c r="H205" s="64"/>
      <c r="I205" s="60">
        <f t="shared" si="3"/>
        <v>0</v>
      </c>
      <c r="J205" s="64"/>
      <c r="K205" s="60">
        <f>SUM(PM_Cuka[[#This Row],[KOPĀ ]:[P/FINĀLS]])</f>
        <v>0</v>
      </c>
      <c r="L205" s="64"/>
      <c r="M205" s="60">
        <f>SUM(PM_Cuka[[#This Row],[KOPĀ Pēc Pusfināla]],PM_Cuka[[#This Row],[FINĀLS]])</f>
        <v>0</v>
      </c>
      <c r="N205" s="60" t="str">
        <f>IF(PM_Cuka[[#This Row],[KOPĀ Pēc Fināla]]&gt;0,RANK(PM_Cuka[[#This Row],[KOPĀ Pēc Fināla]],PM_Cuka[KOPĀ Pēc Fināla]),"NAV")</f>
        <v>NAV</v>
      </c>
      <c r="O205" s="64"/>
      <c r="P205" s="64" t="str">
        <f>IF(PM_Cuka[[#This Row],[Grupa]]="Juniors",COUNTIFS(PM_Cuka[Grupa],PM_Cuka[[#This Row],[Grupa]],PM_Cuka[KOPĀ Pēc Fināla],"&gt;"&amp;PM_Cuka[[#This Row],[KOPĀ Pēc Fināla]])+1,"")</f>
        <v/>
      </c>
      <c r="Q205" s="65" t="str">
        <f>IF(PM_Cuka[[#This Row],[Grupa]]="Amatieris",COUNTIFS(PM_Cuka[Grupa],PM_Cuka[[#This Row],[Grupa]],PM_Cuka[KOPĀ Pēc Fināla],"&gt;"&amp;PM_Cuka[[#This Row],[KOPĀ Pēc Fināla]])+1,"")</f>
        <v/>
      </c>
      <c r="R205" s="52" t="str">
        <f>IF(PM_Cuka[[#This Row],[Komanda]]&gt;0,SUMIFS(PM_Cuka[[KOPĀ ]],PM_Cuka[Komanda],PM_Cuka[[#This Row],[Komanda]]),"0")</f>
        <v>0</v>
      </c>
    </row>
    <row r="206" spans="1:18" ht="15" x14ac:dyDescent="0.25">
      <c r="A206" s="55">
        <v>199</v>
      </c>
      <c r="B206" s="34">
        <v>199</v>
      </c>
      <c r="C206" s="50">
        <f>INDEX(PM_Dalibnieki[],MATCH(PM_Cuka[[#This Row],[Dablībnieka numurs]],PM_Dalibnieki[Dablībnieka numurs],0),2)</f>
        <v>0</v>
      </c>
      <c r="D206" s="50">
        <f>INDEX(PM_Dalibnieki[],MATCH(PM_Cuka[[#This Row],[Dablībnieka numurs]],PM_Dalibnieki[Dablībnieka numurs],0),3)</f>
        <v>0</v>
      </c>
      <c r="E206" s="50">
        <f>INDEX(PM_Dalibnieki[],MATCH(PM_Cuka[[#This Row],[Dablībnieka numurs]],PM_Dalibnieki[Dablībnieka numurs],0),4)</f>
        <v>0</v>
      </c>
      <c r="F206" s="80">
        <f>INDEX(PM_Dalibnieki[],MATCH(PM_Cuka[[#This Row],[Dablībnieka numurs]],PM_Dalibnieki[Dablībnieka numurs],"0"),5)</f>
        <v>0</v>
      </c>
      <c r="G206" s="64"/>
      <c r="H206" s="64"/>
      <c r="I206" s="60">
        <f t="shared" si="3"/>
        <v>0</v>
      </c>
      <c r="J206" s="64"/>
      <c r="K206" s="60">
        <f>SUM(PM_Cuka[[#This Row],[KOPĀ ]:[P/FINĀLS]])</f>
        <v>0</v>
      </c>
      <c r="L206" s="64"/>
      <c r="M206" s="60">
        <f>SUM(PM_Cuka[[#This Row],[KOPĀ Pēc Pusfināla]],PM_Cuka[[#This Row],[FINĀLS]])</f>
        <v>0</v>
      </c>
      <c r="N206" s="60" t="str">
        <f>IF(PM_Cuka[[#This Row],[KOPĀ Pēc Fināla]]&gt;0,RANK(PM_Cuka[[#This Row],[KOPĀ Pēc Fināla]],PM_Cuka[KOPĀ Pēc Fināla]),"NAV")</f>
        <v>NAV</v>
      </c>
      <c r="O206" s="64"/>
      <c r="P206" s="64" t="str">
        <f>IF(PM_Cuka[[#This Row],[Grupa]]="Juniors",COUNTIFS(PM_Cuka[Grupa],PM_Cuka[[#This Row],[Grupa]],PM_Cuka[KOPĀ Pēc Fināla],"&gt;"&amp;PM_Cuka[[#This Row],[KOPĀ Pēc Fināla]])+1,"")</f>
        <v/>
      </c>
      <c r="Q206" s="65" t="str">
        <f>IF(PM_Cuka[[#This Row],[Grupa]]="Amatieris",COUNTIFS(PM_Cuka[Grupa],PM_Cuka[[#This Row],[Grupa]],PM_Cuka[KOPĀ Pēc Fināla],"&gt;"&amp;PM_Cuka[[#This Row],[KOPĀ Pēc Fināla]])+1,"")</f>
        <v/>
      </c>
      <c r="R206" s="52" t="str">
        <f>IF(PM_Cuka[[#This Row],[Komanda]]&gt;0,SUMIFS(PM_Cuka[[KOPĀ ]],PM_Cuka[Komanda],PM_Cuka[[#This Row],[Komanda]]),"0")</f>
        <v>0</v>
      </c>
    </row>
    <row r="207" spans="1:18" ht="15" x14ac:dyDescent="0.25">
      <c r="A207" s="55">
        <v>200</v>
      </c>
      <c r="B207" s="34">
        <v>200</v>
      </c>
      <c r="C207" s="50">
        <f>INDEX(PM_Dalibnieki[],MATCH(PM_Cuka[[#This Row],[Dablībnieka numurs]],PM_Dalibnieki[Dablībnieka numurs],0),2)</f>
        <v>0</v>
      </c>
      <c r="D207" s="50">
        <f>INDEX(PM_Dalibnieki[],MATCH(PM_Cuka[[#This Row],[Dablībnieka numurs]],PM_Dalibnieki[Dablībnieka numurs],0),3)</f>
        <v>0</v>
      </c>
      <c r="E207" s="50">
        <f>INDEX(PM_Dalibnieki[],MATCH(PM_Cuka[[#This Row],[Dablībnieka numurs]],PM_Dalibnieki[Dablībnieka numurs],0),4)</f>
        <v>0</v>
      </c>
      <c r="F207" s="80">
        <f>INDEX(PM_Dalibnieki[],MATCH(PM_Cuka[[#This Row],[Dablībnieka numurs]],PM_Dalibnieki[Dablībnieka numurs],"0"),5)</f>
        <v>0</v>
      </c>
      <c r="G207" s="64"/>
      <c r="H207" s="64"/>
      <c r="I207" s="60">
        <f t="shared" si="3"/>
        <v>0</v>
      </c>
      <c r="J207" s="64"/>
      <c r="K207" s="60">
        <f>SUM(PM_Cuka[[#This Row],[KOPĀ ]:[P/FINĀLS]])</f>
        <v>0</v>
      </c>
      <c r="L207" s="64"/>
      <c r="M207" s="60">
        <f>SUM(PM_Cuka[[#This Row],[KOPĀ Pēc Pusfināla]],PM_Cuka[[#This Row],[FINĀLS]])</f>
        <v>0</v>
      </c>
      <c r="N207" s="60" t="str">
        <f>IF(PM_Cuka[[#This Row],[KOPĀ Pēc Fināla]]&gt;0,RANK(PM_Cuka[[#This Row],[KOPĀ Pēc Fināla]],PM_Cuka[KOPĀ Pēc Fināla]),"NAV")</f>
        <v>NAV</v>
      </c>
      <c r="O207" s="64"/>
      <c r="P207" s="64" t="str">
        <f>IF(PM_Cuka[[#This Row],[Grupa]]="Juniors",COUNTIFS(PM_Cuka[Grupa],PM_Cuka[[#This Row],[Grupa]],PM_Cuka[KOPĀ Pēc Fināla],"&gt;"&amp;PM_Cuka[[#This Row],[KOPĀ Pēc Fināla]])+1,"")</f>
        <v/>
      </c>
      <c r="Q207" s="65" t="str">
        <f>IF(PM_Cuka[[#This Row],[Grupa]]="Amatieris",COUNTIFS(PM_Cuka[Grupa],PM_Cuka[[#This Row],[Grupa]],PM_Cuka[KOPĀ Pēc Fināla],"&gt;"&amp;PM_Cuka[[#This Row],[KOPĀ Pēc Fināla]])+1,"")</f>
        <v/>
      </c>
      <c r="R207" s="52" t="str">
        <f>IF(PM_Cuka[[#This Row],[Komanda]]&gt;0,SUMIFS(PM_Cuka[[KOPĀ ]],PM_Cuka[Komanda],PM_Cuka[[#This Row],[Komanda]]),"0")</f>
        <v>0</v>
      </c>
    </row>
    <row r="208" spans="1:18" ht="15" x14ac:dyDescent="0.25">
      <c r="A208" s="55">
        <v>201</v>
      </c>
      <c r="B208" s="34">
        <v>201</v>
      </c>
      <c r="C208" s="50">
        <f>INDEX(PM_Dalibnieki[],MATCH(PM_Cuka[[#This Row],[Dablībnieka numurs]],PM_Dalibnieki[Dablībnieka numurs],0),2)</f>
        <v>0</v>
      </c>
      <c r="D208" s="50">
        <f>INDEX(PM_Dalibnieki[],MATCH(PM_Cuka[[#This Row],[Dablībnieka numurs]],PM_Dalibnieki[Dablībnieka numurs],0),3)</f>
        <v>0</v>
      </c>
      <c r="E208" s="50">
        <f>INDEX(PM_Dalibnieki[],MATCH(PM_Cuka[[#This Row],[Dablībnieka numurs]],PM_Dalibnieki[Dablībnieka numurs],0),4)</f>
        <v>0</v>
      </c>
      <c r="F208" s="80">
        <f>INDEX(PM_Dalibnieki[],MATCH(PM_Cuka[[#This Row],[Dablībnieka numurs]],PM_Dalibnieki[Dablībnieka numurs],"0"),5)</f>
        <v>0</v>
      </c>
      <c r="G208" s="64"/>
      <c r="H208" s="64"/>
      <c r="I208" s="60">
        <f t="shared" si="3"/>
        <v>0</v>
      </c>
      <c r="J208" s="64"/>
      <c r="K208" s="60">
        <f>SUM(PM_Cuka[[#This Row],[KOPĀ ]:[P/FINĀLS]])</f>
        <v>0</v>
      </c>
      <c r="L208" s="64"/>
      <c r="M208" s="60">
        <f>SUM(PM_Cuka[[#This Row],[KOPĀ Pēc Pusfināla]],PM_Cuka[[#This Row],[FINĀLS]])</f>
        <v>0</v>
      </c>
      <c r="N208" s="60" t="str">
        <f>IF(PM_Cuka[[#This Row],[KOPĀ Pēc Fināla]]&gt;0,RANK(PM_Cuka[[#This Row],[KOPĀ Pēc Fināla]],PM_Cuka[KOPĀ Pēc Fināla]),"NAV")</f>
        <v>NAV</v>
      </c>
      <c r="O208" s="64"/>
      <c r="P208" s="64" t="str">
        <f>IF(PM_Cuka[[#This Row],[Grupa]]="Juniors",COUNTIFS(PM_Cuka[Grupa],PM_Cuka[[#This Row],[Grupa]],PM_Cuka[KOPĀ Pēc Fināla],"&gt;"&amp;PM_Cuka[[#This Row],[KOPĀ Pēc Fināla]])+1,"")</f>
        <v/>
      </c>
      <c r="Q208" s="65" t="str">
        <f>IF(PM_Cuka[[#This Row],[Grupa]]="Amatieris",COUNTIFS(PM_Cuka[Grupa],PM_Cuka[[#This Row],[Grupa]],PM_Cuka[KOPĀ Pēc Fināla],"&gt;"&amp;PM_Cuka[[#This Row],[KOPĀ Pēc Fināla]])+1,"")</f>
        <v/>
      </c>
      <c r="R208" s="52" t="str">
        <f>IF(PM_Cuka[[#This Row],[Komanda]]&gt;0,SUMIFS(PM_Cuka[[KOPĀ ]],PM_Cuka[Komanda],PM_Cuka[[#This Row],[Komanda]]),"0")</f>
        <v>0</v>
      </c>
    </row>
    <row r="209" spans="1:18" ht="15" x14ac:dyDescent="0.25">
      <c r="A209" s="55">
        <v>202</v>
      </c>
      <c r="B209" s="34">
        <v>202</v>
      </c>
      <c r="C209" s="50">
        <f>INDEX(PM_Dalibnieki[],MATCH(PM_Cuka[[#This Row],[Dablībnieka numurs]],PM_Dalibnieki[Dablībnieka numurs],0),2)</f>
        <v>0</v>
      </c>
      <c r="D209" s="50">
        <f>INDEX(PM_Dalibnieki[],MATCH(PM_Cuka[[#This Row],[Dablībnieka numurs]],PM_Dalibnieki[Dablībnieka numurs],0),3)</f>
        <v>0</v>
      </c>
      <c r="E209" s="50">
        <f>INDEX(PM_Dalibnieki[],MATCH(PM_Cuka[[#This Row],[Dablībnieka numurs]],PM_Dalibnieki[Dablībnieka numurs],0),4)</f>
        <v>0</v>
      </c>
      <c r="F209" s="80">
        <f>INDEX(PM_Dalibnieki[],MATCH(PM_Cuka[[#This Row],[Dablībnieka numurs]],PM_Dalibnieki[Dablībnieka numurs],"0"),5)</f>
        <v>0</v>
      </c>
      <c r="G209" s="64"/>
      <c r="H209" s="64"/>
      <c r="I209" s="60">
        <f t="shared" si="3"/>
        <v>0</v>
      </c>
      <c r="J209" s="64"/>
      <c r="K209" s="60">
        <f>SUM(PM_Cuka[[#This Row],[KOPĀ ]:[P/FINĀLS]])</f>
        <v>0</v>
      </c>
      <c r="L209" s="64"/>
      <c r="M209" s="60">
        <f>SUM(PM_Cuka[[#This Row],[KOPĀ Pēc Pusfināla]],PM_Cuka[[#This Row],[FINĀLS]])</f>
        <v>0</v>
      </c>
      <c r="N209" s="60" t="str">
        <f>IF(PM_Cuka[[#This Row],[KOPĀ Pēc Fināla]]&gt;0,RANK(PM_Cuka[[#This Row],[KOPĀ Pēc Fināla]],PM_Cuka[KOPĀ Pēc Fināla]),"NAV")</f>
        <v>NAV</v>
      </c>
      <c r="O209" s="64"/>
      <c r="P209" s="64" t="str">
        <f>IF(PM_Cuka[[#This Row],[Grupa]]="Juniors",COUNTIFS(PM_Cuka[Grupa],PM_Cuka[[#This Row],[Grupa]],PM_Cuka[KOPĀ Pēc Fināla],"&gt;"&amp;PM_Cuka[[#This Row],[KOPĀ Pēc Fināla]])+1,"")</f>
        <v/>
      </c>
      <c r="Q209" s="65" t="str">
        <f>IF(PM_Cuka[[#This Row],[Grupa]]="Amatieris",COUNTIFS(PM_Cuka[Grupa],PM_Cuka[[#This Row],[Grupa]],PM_Cuka[KOPĀ Pēc Fināla],"&gt;"&amp;PM_Cuka[[#This Row],[KOPĀ Pēc Fināla]])+1,"")</f>
        <v/>
      </c>
      <c r="R209" s="52" t="str">
        <f>IF(PM_Cuka[[#This Row],[Komanda]]&gt;0,SUMIFS(PM_Cuka[[KOPĀ ]],PM_Cuka[Komanda],PM_Cuka[[#This Row],[Komanda]]),"0")</f>
        <v>0</v>
      </c>
    </row>
    <row r="210" spans="1:18" ht="15" x14ac:dyDescent="0.25">
      <c r="A210" s="55">
        <v>203</v>
      </c>
      <c r="B210" s="34">
        <v>203</v>
      </c>
      <c r="C210" s="50">
        <f>INDEX(PM_Dalibnieki[],MATCH(PM_Cuka[[#This Row],[Dablībnieka numurs]],PM_Dalibnieki[Dablībnieka numurs],0),2)</f>
        <v>0</v>
      </c>
      <c r="D210" s="50">
        <f>INDEX(PM_Dalibnieki[],MATCH(PM_Cuka[[#This Row],[Dablībnieka numurs]],PM_Dalibnieki[Dablībnieka numurs],0),3)</f>
        <v>0</v>
      </c>
      <c r="E210" s="50">
        <f>INDEX(PM_Dalibnieki[],MATCH(PM_Cuka[[#This Row],[Dablībnieka numurs]],PM_Dalibnieki[Dablībnieka numurs],0),4)</f>
        <v>0</v>
      </c>
      <c r="F210" s="80">
        <f>INDEX(PM_Dalibnieki[],MATCH(PM_Cuka[[#This Row],[Dablībnieka numurs]],PM_Dalibnieki[Dablībnieka numurs],"0"),5)</f>
        <v>0</v>
      </c>
      <c r="G210" s="64"/>
      <c r="H210" s="64"/>
      <c r="I210" s="60">
        <f t="shared" si="3"/>
        <v>0</v>
      </c>
      <c r="J210" s="64"/>
      <c r="K210" s="60">
        <f>SUM(PM_Cuka[[#This Row],[KOPĀ ]:[P/FINĀLS]])</f>
        <v>0</v>
      </c>
      <c r="L210" s="64"/>
      <c r="M210" s="60">
        <f>SUM(PM_Cuka[[#This Row],[KOPĀ Pēc Pusfināla]],PM_Cuka[[#This Row],[FINĀLS]])</f>
        <v>0</v>
      </c>
      <c r="N210" s="60" t="str">
        <f>IF(PM_Cuka[[#This Row],[KOPĀ Pēc Fināla]]&gt;0,RANK(PM_Cuka[[#This Row],[KOPĀ Pēc Fināla]],PM_Cuka[KOPĀ Pēc Fināla]),"NAV")</f>
        <v>NAV</v>
      </c>
      <c r="O210" s="64"/>
      <c r="P210" s="64" t="str">
        <f>IF(PM_Cuka[[#This Row],[Grupa]]="Juniors",COUNTIFS(PM_Cuka[Grupa],PM_Cuka[[#This Row],[Grupa]],PM_Cuka[KOPĀ Pēc Fināla],"&gt;"&amp;PM_Cuka[[#This Row],[KOPĀ Pēc Fināla]])+1,"")</f>
        <v/>
      </c>
      <c r="Q210" s="65" t="str">
        <f>IF(PM_Cuka[[#This Row],[Grupa]]="Amatieris",COUNTIFS(PM_Cuka[Grupa],PM_Cuka[[#This Row],[Grupa]],PM_Cuka[KOPĀ Pēc Fināla],"&gt;"&amp;PM_Cuka[[#This Row],[KOPĀ Pēc Fināla]])+1,"")</f>
        <v/>
      </c>
      <c r="R210" s="52" t="str">
        <f>IF(PM_Cuka[[#This Row],[Komanda]]&gt;0,SUMIFS(PM_Cuka[[KOPĀ ]],PM_Cuka[Komanda],PM_Cuka[[#This Row],[Komanda]]),"0")</f>
        <v>0</v>
      </c>
    </row>
    <row r="211" spans="1:18" ht="15" x14ac:dyDescent="0.25">
      <c r="A211" s="55">
        <v>204</v>
      </c>
      <c r="B211" s="34">
        <v>204</v>
      </c>
      <c r="C211" s="50">
        <f>INDEX(PM_Dalibnieki[],MATCH(PM_Cuka[[#This Row],[Dablībnieka numurs]],PM_Dalibnieki[Dablībnieka numurs],0),2)</f>
        <v>0</v>
      </c>
      <c r="D211" s="50">
        <f>INDEX(PM_Dalibnieki[],MATCH(PM_Cuka[[#This Row],[Dablībnieka numurs]],PM_Dalibnieki[Dablībnieka numurs],0),3)</f>
        <v>0</v>
      </c>
      <c r="E211" s="50">
        <f>INDEX(PM_Dalibnieki[],MATCH(PM_Cuka[[#This Row],[Dablībnieka numurs]],PM_Dalibnieki[Dablībnieka numurs],0),4)</f>
        <v>0</v>
      </c>
      <c r="F211" s="80">
        <f>INDEX(PM_Dalibnieki[],MATCH(PM_Cuka[[#This Row],[Dablībnieka numurs]],PM_Dalibnieki[Dablībnieka numurs],"0"),5)</f>
        <v>0</v>
      </c>
      <c r="G211" s="64"/>
      <c r="H211" s="64"/>
      <c r="I211" s="60">
        <f t="shared" si="3"/>
        <v>0</v>
      </c>
      <c r="J211" s="64"/>
      <c r="K211" s="60">
        <f>SUM(PM_Cuka[[#This Row],[KOPĀ ]:[P/FINĀLS]])</f>
        <v>0</v>
      </c>
      <c r="L211" s="64"/>
      <c r="M211" s="60">
        <f>SUM(PM_Cuka[[#This Row],[KOPĀ Pēc Pusfināla]],PM_Cuka[[#This Row],[FINĀLS]])</f>
        <v>0</v>
      </c>
      <c r="N211" s="60" t="str">
        <f>IF(PM_Cuka[[#This Row],[KOPĀ Pēc Fināla]]&gt;0,RANK(PM_Cuka[[#This Row],[KOPĀ Pēc Fināla]],PM_Cuka[KOPĀ Pēc Fināla]),"NAV")</f>
        <v>NAV</v>
      </c>
      <c r="O211" s="64"/>
      <c r="P211" s="64" t="str">
        <f>IF(PM_Cuka[[#This Row],[Grupa]]="Juniors",COUNTIFS(PM_Cuka[Grupa],PM_Cuka[[#This Row],[Grupa]],PM_Cuka[KOPĀ Pēc Fināla],"&gt;"&amp;PM_Cuka[[#This Row],[KOPĀ Pēc Fināla]])+1,"")</f>
        <v/>
      </c>
      <c r="Q211" s="65" t="str">
        <f>IF(PM_Cuka[[#This Row],[Grupa]]="Amatieris",COUNTIFS(PM_Cuka[Grupa],PM_Cuka[[#This Row],[Grupa]],PM_Cuka[KOPĀ Pēc Fināla],"&gt;"&amp;PM_Cuka[[#This Row],[KOPĀ Pēc Fināla]])+1,"")</f>
        <v/>
      </c>
      <c r="R211" s="52" t="str">
        <f>IF(PM_Cuka[[#This Row],[Komanda]]&gt;0,SUMIFS(PM_Cuka[[KOPĀ ]],PM_Cuka[Komanda],PM_Cuka[[#This Row],[Komanda]]),"0")</f>
        <v>0</v>
      </c>
    </row>
    <row r="212" spans="1:18" ht="15" x14ac:dyDescent="0.25">
      <c r="A212" s="55">
        <v>205</v>
      </c>
      <c r="B212" s="34">
        <v>205</v>
      </c>
      <c r="C212" s="50">
        <f>INDEX(PM_Dalibnieki[],MATCH(PM_Cuka[[#This Row],[Dablībnieka numurs]],PM_Dalibnieki[Dablībnieka numurs],0),2)</f>
        <v>0</v>
      </c>
      <c r="D212" s="50">
        <f>INDEX(PM_Dalibnieki[],MATCH(PM_Cuka[[#This Row],[Dablībnieka numurs]],PM_Dalibnieki[Dablībnieka numurs],0),3)</f>
        <v>0</v>
      </c>
      <c r="E212" s="50">
        <f>INDEX(PM_Dalibnieki[],MATCH(PM_Cuka[[#This Row],[Dablībnieka numurs]],PM_Dalibnieki[Dablībnieka numurs],0),4)</f>
        <v>0</v>
      </c>
      <c r="F212" s="80">
        <f>INDEX(PM_Dalibnieki[],MATCH(PM_Cuka[[#This Row],[Dablībnieka numurs]],PM_Dalibnieki[Dablībnieka numurs],"0"),5)</f>
        <v>0</v>
      </c>
      <c r="G212" s="64"/>
      <c r="H212" s="64"/>
      <c r="I212" s="60">
        <f t="shared" si="3"/>
        <v>0</v>
      </c>
      <c r="J212" s="64"/>
      <c r="K212" s="60">
        <f>SUM(PM_Cuka[[#This Row],[KOPĀ ]:[P/FINĀLS]])</f>
        <v>0</v>
      </c>
      <c r="L212" s="64"/>
      <c r="M212" s="60">
        <f>SUM(PM_Cuka[[#This Row],[KOPĀ Pēc Pusfināla]],PM_Cuka[[#This Row],[FINĀLS]])</f>
        <v>0</v>
      </c>
      <c r="N212" s="60" t="str">
        <f>IF(PM_Cuka[[#This Row],[KOPĀ Pēc Fināla]]&gt;0,RANK(PM_Cuka[[#This Row],[KOPĀ Pēc Fināla]],PM_Cuka[KOPĀ Pēc Fināla]),"NAV")</f>
        <v>NAV</v>
      </c>
      <c r="O212" s="64"/>
      <c r="P212" s="64" t="str">
        <f>IF(PM_Cuka[[#This Row],[Grupa]]="Juniors",COUNTIFS(PM_Cuka[Grupa],PM_Cuka[[#This Row],[Grupa]],PM_Cuka[KOPĀ Pēc Fināla],"&gt;"&amp;PM_Cuka[[#This Row],[KOPĀ Pēc Fināla]])+1,"")</f>
        <v/>
      </c>
      <c r="Q212" s="65" t="str">
        <f>IF(PM_Cuka[[#This Row],[Grupa]]="Amatieris",COUNTIFS(PM_Cuka[Grupa],PM_Cuka[[#This Row],[Grupa]],PM_Cuka[KOPĀ Pēc Fināla],"&gt;"&amp;PM_Cuka[[#This Row],[KOPĀ Pēc Fināla]])+1,"")</f>
        <v/>
      </c>
      <c r="R212" s="52" t="str">
        <f>IF(PM_Cuka[[#This Row],[Komanda]]&gt;0,SUMIFS(PM_Cuka[[KOPĀ ]],PM_Cuka[Komanda],PM_Cuka[[#This Row],[Komanda]]),"0")</f>
        <v>0</v>
      </c>
    </row>
    <row r="213" spans="1:18" ht="15" x14ac:dyDescent="0.25">
      <c r="A213" s="55">
        <v>206</v>
      </c>
      <c r="B213" s="34">
        <v>206</v>
      </c>
      <c r="C213" s="50">
        <f>INDEX(PM_Dalibnieki[],MATCH(PM_Cuka[[#This Row],[Dablībnieka numurs]],PM_Dalibnieki[Dablībnieka numurs],0),2)</f>
        <v>0</v>
      </c>
      <c r="D213" s="50">
        <f>INDEX(PM_Dalibnieki[],MATCH(PM_Cuka[[#This Row],[Dablībnieka numurs]],PM_Dalibnieki[Dablībnieka numurs],0),3)</f>
        <v>0</v>
      </c>
      <c r="E213" s="50">
        <f>INDEX(PM_Dalibnieki[],MATCH(PM_Cuka[[#This Row],[Dablībnieka numurs]],PM_Dalibnieki[Dablībnieka numurs],0),4)</f>
        <v>0</v>
      </c>
      <c r="F213" s="80">
        <f>INDEX(PM_Dalibnieki[],MATCH(PM_Cuka[[#This Row],[Dablībnieka numurs]],PM_Dalibnieki[Dablībnieka numurs],"0"),5)</f>
        <v>0</v>
      </c>
      <c r="G213" s="64"/>
      <c r="H213" s="64"/>
      <c r="I213" s="60">
        <f t="shared" si="3"/>
        <v>0</v>
      </c>
      <c r="J213" s="64"/>
      <c r="K213" s="60">
        <f>SUM(PM_Cuka[[#This Row],[KOPĀ ]:[P/FINĀLS]])</f>
        <v>0</v>
      </c>
      <c r="L213" s="64"/>
      <c r="M213" s="60">
        <f>SUM(PM_Cuka[[#This Row],[KOPĀ Pēc Pusfināla]],PM_Cuka[[#This Row],[FINĀLS]])</f>
        <v>0</v>
      </c>
      <c r="N213" s="60" t="str">
        <f>IF(PM_Cuka[[#This Row],[KOPĀ Pēc Fināla]]&gt;0,RANK(PM_Cuka[[#This Row],[KOPĀ Pēc Fināla]],PM_Cuka[KOPĀ Pēc Fināla]),"NAV")</f>
        <v>NAV</v>
      </c>
      <c r="O213" s="64"/>
      <c r="P213" s="64" t="str">
        <f>IF(PM_Cuka[[#This Row],[Grupa]]="Juniors",COUNTIFS(PM_Cuka[Grupa],PM_Cuka[[#This Row],[Grupa]],PM_Cuka[KOPĀ Pēc Fināla],"&gt;"&amp;PM_Cuka[[#This Row],[KOPĀ Pēc Fināla]])+1,"")</f>
        <v/>
      </c>
      <c r="Q213" s="65" t="str">
        <f>IF(PM_Cuka[[#This Row],[Grupa]]="Amatieris",COUNTIFS(PM_Cuka[Grupa],PM_Cuka[[#This Row],[Grupa]],PM_Cuka[KOPĀ Pēc Fināla],"&gt;"&amp;PM_Cuka[[#This Row],[KOPĀ Pēc Fināla]])+1,"")</f>
        <v/>
      </c>
      <c r="R213" s="52" t="str">
        <f>IF(PM_Cuka[[#This Row],[Komanda]]&gt;0,SUMIFS(PM_Cuka[[KOPĀ ]],PM_Cuka[Komanda],PM_Cuka[[#This Row],[Komanda]]),"0")</f>
        <v>0</v>
      </c>
    </row>
    <row r="214" spans="1:18" ht="15" x14ac:dyDescent="0.25">
      <c r="A214" s="55">
        <v>207</v>
      </c>
      <c r="B214" s="34">
        <v>207</v>
      </c>
      <c r="C214" s="50">
        <f>INDEX(PM_Dalibnieki[],MATCH(PM_Cuka[[#This Row],[Dablībnieka numurs]],PM_Dalibnieki[Dablībnieka numurs],0),2)</f>
        <v>0</v>
      </c>
      <c r="D214" s="50">
        <f>INDEX(PM_Dalibnieki[],MATCH(PM_Cuka[[#This Row],[Dablībnieka numurs]],PM_Dalibnieki[Dablībnieka numurs],0),3)</f>
        <v>0</v>
      </c>
      <c r="E214" s="50">
        <f>INDEX(PM_Dalibnieki[],MATCH(PM_Cuka[[#This Row],[Dablībnieka numurs]],PM_Dalibnieki[Dablībnieka numurs],0),4)</f>
        <v>0</v>
      </c>
      <c r="F214" s="80">
        <f>INDEX(PM_Dalibnieki[],MATCH(PM_Cuka[[#This Row],[Dablībnieka numurs]],PM_Dalibnieki[Dablībnieka numurs],"0"),5)</f>
        <v>0</v>
      </c>
      <c r="G214" s="64"/>
      <c r="H214" s="64"/>
      <c r="I214" s="60">
        <f t="shared" si="3"/>
        <v>0</v>
      </c>
      <c r="J214" s="64"/>
      <c r="K214" s="60">
        <f>SUM(PM_Cuka[[#This Row],[KOPĀ ]:[P/FINĀLS]])</f>
        <v>0</v>
      </c>
      <c r="L214" s="64"/>
      <c r="M214" s="60">
        <f>SUM(PM_Cuka[[#This Row],[KOPĀ Pēc Pusfināla]],PM_Cuka[[#This Row],[FINĀLS]])</f>
        <v>0</v>
      </c>
      <c r="N214" s="60" t="str">
        <f>IF(PM_Cuka[[#This Row],[KOPĀ Pēc Fināla]]&gt;0,RANK(PM_Cuka[[#This Row],[KOPĀ Pēc Fināla]],PM_Cuka[KOPĀ Pēc Fināla]),"NAV")</f>
        <v>NAV</v>
      </c>
      <c r="O214" s="64"/>
      <c r="P214" s="64" t="str">
        <f>IF(PM_Cuka[[#This Row],[Grupa]]="Juniors",COUNTIFS(PM_Cuka[Grupa],PM_Cuka[[#This Row],[Grupa]],PM_Cuka[KOPĀ Pēc Fināla],"&gt;"&amp;PM_Cuka[[#This Row],[KOPĀ Pēc Fināla]])+1,"")</f>
        <v/>
      </c>
      <c r="Q214" s="65" t="str">
        <f>IF(PM_Cuka[[#This Row],[Grupa]]="Amatieris",COUNTIFS(PM_Cuka[Grupa],PM_Cuka[[#This Row],[Grupa]],PM_Cuka[KOPĀ Pēc Fināla],"&gt;"&amp;PM_Cuka[[#This Row],[KOPĀ Pēc Fināla]])+1,"")</f>
        <v/>
      </c>
      <c r="R214" s="52" t="str">
        <f>IF(PM_Cuka[[#This Row],[Komanda]]&gt;0,SUMIFS(PM_Cuka[[KOPĀ ]],PM_Cuka[Komanda],PM_Cuka[[#This Row],[Komanda]]),"0")</f>
        <v>0</v>
      </c>
    </row>
    <row r="215" spans="1:18" ht="15" x14ac:dyDescent="0.25">
      <c r="A215" s="55">
        <v>208</v>
      </c>
      <c r="B215" s="34">
        <v>208</v>
      </c>
      <c r="C215" s="50">
        <f>INDEX(PM_Dalibnieki[],MATCH(PM_Cuka[[#This Row],[Dablībnieka numurs]],PM_Dalibnieki[Dablībnieka numurs],0),2)</f>
        <v>0</v>
      </c>
      <c r="D215" s="50">
        <f>INDEX(PM_Dalibnieki[],MATCH(PM_Cuka[[#This Row],[Dablībnieka numurs]],PM_Dalibnieki[Dablībnieka numurs],0),3)</f>
        <v>0</v>
      </c>
      <c r="E215" s="50">
        <f>INDEX(PM_Dalibnieki[],MATCH(PM_Cuka[[#This Row],[Dablībnieka numurs]],PM_Dalibnieki[Dablībnieka numurs],0),4)</f>
        <v>0</v>
      </c>
      <c r="F215" s="80">
        <f>INDEX(PM_Dalibnieki[],MATCH(PM_Cuka[[#This Row],[Dablībnieka numurs]],PM_Dalibnieki[Dablībnieka numurs],"0"),5)</f>
        <v>0</v>
      </c>
      <c r="G215" s="64"/>
      <c r="H215" s="64"/>
      <c r="I215" s="60">
        <f t="shared" si="3"/>
        <v>0</v>
      </c>
      <c r="J215" s="64"/>
      <c r="K215" s="60">
        <f>SUM(PM_Cuka[[#This Row],[KOPĀ ]:[P/FINĀLS]])</f>
        <v>0</v>
      </c>
      <c r="L215" s="64"/>
      <c r="M215" s="60">
        <f>SUM(PM_Cuka[[#This Row],[KOPĀ Pēc Pusfināla]],PM_Cuka[[#This Row],[FINĀLS]])</f>
        <v>0</v>
      </c>
      <c r="N215" s="60" t="str">
        <f>IF(PM_Cuka[[#This Row],[KOPĀ Pēc Fināla]]&gt;0,RANK(PM_Cuka[[#This Row],[KOPĀ Pēc Fināla]],PM_Cuka[KOPĀ Pēc Fināla]),"NAV")</f>
        <v>NAV</v>
      </c>
      <c r="O215" s="64"/>
      <c r="P215" s="64" t="str">
        <f>IF(PM_Cuka[[#This Row],[Grupa]]="Juniors",COUNTIFS(PM_Cuka[Grupa],PM_Cuka[[#This Row],[Grupa]],PM_Cuka[KOPĀ Pēc Fināla],"&gt;"&amp;PM_Cuka[[#This Row],[KOPĀ Pēc Fināla]])+1,"")</f>
        <v/>
      </c>
      <c r="Q215" s="65" t="str">
        <f>IF(PM_Cuka[[#This Row],[Grupa]]="Amatieris",COUNTIFS(PM_Cuka[Grupa],PM_Cuka[[#This Row],[Grupa]],PM_Cuka[KOPĀ Pēc Fināla],"&gt;"&amp;PM_Cuka[[#This Row],[KOPĀ Pēc Fināla]])+1,"")</f>
        <v/>
      </c>
      <c r="R215" s="52" t="str">
        <f>IF(PM_Cuka[[#This Row],[Komanda]]&gt;0,SUMIFS(PM_Cuka[[KOPĀ ]],PM_Cuka[Komanda],PM_Cuka[[#This Row],[Komanda]]),"0")</f>
        <v>0</v>
      </c>
    </row>
    <row r="216" spans="1:18" ht="15" x14ac:dyDescent="0.25">
      <c r="A216" s="55">
        <v>209</v>
      </c>
      <c r="B216" s="34">
        <v>209</v>
      </c>
      <c r="C216" s="50">
        <f>INDEX(PM_Dalibnieki[],MATCH(PM_Cuka[[#This Row],[Dablībnieka numurs]],PM_Dalibnieki[Dablībnieka numurs],0),2)</f>
        <v>0</v>
      </c>
      <c r="D216" s="50">
        <f>INDEX(PM_Dalibnieki[],MATCH(PM_Cuka[[#This Row],[Dablībnieka numurs]],PM_Dalibnieki[Dablībnieka numurs],0),3)</f>
        <v>0</v>
      </c>
      <c r="E216" s="50">
        <f>INDEX(PM_Dalibnieki[],MATCH(PM_Cuka[[#This Row],[Dablībnieka numurs]],PM_Dalibnieki[Dablībnieka numurs],0),4)</f>
        <v>0</v>
      </c>
      <c r="F216" s="80">
        <f>INDEX(PM_Dalibnieki[],MATCH(PM_Cuka[[#This Row],[Dablībnieka numurs]],PM_Dalibnieki[Dablībnieka numurs],"0"),5)</f>
        <v>0</v>
      </c>
      <c r="G216" s="64"/>
      <c r="H216" s="64"/>
      <c r="I216" s="60">
        <f t="shared" si="3"/>
        <v>0</v>
      </c>
      <c r="J216" s="64"/>
      <c r="K216" s="60">
        <f>SUM(PM_Cuka[[#This Row],[KOPĀ ]:[P/FINĀLS]])</f>
        <v>0</v>
      </c>
      <c r="L216" s="64"/>
      <c r="M216" s="60">
        <f>SUM(PM_Cuka[[#This Row],[KOPĀ Pēc Pusfināla]],PM_Cuka[[#This Row],[FINĀLS]])</f>
        <v>0</v>
      </c>
      <c r="N216" s="60" t="str">
        <f>IF(PM_Cuka[[#This Row],[KOPĀ Pēc Fināla]]&gt;0,RANK(PM_Cuka[[#This Row],[KOPĀ Pēc Fināla]],PM_Cuka[KOPĀ Pēc Fināla]),"NAV")</f>
        <v>NAV</v>
      </c>
      <c r="O216" s="64"/>
      <c r="P216" s="64" t="str">
        <f>IF(PM_Cuka[[#This Row],[Grupa]]="Juniors",COUNTIFS(PM_Cuka[Grupa],PM_Cuka[[#This Row],[Grupa]],PM_Cuka[KOPĀ Pēc Fināla],"&gt;"&amp;PM_Cuka[[#This Row],[KOPĀ Pēc Fināla]])+1,"")</f>
        <v/>
      </c>
      <c r="Q216" s="65" t="str">
        <f>IF(PM_Cuka[[#This Row],[Grupa]]="Amatieris",COUNTIFS(PM_Cuka[Grupa],PM_Cuka[[#This Row],[Grupa]],PM_Cuka[KOPĀ Pēc Fināla],"&gt;"&amp;PM_Cuka[[#This Row],[KOPĀ Pēc Fināla]])+1,"")</f>
        <v/>
      </c>
      <c r="R216" s="52" t="str">
        <f>IF(PM_Cuka[[#This Row],[Komanda]]&gt;0,SUMIFS(PM_Cuka[[KOPĀ ]],PM_Cuka[Komanda],PM_Cuka[[#This Row],[Komanda]]),"0")</f>
        <v>0</v>
      </c>
    </row>
    <row r="217" spans="1:18" ht="15" x14ac:dyDescent="0.25">
      <c r="A217" s="55">
        <v>210</v>
      </c>
      <c r="B217" s="34">
        <v>210</v>
      </c>
      <c r="C217" s="50">
        <f>INDEX(PM_Dalibnieki[],MATCH(PM_Cuka[[#This Row],[Dablībnieka numurs]],PM_Dalibnieki[Dablībnieka numurs],0),2)</f>
        <v>0</v>
      </c>
      <c r="D217" s="50">
        <f>INDEX(PM_Dalibnieki[],MATCH(PM_Cuka[[#This Row],[Dablībnieka numurs]],PM_Dalibnieki[Dablībnieka numurs],0),3)</f>
        <v>0</v>
      </c>
      <c r="E217" s="50">
        <f>INDEX(PM_Dalibnieki[],MATCH(PM_Cuka[[#This Row],[Dablībnieka numurs]],PM_Dalibnieki[Dablībnieka numurs],0),4)</f>
        <v>0</v>
      </c>
      <c r="F217" s="80">
        <f>INDEX(PM_Dalibnieki[],MATCH(PM_Cuka[[#This Row],[Dablībnieka numurs]],PM_Dalibnieki[Dablībnieka numurs],"0"),5)</f>
        <v>0</v>
      </c>
      <c r="G217" s="64"/>
      <c r="H217" s="64"/>
      <c r="I217" s="60">
        <f t="shared" si="3"/>
        <v>0</v>
      </c>
      <c r="J217" s="64"/>
      <c r="K217" s="60">
        <f>SUM(PM_Cuka[[#This Row],[KOPĀ ]:[P/FINĀLS]])</f>
        <v>0</v>
      </c>
      <c r="L217" s="64"/>
      <c r="M217" s="60">
        <f>SUM(PM_Cuka[[#This Row],[KOPĀ Pēc Pusfināla]],PM_Cuka[[#This Row],[FINĀLS]])</f>
        <v>0</v>
      </c>
      <c r="N217" s="60" t="str">
        <f>IF(PM_Cuka[[#This Row],[KOPĀ Pēc Fināla]]&gt;0,RANK(PM_Cuka[[#This Row],[KOPĀ Pēc Fināla]],PM_Cuka[KOPĀ Pēc Fināla]),"NAV")</f>
        <v>NAV</v>
      </c>
      <c r="O217" s="64"/>
      <c r="P217" s="64" t="str">
        <f>IF(PM_Cuka[[#This Row],[Grupa]]="Juniors",COUNTIFS(PM_Cuka[Grupa],PM_Cuka[[#This Row],[Grupa]],PM_Cuka[KOPĀ Pēc Fināla],"&gt;"&amp;PM_Cuka[[#This Row],[KOPĀ Pēc Fināla]])+1,"")</f>
        <v/>
      </c>
      <c r="Q217" s="65" t="str">
        <f>IF(PM_Cuka[[#This Row],[Grupa]]="Amatieris",COUNTIFS(PM_Cuka[Grupa],PM_Cuka[[#This Row],[Grupa]],PM_Cuka[KOPĀ Pēc Fināla],"&gt;"&amp;PM_Cuka[[#This Row],[KOPĀ Pēc Fināla]])+1,"")</f>
        <v/>
      </c>
      <c r="R217" s="52" t="str">
        <f>IF(PM_Cuka[[#This Row],[Komanda]]&gt;0,SUMIFS(PM_Cuka[[KOPĀ ]],PM_Cuka[Komanda],PM_Cuka[[#This Row],[Komanda]]),"0")</f>
        <v>0</v>
      </c>
    </row>
    <row r="218" spans="1:18" ht="15" x14ac:dyDescent="0.25">
      <c r="A218" s="55">
        <v>211</v>
      </c>
      <c r="B218" s="34">
        <v>211</v>
      </c>
      <c r="C218" s="50">
        <f>INDEX(PM_Dalibnieki[],MATCH(PM_Cuka[[#This Row],[Dablībnieka numurs]],PM_Dalibnieki[Dablībnieka numurs],0),2)</f>
        <v>0</v>
      </c>
      <c r="D218" s="50">
        <f>INDEX(PM_Dalibnieki[],MATCH(PM_Cuka[[#This Row],[Dablībnieka numurs]],PM_Dalibnieki[Dablībnieka numurs],0),3)</f>
        <v>0</v>
      </c>
      <c r="E218" s="50">
        <f>INDEX(PM_Dalibnieki[],MATCH(PM_Cuka[[#This Row],[Dablībnieka numurs]],PM_Dalibnieki[Dablībnieka numurs],0),4)</f>
        <v>0</v>
      </c>
      <c r="F218" s="80">
        <f>INDEX(PM_Dalibnieki[],MATCH(PM_Cuka[[#This Row],[Dablībnieka numurs]],PM_Dalibnieki[Dablībnieka numurs],"0"),5)</f>
        <v>0</v>
      </c>
      <c r="G218" s="64"/>
      <c r="H218" s="64"/>
      <c r="I218" s="60">
        <f t="shared" si="3"/>
        <v>0</v>
      </c>
      <c r="J218" s="64"/>
      <c r="K218" s="60">
        <f>SUM(PM_Cuka[[#This Row],[KOPĀ ]:[P/FINĀLS]])</f>
        <v>0</v>
      </c>
      <c r="L218" s="64"/>
      <c r="M218" s="60">
        <f>SUM(PM_Cuka[[#This Row],[KOPĀ Pēc Pusfināla]],PM_Cuka[[#This Row],[FINĀLS]])</f>
        <v>0</v>
      </c>
      <c r="N218" s="60" t="str">
        <f>IF(PM_Cuka[[#This Row],[KOPĀ Pēc Fināla]]&gt;0,RANK(PM_Cuka[[#This Row],[KOPĀ Pēc Fināla]],PM_Cuka[KOPĀ Pēc Fināla]),"NAV")</f>
        <v>NAV</v>
      </c>
      <c r="O218" s="64"/>
      <c r="P218" s="64" t="str">
        <f>IF(PM_Cuka[[#This Row],[Grupa]]="Juniors",COUNTIFS(PM_Cuka[Grupa],PM_Cuka[[#This Row],[Grupa]],PM_Cuka[KOPĀ Pēc Fināla],"&gt;"&amp;PM_Cuka[[#This Row],[KOPĀ Pēc Fināla]])+1,"")</f>
        <v/>
      </c>
      <c r="Q218" s="65" t="str">
        <f>IF(PM_Cuka[[#This Row],[Grupa]]="Amatieris",COUNTIFS(PM_Cuka[Grupa],PM_Cuka[[#This Row],[Grupa]],PM_Cuka[KOPĀ Pēc Fināla],"&gt;"&amp;PM_Cuka[[#This Row],[KOPĀ Pēc Fināla]])+1,"")</f>
        <v/>
      </c>
      <c r="R218" s="52" t="str">
        <f>IF(PM_Cuka[[#This Row],[Komanda]]&gt;0,SUMIFS(PM_Cuka[[KOPĀ ]],PM_Cuka[Komanda],PM_Cuka[[#This Row],[Komanda]]),"0")</f>
        <v>0</v>
      </c>
    </row>
    <row r="219" spans="1:18" ht="15" x14ac:dyDescent="0.25">
      <c r="A219" s="55">
        <v>212</v>
      </c>
      <c r="B219" s="34">
        <v>212</v>
      </c>
      <c r="C219" s="50">
        <f>INDEX(PM_Dalibnieki[],MATCH(PM_Cuka[[#This Row],[Dablībnieka numurs]],PM_Dalibnieki[Dablībnieka numurs],0),2)</f>
        <v>0</v>
      </c>
      <c r="D219" s="50">
        <f>INDEX(PM_Dalibnieki[],MATCH(PM_Cuka[[#This Row],[Dablībnieka numurs]],PM_Dalibnieki[Dablībnieka numurs],0),3)</f>
        <v>0</v>
      </c>
      <c r="E219" s="50">
        <f>INDEX(PM_Dalibnieki[],MATCH(PM_Cuka[[#This Row],[Dablībnieka numurs]],PM_Dalibnieki[Dablībnieka numurs],0),4)</f>
        <v>0</v>
      </c>
      <c r="F219" s="80">
        <f>INDEX(PM_Dalibnieki[],MATCH(PM_Cuka[[#This Row],[Dablībnieka numurs]],PM_Dalibnieki[Dablībnieka numurs],"0"),5)</f>
        <v>0</v>
      </c>
      <c r="G219" s="64"/>
      <c r="H219" s="64"/>
      <c r="I219" s="60">
        <f t="shared" si="3"/>
        <v>0</v>
      </c>
      <c r="J219" s="64"/>
      <c r="K219" s="60">
        <f>SUM(PM_Cuka[[#This Row],[KOPĀ ]:[P/FINĀLS]])</f>
        <v>0</v>
      </c>
      <c r="L219" s="64"/>
      <c r="M219" s="60">
        <f>SUM(PM_Cuka[[#This Row],[KOPĀ Pēc Pusfināla]],PM_Cuka[[#This Row],[FINĀLS]])</f>
        <v>0</v>
      </c>
      <c r="N219" s="60" t="str">
        <f>IF(PM_Cuka[[#This Row],[KOPĀ Pēc Fināla]]&gt;0,RANK(PM_Cuka[[#This Row],[KOPĀ Pēc Fināla]],PM_Cuka[KOPĀ Pēc Fināla]),"NAV")</f>
        <v>NAV</v>
      </c>
      <c r="O219" s="64"/>
      <c r="P219" s="64" t="str">
        <f>IF(PM_Cuka[[#This Row],[Grupa]]="Juniors",COUNTIFS(PM_Cuka[Grupa],PM_Cuka[[#This Row],[Grupa]],PM_Cuka[KOPĀ Pēc Fināla],"&gt;"&amp;PM_Cuka[[#This Row],[KOPĀ Pēc Fināla]])+1,"")</f>
        <v/>
      </c>
      <c r="Q219" s="65" t="str">
        <f>IF(PM_Cuka[[#This Row],[Grupa]]="Amatieris",COUNTIFS(PM_Cuka[Grupa],PM_Cuka[[#This Row],[Grupa]],PM_Cuka[KOPĀ Pēc Fināla],"&gt;"&amp;PM_Cuka[[#This Row],[KOPĀ Pēc Fināla]])+1,"")</f>
        <v/>
      </c>
      <c r="R219" s="52" t="str">
        <f>IF(PM_Cuka[[#This Row],[Komanda]]&gt;0,SUMIFS(PM_Cuka[[KOPĀ ]],PM_Cuka[Komanda],PM_Cuka[[#This Row],[Komanda]]),"0")</f>
        <v>0</v>
      </c>
    </row>
    <row r="220" spans="1:18" ht="15" x14ac:dyDescent="0.25">
      <c r="A220" s="55">
        <v>213</v>
      </c>
      <c r="B220" s="34">
        <v>213</v>
      </c>
      <c r="C220" s="50">
        <f>INDEX(PM_Dalibnieki[],MATCH(PM_Cuka[[#This Row],[Dablībnieka numurs]],PM_Dalibnieki[Dablībnieka numurs],0),2)</f>
        <v>0</v>
      </c>
      <c r="D220" s="50">
        <f>INDEX(PM_Dalibnieki[],MATCH(PM_Cuka[[#This Row],[Dablībnieka numurs]],PM_Dalibnieki[Dablībnieka numurs],0),3)</f>
        <v>0</v>
      </c>
      <c r="E220" s="50">
        <f>INDEX(PM_Dalibnieki[],MATCH(PM_Cuka[[#This Row],[Dablībnieka numurs]],PM_Dalibnieki[Dablībnieka numurs],0),4)</f>
        <v>0</v>
      </c>
      <c r="F220" s="80">
        <f>INDEX(PM_Dalibnieki[],MATCH(PM_Cuka[[#This Row],[Dablībnieka numurs]],PM_Dalibnieki[Dablībnieka numurs],"0"),5)</f>
        <v>0</v>
      </c>
      <c r="G220" s="64"/>
      <c r="H220" s="64"/>
      <c r="I220" s="60">
        <f t="shared" si="3"/>
        <v>0</v>
      </c>
      <c r="J220" s="64"/>
      <c r="K220" s="60">
        <f>SUM(PM_Cuka[[#This Row],[KOPĀ ]:[P/FINĀLS]])</f>
        <v>0</v>
      </c>
      <c r="L220" s="64"/>
      <c r="M220" s="60">
        <f>SUM(PM_Cuka[[#This Row],[KOPĀ Pēc Pusfināla]],PM_Cuka[[#This Row],[FINĀLS]])</f>
        <v>0</v>
      </c>
      <c r="N220" s="60" t="str">
        <f>IF(PM_Cuka[[#This Row],[KOPĀ Pēc Fināla]]&gt;0,RANK(PM_Cuka[[#This Row],[KOPĀ Pēc Fināla]],PM_Cuka[KOPĀ Pēc Fināla]),"NAV")</f>
        <v>NAV</v>
      </c>
      <c r="O220" s="64"/>
      <c r="P220" s="64" t="str">
        <f>IF(PM_Cuka[[#This Row],[Grupa]]="Juniors",COUNTIFS(PM_Cuka[Grupa],PM_Cuka[[#This Row],[Grupa]],PM_Cuka[KOPĀ Pēc Fināla],"&gt;"&amp;PM_Cuka[[#This Row],[KOPĀ Pēc Fināla]])+1,"")</f>
        <v/>
      </c>
      <c r="Q220" s="65" t="str">
        <f>IF(PM_Cuka[[#This Row],[Grupa]]="Amatieris",COUNTIFS(PM_Cuka[Grupa],PM_Cuka[[#This Row],[Grupa]],PM_Cuka[KOPĀ Pēc Fināla],"&gt;"&amp;PM_Cuka[[#This Row],[KOPĀ Pēc Fināla]])+1,"")</f>
        <v/>
      </c>
      <c r="R220" s="52" t="str">
        <f>IF(PM_Cuka[[#This Row],[Komanda]]&gt;0,SUMIFS(PM_Cuka[[KOPĀ ]],PM_Cuka[Komanda],PM_Cuka[[#This Row],[Komanda]]),"0")</f>
        <v>0</v>
      </c>
    </row>
    <row r="221" spans="1:18" ht="15" x14ac:dyDescent="0.25">
      <c r="A221" s="55">
        <v>214</v>
      </c>
      <c r="B221" s="34">
        <v>214</v>
      </c>
      <c r="C221" s="50">
        <f>INDEX(PM_Dalibnieki[],MATCH(PM_Cuka[[#This Row],[Dablībnieka numurs]],PM_Dalibnieki[Dablībnieka numurs],0),2)</f>
        <v>0</v>
      </c>
      <c r="D221" s="50">
        <f>INDEX(PM_Dalibnieki[],MATCH(PM_Cuka[[#This Row],[Dablībnieka numurs]],PM_Dalibnieki[Dablībnieka numurs],0),3)</f>
        <v>0</v>
      </c>
      <c r="E221" s="50">
        <f>INDEX(PM_Dalibnieki[],MATCH(PM_Cuka[[#This Row],[Dablībnieka numurs]],PM_Dalibnieki[Dablībnieka numurs],0),4)</f>
        <v>0</v>
      </c>
      <c r="F221" s="80">
        <f>INDEX(PM_Dalibnieki[],MATCH(PM_Cuka[[#This Row],[Dablībnieka numurs]],PM_Dalibnieki[Dablībnieka numurs],"0"),5)</f>
        <v>0</v>
      </c>
      <c r="G221" s="64"/>
      <c r="H221" s="64"/>
      <c r="I221" s="60">
        <f t="shared" si="3"/>
        <v>0</v>
      </c>
      <c r="J221" s="64"/>
      <c r="K221" s="60">
        <f>SUM(PM_Cuka[[#This Row],[KOPĀ ]:[P/FINĀLS]])</f>
        <v>0</v>
      </c>
      <c r="L221" s="64"/>
      <c r="M221" s="60">
        <f>SUM(PM_Cuka[[#This Row],[KOPĀ Pēc Pusfināla]],PM_Cuka[[#This Row],[FINĀLS]])</f>
        <v>0</v>
      </c>
      <c r="N221" s="60" t="str">
        <f>IF(PM_Cuka[[#This Row],[KOPĀ Pēc Fināla]]&gt;0,RANK(PM_Cuka[[#This Row],[KOPĀ Pēc Fināla]],PM_Cuka[KOPĀ Pēc Fināla]),"NAV")</f>
        <v>NAV</v>
      </c>
      <c r="O221" s="64"/>
      <c r="P221" s="64" t="str">
        <f>IF(PM_Cuka[[#This Row],[Grupa]]="Juniors",COUNTIFS(PM_Cuka[Grupa],PM_Cuka[[#This Row],[Grupa]],PM_Cuka[KOPĀ Pēc Fināla],"&gt;"&amp;PM_Cuka[[#This Row],[KOPĀ Pēc Fināla]])+1,"")</f>
        <v/>
      </c>
      <c r="Q221" s="65" t="str">
        <f>IF(PM_Cuka[[#This Row],[Grupa]]="Amatieris",COUNTIFS(PM_Cuka[Grupa],PM_Cuka[[#This Row],[Grupa]],PM_Cuka[KOPĀ Pēc Fināla],"&gt;"&amp;PM_Cuka[[#This Row],[KOPĀ Pēc Fināla]])+1,"")</f>
        <v/>
      </c>
      <c r="R221" s="52" t="str">
        <f>IF(PM_Cuka[[#This Row],[Komanda]]&gt;0,SUMIFS(PM_Cuka[[KOPĀ ]],PM_Cuka[Komanda],PM_Cuka[[#This Row],[Komanda]]),"0")</f>
        <v>0</v>
      </c>
    </row>
    <row r="222" spans="1:18" ht="15" x14ac:dyDescent="0.25">
      <c r="A222" s="55">
        <v>215</v>
      </c>
      <c r="B222" s="34">
        <v>215</v>
      </c>
      <c r="C222" s="50">
        <f>INDEX(PM_Dalibnieki[],MATCH(PM_Cuka[[#This Row],[Dablībnieka numurs]],PM_Dalibnieki[Dablībnieka numurs],0),2)</f>
        <v>0</v>
      </c>
      <c r="D222" s="50">
        <f>INDEX(PM_Dalibnieki[],MATCH(PM_Cuka[[#This Row],[Dablībnieka numurs]],PM_Dalibnieki[Dablībnieka numurs],0),3)</f>
        <v>0</v>
      </c>
      <c r="E222" s="50">
        <f>INDEX(PM_Dalibnieki[],MATCH(PM_Cuka[[#This Row],[Dablībnieka numurs]],PM_Dalibnieki[Dablībnieka numurs],0),4)</f>
        <v>0</v>
      </c>
      <c r="F222" s="80">
        <f>INDEX(PM_Dalibnieki[],MATCH(PM_Cuka[[#This Row],[Dablībnieka numurs]],PM_Dalibnieki[Dablībnieka numurs],"0"),5)</f>
        <v>0</v>
      </c>
      <c r="G222" s="64"/>
      <c r="H222" s="64"/>
      <c r="I222" s="60">
        <f t="shared" si="3"/>
        <v>0</v>
      </c>
      <c r="J222" s="64"/>
      <c r="K222" s="60">
        <f>SUM(PM_Cuka[[#This Row],[KOPĀ ]:[P/FINĀLS]])</f>
        <v>0</v>
      </c>
      <c r="L222" s="64"/>
      <c r="M222" s="60">
        <f>SUM(PM_Cuka[[#This Row],[KOPĀ Pēc Pusfināla]],PM_Cuka[[#This Row],[FINĀLS]])</f>
        <v>0</v>
      </c>
      <c r="N222" s="60" t="str">
        <f>IF(PM_Cuka[[#This Row],[KOPĀ Pēc Fināla]]&gt;0,RANK(PM_Cuka[[#This Row],[KOPĀ Pēc Fināla]],PM_Cuka[KOPĀ Pēc Fināla]),"NAV")</f>
        <v>NAV</v>
      </c>
      <c r="O222" s="64"/>
      <c r="P222" s="64" t="str">
        <f>IF(PM_Cuka[[#This Row],[Grupa]]="Juniors",COUNTIFS(PM_Cuka[Grupa],PM_Cuka[[#This Row],[Grupa]],PM_Cuka[KOPĀ Pēc Fināla],"&gt;"&amp;PM_Cuka[[#This Row],[KOPĀ Pēc Fināla]])+1,"")</f>
        <v/>
      </c>
      <c r="Q222" s="65" t="str">
        <f>IF(PM_Cuka[[#This Row],[Grupa]]="Amatieris",COUNTIFS(PM_Cuka[Grupa],PM_Cuka[[#This Row],[Grupa]],PM_Cuka[KOPĀ Pēc Fināla],"&gt;"&amp;PM_Cuka[[#This Row],[KOPĀ Pēc Fināla]])+1,"")</f>
        <v/>
      </c>
      <c r="R222" s="52" t="str">
        <f>IF(PM_Cuka[[#This Row],[Komanda]]&gt;0,SUMIFS(PM_Cuka[[KOPĀ ]],PM_Cuka[Komanda],PM_Cuka[[#This Row],[Komanda]]),"0")</f>
        <v>0</v>
      </c>
    </row>
    <row r="223" spans="1:18" ht="15" x14ac:dyDescent="0.25">
      <c r="A223" s="55">
        <v>216</v>
      </c>
      <c r="B223" s="34">
        <v>216</v>
      </c>
      <c r="C223" s="50">
        <f>INDEX(PM_Dalibnieki[],MATCH(PM_Cuka[[#This Row],[Dablībnieka numurs]],PM_Dalibnieki[Dablībnieka numurs],0),2)</f>
        <v>0</v>
      </c>
      <c r="D223" s="50">
        <f>INDEX(PM_Dalibnieki[],MATCH(PM_Cuka[[#This Row],[Dablībnieka numurs]],PM_Dalibnieki[Dablībnieka numurs],0),3)</f>
        <v>0</v>
      </c>
      <c r="E223" s="50">
        <f>INDEX(PM_Dalibnieki[],MATCH(PM_Cuka[[#This Row],[Dablībnieka numurs]],PM_Dalibnieki[Dablībnieka numurs],0),4)</f>
        <v>0</v>
      </c>
      <c r="F223" s="80">
        <f>INDEX(PM_Dalibnieki[],MATCH(PM_Cuka[[#This Row],[Dablībnieka numurs]],PM_Dalibnieki[Dablībnieka numurs],"0"),5)</f>
        <v>0</v>
      </c>
      <c r="G223" s="64"/>
      <c r="H223" s="64"/>
      <c r="I223" s="60">
        <f t="shared" si="3"/>
        <v>0</v>
      </c>
      <c r="J223" s="64"/>
      <c r="K223" s="60">
        <f>SUM(PM_Cuka[[#This Row],[KOPĀ ]:[P/FINĀLS]])</f>
        <v>0</v>
      </c>
      <c r="L223" s="64"/>
      <c r="M223" s="60">
        <f>SUM(PM_Cuka[[#This Row],[KOPĀ Pēc Pusfināla]],PM_Cuka[[#This Row],[FINĀLS]])</f>
        <v>0</v>
      </c>
      <c r="N223" s="60" t="str">
        <f>IF(PM_Cuka[[#This Row],[KOPĀ Pēc Fināla]]&gt;0,RANK(PM_Cuka[[#This Row],[KOPĀ Pēc Fināla]],PM_Cuka[KOPĀ Pēc Fināla]),"NAV")</f>
        <v>NAV</v>
      </c>
      <c r="O223" s="64"/>
      <c r="P223" s="64" t="str">
        <f>IF(PM_Cuka[[#This Row],[Grupa]]="Juniors",COUNTIFS(PM_Cuka[Grupa],PM_Cuka[[#This Row],[Grupa]],PM_Cuka[KOPĀ Pēc Fināla],"&gt;"&amp;PM_Cuka[[#This Row],[KOPĀ Pēc Fināla]])+1,"")</f>
        <v/>
      </c>
      <c r="Q223" s="65" t="str">
        <f>IF(PM_Cuka[[#This Row],[Grupa]]="Amatieris",COUNTIFS(PM_Cuka[Grupa],PM_Cuka[[#This Row],[Grupa]],PM_Cuka[KOPĀ Pēc Fināla],"&gt;"&amp;PM_Cuka[[#This Row],[KOPĀ Pēc Fināla]])+1,"")</f>
        <v/>
      </c>
      <c r="R223" s="52" t="str">
        <f>IF(PM_Cuka[[#This Row],[Komanda]]&gt;0,SUMIFS(PM_Cuka[[KOPĀ ]],PM_Cuka[Komanda],PM_Cuka[[#This Row],[Komanda]]),"0")</f>
        <v>0</v>
      </c>
    </row>
    <row r="224" spans="1:18" ht="15" x14ac:dyDescent="0.25">
      <c r="A224" s="55">
        <v>217</v>
      </c>
      <c r="B224" s="34">
        <v>217</v>
      </c>
      <c r="C224" s="50">
        <f>INDEX(PM_Dalibnieki[],MATCH(PM_Cuka[[#This Row],[Dablībnieka numurs]],PM_Dalibnieki[Dablībnieka numurs],0),2)</f>
        <v>0</v>
      </c>
      <c r="D224" s="50">
        <f>INDEX(PM_Dalibnieki[],MATCH(PM_Cuka[[#This Row],[Dablībnieka numurs]],PM_Dalibnieki[Dablībnieka numurs],0),3)</f>
        <v>0</v>
      </c>
      <c r="E224" s="50">
        <f>INDEX(PM_Dalibnieki[],MATCH(PM_Cuka[[#This Row],[Dablībnieka numurs]],PM_Dalibnieki[Dablībnieka numurs],0),4)</f>
        <v>0</v>
      </c>
      <c r="F224" s="80">
        <f>INDEX(PM_Dalibnieki[],MATCH(PM_Cuka[[#This Row],[Dablībnieka numurs]],PM_Dalibnieki[Dablībnieka numurs],"0"),5)</f>
        <v>0</v>
      </c>
      <c r="G224" s="64"/>
      <c r="H224" s="64"/>
      <c r="I224" s="60">
        <f t="shared" si="3"/>
        <v>0</v>
      </c>
      <c r="J224" s="64"/>
      <c r="K224" s="60">
        <f>SUM(PM_Cuka[[#This Row],[KOPĀ ]:[P/FINĀLS]])</f>
        <v>0</v>
      </c>
      <c r="L224" s="64"/>
      <c r="M224" s="60">
        <f>SUM(PM_Cuka[[#This Row],[KOPĀ Pēc Pusfināla]],PM_Cuka[[#This Row],[FINĀLS]])</f>
        <v>0</v>
      </c>
      <c r="N224" s="60" t="str">
        <f>IF(PM_Cuka[[#This Row],[KOPĀ Pēc Fināla]]&gt;0,RANK(PM_Cuka[[#This Row],[KOPĀ Pēc Fināla]],PM_Cuka[KOPĀ Pēc Fināla]),"NAV")</f>
        <v>NAV</v>
      </c>
      <c r="O224" s="64"/>
      <c r="P224" s="64" t="str">
        <f>IF(PM_Cuka[[#This Row],[Grupa]]="Juniors",COUNTIFS(PM_Cuka[Grupa],PM_Cuka[[#This Row],[Grupa]],PM_Cuka[KOPĀ Pēc Fināla],"&gt;"&amp;PM_Cuka[[#This Row],[KOPĀ Pēc Fināla]])+1,"")</f>
        <v/>
      </c>
      <c r="Q224" s="65" t="str">
        <f>IF(PM_Cuka[[#This Row],[Grupa]]="Amatieris",COUNTIFS(PM_Cuka[Grupa],PM_Cuka[[#This Row],[Grupa]],PM_Cuka[KOPĀ Pēc Fināla],"&gt;"&amp;PM_Cuka[[#This Row],[KOPĀ Pēc Fināla]])+1,"")</f>
        <v/>
      </c>
      <c r="R224" s="52" t="str">
        <f>IF(PM_Cuka[[#This Row],[Komanda]]&gt;0,SUMIFS(PM_Cuka[[KOPĀ ]],PM_Cuka[Komanda],PM_Cuka[[#This Row],[Komanda]]),"0")</f>
        <v>0</v>
      </c>
    </row>
    <row r="225" spans="1:18" ht="15" x14ac:dyDescent="0.25">
      <c r="A225" s="55">
        <v>218</v>
      </c>
      <c r="B225" s="34">
        <v>218</v>
      </c>
      <c r="C225" s="50">
        <f>INDEX(PM_Dalibnieki[],MATCH(PM_Cuka[[#This Row],[Dablībnieka numurs]],PM_Dalibnieki[Dablībnieka numurs],0),2)</f>
        <v>0</v>
      </c>
      <c r="D225" s="50">
        <f>INDEX(PM_Dalibnieki[],MATCH(PM_Cuka[[#This Row],[Dablībnieka numurs]],PM_Dalibnieki[Dablībnieka numurs],0),3)</f>
        <v>0</v>
      </c>
      <c r="E225" s="50">
        <f>INDEX(PM_Dalibnieki[],MATCH(PM_Cuka[[#This Row],[Dablībnieka numurs]],PM_Dalibnieki[Dablībnieka numurs],0),4)</f>
        <v>0</v>
      </c>
      <c r="F225" s="80">
        <f>INDEX(PM_Dalibnieki[],MATCH(PM_Cuka[[#This Row],[Dablībnieka numurs]],PM_Dalibnieki[Dablībnieka numurs],"0"),5)</f>
        <v>0</v>
      </c>
      <c r="G225" s="64"/>
      <c r="H225" s="64"/>
      <c r="I225" s="60">
        <f t="shared" si="3"/>
        <v>0</v>
      </c>
      <c r="J225" s="64"/>
      <c r="K225" s="60">
        <f>SUM(PM_Cuka[[#This Row],[KOPĀ ]:[P/FINĀLS]])</f>
        <v>0</v>
      </c>
      <c r="L225" s="64"/>
      <c r="M225" s="60">
        <f>SUM(PM_Cuka[[#This Row],[KOPĀ Pēc Pusfināla]],PM_Cuka[[#This Row],[FINĀLS]])</f>
        <v>0</v>
      </c>
      <c r="N225" s="60" t="str">
        <f>IF(PM_Cuka[[#This Row],[KOPĀ Pēc Fināla]]&gt;0,RANK(PM_Cuka[[#This Row],[KOPĀ Pēc Fināla]],PM_Cuka[KOPĀ Pēc Fināla]),"NAV")</f>
        <v>NAV</v>
      </c>
      <c r="O225" s="64"/>
      <c r="P225" s="64" t="str">
        <f>IF(PM_Cuka[[#This Row],[Grupa]]="Juniors",COUNTIFS(PM_Cuka[Grupa],PM_Cuka[[#This Row],[Grupa]],PM_Cuka[KOPĀ Pēc Fināla],"&gt;"&amp;PM_Cuka[[#This Row],[KOPĀ Pēc Fināla]])+1,"")</f>
        <v/>
      </c>
      <c r="Q225" s="65" t="str">
        <f>IF(PM_Cuka[[#This Row],[Grupa]]="Amatieris",COUNTIFS(PM_Cuka[Grupa],PM_Cuka[[#This Row],[Grupa]],PM_Cuka[KOPĀ Pēc Fināla],"&gt;"&amp;PM_Cuka[[#This Row],[KOPĀ Pēc Fināla]])+1,"")</f>
        <v/>
      </c>
      <c r="R225" s="52" t="str">
        <f>IF(PM_Cuka[[#This Row],[Komanda]]&gt;0,SUMIFS(PM_Cuka[[KOPĀ ]],PM_Cuka[Komanda],PM_Cuka[[#This Row],[Komanda]]),"0")</f>
        <v>0</v>
      </c>
    </row>
    <row r="226" spans="1:18" ht="15" x14ac:dyDescent="0.25">
      <c r="A226" s="55">
        <v>219</v>
      </c>
      <c r="B226" s="34">
        <v>219</v>
      </c>
      <c r="C226" s="50">
        <f>INDEX(PM_Dalibnieki[],MATCH(PM_Cuka[[#This Row],[Dablībnieka numurs]],PM_Dalibnieki[Dablībnieka numurs],0),2)</f>
        <v>0</v>
      </c>
      <c r="D226" s="50">
        <f>INDEX(PM_Dalibnieki[],MATCH(PM_Cuka[[#This Row],[Dablībnieka numurs]],PM_Dalibnieki[Dablībnieka numurs],0),3)</f>
        <v>0</v>
      </c>
      <c r="E226" s="50">
        <f>INDEX(PM_Dalibnieki[],MATCH(PM_Cuka[[#This Row],[Dablībnieka numurs]],PM_Dalibnieki[Dablībnieka numurs],0),4)</f>
        <v>0</v>
      </c>
      <c r="F226" s="80">
        <f>INDEX(PM_Dalibnieki[],MATCH(PM_Cuka[[#This Row],[Dablībnieka numurs]],PM_Dalibnieki[Dablībnieka numurs],"0"),5)</f>
        <v>0</v>
      </c>
      <c r="G226" s="64"/>
      <c r="H226" s="64"/>
      <c r="I226" s="60">
        <f t="shared" si="3"/>
        <v>0</v>
      </c>
      <c r="J226" s="64"/>
      <c r="K226" s="60">
        <f>SUM(PM_Cuka[[#This Row],[KOPĀ ]:[P/FINĀLS]])</f>
        <v>0</v>
      </c>
      <c r="L226" s="64"/>
      <c r="M226" s="60">
        <f>SUM(PM_Cuka[[#This Row],[KOPĀ Pēc Pusfināla]],PM_Cuka[[#This Row],[FINĀLS]])</f>
        <v>0</v>
      </c>
      <c r="N226" s="60" t="str">
        <f>IF(PM_Cuka[[#This Row],[KOPĀ Pēc Fināla]]&gt;0,RANK(PM_Cuka[[#This Row],[KOPĀ Pēc Fināla]],PM_Cuka[KOPĀ Pēc Fināla]),"NAV")</f>
        <v>NAV</v>
      </c>
      <c r="O226" s="64"/>
      <c r="P226" s="64" t="str">
        <f>IF(PM_Cuka[[#This Row],[Grupa]]="Juniors",COUNTIFS(PM_Cuka[Grupa],PM_Cuka[[#This Row],[Grupa]],PM_Cuka[KOPĀ Pēc Fināla],"&gt;"&amp;PM_Cuka[[#This Row],[KOPĀ Pēc Fināla]])+1,"")</f>
        <v/>
      </c>
      <c r="Q226" s="65" t="str">
        <f>IF(PM_Cuka[[#This Row],[Grupa]]="Amatieris",COUNTIFS(PM_Cuka[Grupa],PM_Cuka[[#This Row],[Grupa]],PM_Cuka[KOPĀ Pēc Fināla],"&gt;"&amp;PM_Cuka[[#This Row],[KOPĀ Pēc Fināla]])+1,"")</f>
        <v/>
      </c>
      <c r="R226" s="52" t="str">
        <f>IF(PM_Cuka[[#This Row],[Komanda]]&gt;0,SUMIFS(PM_Cuka[[KOPĀ ]],PM_Cuka[Komanda],PM_Cuka[[#This Row],[Komanda]]),"0")</f>
        <v>0</v>
      </c>
    </row>
    <row r="227" spans="1:18" ht="15" x14ac:dyDescent="0.25">
      <c r="A227" s="55">
        <v>220</v>
      </c>
      <c r="B227" s="34">
        <v>220</v>
      </c>
      <c r="C227" s="50">
        <f>INDEX(PM_Dalibnieki[],MATCH(PM_Cuka[[#This Row],[Dablībnieka numurs]],PM_Dalibnieki[Dablībnieka numurs],0),2)</f>
        <v>0</v>
      </c>
      <c r="D227" s="50">
        <f>INDEX(PM_Dalibnieki[],MATCH(PM_Cuka[[#This Row],[Dablībnieka numurs]],PM_Dalibnieki[Dablībnieka numurs],0),3)</f>
        <v>0</v>
      </c>
      <c r="E227" s="50">
        <f>INDEX(PM_Dalibnieki[],MATCH(PM_Cuka[[#This Row],[Dablībnieka numurs]],PM_Dalibnieki[Dablībnieka numurs],0),4)</f>
        <v>0</v>
      </c>
      <c r="F227" s="80">
        <f>INDEX(PM_Dalibnieki[],MATCH(PM_Cuka[[#This Row],[Dablībnieka numurs]],PM_Dalibnieki[Dablībnieka numurs],"0"),5)</f>
        <v>0</v>
      </c>
      <c r="G227" s="64"/>
      <c r="H227" s="64"/>
      <c r="I227" s="60">
        <f t="shared" si="3"/>
        <v>0</v>
      </c>
      <c r="J227" s="64"/>
      <c r="K227" s="60">
        <f>SUM(PM_Cuka[[#This Row],[KOPĀ ]:[P/FINĀLS]])</f>
        <v>0</v>
      </c>
      <c r="L227" s="64"/>
      <c r="M227" s="60">
        <f>SUM(PM_Cuka[[#This Row],[KOPĀ Pēc Pusfināla]],PM_Cuka[[#This Row],[FINĀLS]])</f>
        <v>0</v>
      </c>
      <c r="N227" s="60" t="str">
        <f>IF(PM_Cuka[[#This Row],[KOPĀ Pēc Fināla]]&gt;0,RANK(PM_Cuka[[#This Row],[KOPĀ Pēc Fināla]],PM_Cuka[KOPĀ Pēc Fināla]),"NAV")</f>
        <v>NAV</v>
      </c>
      <c r="O227" s="64"/>
      <c r="P227" s="64" t="str">
        <f>IF(PM_Cuka[[#This Row],[Grupa]]="Juniors",COUNTIFS(PM_Cuka[Grupa],PM_Cuka[[#This Row],[Grupa]],PM_Cuka[KOPĀ Pēc Fināla],"&gt;"&amp;PM_Cuka[[#This Row],[KOPĀ Pēc Fināla]])+1,"")</f>
        <v/>
      </c>
      <c r="Q227" s="65" t="str">
        <f>IF(PM_Cuka[[#This Row],[Grupa]]="Amatieris",COUNTIFS(PM_Cuka[Grupa],PM_Cuka[[#This Row],[Grupa]],PM_Cuka[KOPĀ Pēc Fināla],"&gt;"&amp;PM_Cuka[[#This Row],[KOPĀ Pēc Fināla]])+1,"")</f>
        <v/>
      </c>
      <c r="R227" s="52" t="str">
        <f>IF(PM_Cuka[[#This Row],[Komanda]]&gt;0,SUMIFS(PM_Cuka[[KOPĀ ]],PM_Cuka[Komanda],PM_Cuka[[#This Row],[Komanda]]),"0")</f>
        <v>0</v>
      </c>
    </row>
    <row r="228" spans="1:18" ht="15" x14ac:dyDescent="0.25">
      <c r="A228" s="55">
        <v>221</v>
      </c>
      <c r="B228" s="34">
        <v>221</v>
      </c>
      <c r="C228" s="50">
        <f>INDEX(PM_Dalibnieki[],MATCH(PM_Cuka[[#This Row],[Dablībnieka numurs]],PM_Dalibnieki[Dablībnieka numurs],0),2)</f>
        <v>0</v>
      </c>
      <c r="D228" s="50">
        <f>INDEX(PM_Dalibnieki[],MATCH(PM_Cuka[[#This Row],[Dablībnieka numurs]],PM_Dalibnieki[Dablībnieka numurs],0),3)</f>
        <v>0</v>
      </c>
      <c r="E228" s="50">
        <f>INDEX(PM_Dalibnieki[],MATCH(PM_Cuka[[#This Row],[Dablībnieka numurs]],PM_Dalibnieki[Dablībnieka numurs],0),4)</f>
        <v>0</v>
      </c>
      <c r="F228" s="80">
        <f>INDEX(PM_Dalibnieki[],MATCH(PM_Cuka[[#This Row],[Dablībnieka numurs]],PM_Dalibnieki[Dablībnieka numurs],"0"),5)</f>
        <v>0</v>
      </c>
      <c r="G228" s="64"/>
      <c r="H228" s="64"/>
      <c r="I228" s="60">
        <f t="shared" si="3"/>
        <v>0</v>
      </c>
      <c r="J228" s="64"/>
      <c r="K228" s="60">
        <f>SUM(PM_Cuka[[#This Row],[KOPĀ ]:[P/FINĀLS]])</f>
        <v>0</v>
      </c>
      <c r="L228" s="64"/>
      <c r="M228" s="60">
        <f>SUM(PM_Cuka[[#This Row],[KOPĀ Pēc Pusfināla]],PM_Cuka[[#This Row],[FINĀLS]])</f>
        <v>0</v>
      </c>
      <c r="N228" s="60" t="str">
        <f>IF(PM_Cuka[[#This Row],[KOPĀ Pēc Fināla]]&gt;0,RANK(PM_Cuka[[#This Row],[KOPĀ Pēc Fināla]],PM_Cuka[KOPĀ Pēc Fināla]),"NAV")</f>
        <v>NAV</v>
      </c>
      <c r="O228" s="64"/>
      <c r="P228" s="64" t="str">
        <f>IF(PM_Cuka[[#This Row],[Grupa]]="Juniors",COUNTIFS(PM_Cuka[Grupa],PM_Cuka[[#This Row],[Grupa]],PM_Cuka[KOPĀ Pēc Fināla],"&gt;"&amp;PM_Cuka[[#This Row],[KOPĀ Pēc Fināla]])+1,"")</f>
        <v/>
      </c>
      <c r="Q228" s="65" t="str">
        <f>IF(PM_Cuka[[#This Row],[Grupa]]="Amatieris",COUNTIFS(PM_Cuka[Grupa],PM_Cuka[[#This Row],[Grupa]],PM_Cuka[KOPĀ Pēc Fināla],"&gt;"&amp;PM_Cuka[[#This Row],[KOPĀ Pēc Fināla]])+1,"")</f>
        <v/>
      </c>
      <c r="R228" s="52" t="str">
        <f>IF(PM_Cuka[[#This Row],[Komanda]]&gt;0,SUMIFS(PM_Cuka[[KOPĀ ]],PM_Cuka[Komanda],PM_Cuka[[#This Row],[Komanda]]),"0")</f>
        <v>0</v>
      </c>
    </row>
    <row r="229" spans="1:18" ht="15" x14ac:dyDescent="0.25">
      <c r="A229" s="55">
        <v>222</v>
      </c>
      <c r="B229" s="34">
        <v>222</v>
      </c>
      <c r="C229" s="50">
        <f>INDEX(PM_Dalibnieki[],MATCH(PM_Cuka[[#This Row],[Dablībnieka numurs]],PM_Dalibnieki[Dablībnieka numurs],0),2)</f>
        <v>0</v>
      </c>
      <c r="D229" s="50">
        <f>INDEX(PM_Dalibnieki[],MATCH(PM_Cuka[[#This Row],[Dablībnieka numurs]],PM_Dalibnieki[Dablībnieka numurs],0),3)</f>
        <v>0</v>
      </c>
      <c r="E229" s="50">
        <f>INDEX(PM_Dalibnieki[],MATCH(PM_Cuka[[#This Row],[Dablībnieka numurs]],PM_Dalibnieki[Dablībnieka numurs],0),4)</f>
        <v>0</v>
      </c>
      <c r="F229" s="80">
        <f>INDEX(PM_Dalibnieki[],MATCH(PM_Cuka[[#This Row],[Dablībnieka numurs]],PM_Dalibnieki[Dablībnieka numurs],"0"),5)</f>
        <v>0</v>
      </c>
      <c r="G229" s="64"/>
      <c r="H229" s="64"/>
      <c r="I229" s="60">
        <f t="shared" si="3"/>
        <v>0</v>
      </c>
      <c r="J229" s="64"/>
      <c r="K229" s="60">
        <f>SUM(PM_Cuka[[#This Row],[KOPĀ ]:[P/FINĀLS]])</f>
        <v>0</v>
      </c>
      <c r="L229" s="64"/>
      <c r="M229" s="60">
        <f>SUM(PM_Cuka[[#This Row],[KOPĀ Pēc Pusfināla]],PM_Cuka[[#This Row],[FINĀLS]])</f>
        <v>0</v>
      </c>
      <c r="N229" s="60" t="str">
        <f>IF(PM_Cuka[[#This Row],[KOPĀ Pēc Fināla]]&gt;0,RANK(PM_Cuka[[#This Row],[KOPĀ Pēc Fināla]],PM_Cuka[KOPĀ Pēc Fināla]),"NAV")</f>
        <v>NAV</v>
      </c>
      <c r="O229" s="64"/>
      <c r="P229" s="64" t="str">
        <f>IF(PM_Cuka[[#This Row],[Grupa]]="Juniors",COUNTIFS(PM_Cuka[Grupa],PM_Cuka[[#This Row],[Grupa]],PM_Cuka[KOPĀ Pēc Fināla],"&gt;"&amp;PM_Cuka[[#This Row],[KOPĀ Pēc Fināla]])+1,"")</f>
        <v/>
      </c>
      <c r="Q229" s="65" t="str">
        <f>IF(PM_Cuka[[#This Row],[Grupa]]="Amatieris",COUNTIFS(PM_Cuka[Grupa],PM_Cuka[[#This Row],[Grupa]],PM_Cuka[KOPĀ Pēc Fināla],"&gt;"&amp;PM_Cuka[[#This Row],[KOPĀ Pēc Fināla]])+1,"")</f>
        <v/>
      </c>
      <c r="R229" s="52" t="str">
        <f>IF(PM_Cuka[[#This Row],[Komanda]]&gt;0,SUMIFS(PM_Cuka[[KOPĀ ]],PM_Cuka[Komanda],PM_Cuka[[#This Row],[Komanda]]),"0")</f>
        <v>0</v>
      </c>
    </row>
    <row r="230" spans="1:18" ht="15" x14ac:dyDescent="0.25">
      <c r="A230" s="55">
        <v>223</v>
      </c>
      <c r="B230" s="34">
        <v>223</v>
      </c>
      <c r="C230" s="50">
        <f>INDEX(PM_Dalibnieki[],MATCH(PM_Cuka[[#This Row],[Dablībnieka numurs]],PM_Dalibnieki[Dablībnieka numurs],0),2)</f>
        <v>0</v>
      </c>
      <c r="D230" s="50">
        <f>INDEX(PM_Dalibnieki[],MATCH(PM_Cuka[[#This Row],[Dablībnieka numurs]],PM_Dalibnieki[Dablībnieka numurs],0),3)</f>
        <v>0</v>
      </c>
      <c r="E230" s="50">
        <f>INDEX(PM_Dalibnieki[],MATCH(PM_Cuka[[#This Row],[Dablībnieka numurs]],PM_Dalibnieki[Dablībnieka numurs],0),4)</f>
        <v>0</v>
      </c>
      <c r="F230" s="80">
        <f>INDEX(PM_Dalibnieki[],MATCH(PM_Cuka[[#This Row],[Dablībnieka numurs]],PM_Dalibnieki[Dablībnieka numurs],"0"),5)</f>
        <v>0</v>
      </c>
      <c r="G230" s="64"/>
      <c r="H230" s="64"/>
      <c r="I230" s="60">
        <f t="shared" si="3"/>
        <v>0</v>
      </c>
      <c r="J230" s="64"/>
      <c r="K230" s="60">
        <f>SUM(PM_Cuka[[#This Row],[KOPĀ ]:[P/FINĀLS]])</f>
        <v>0</v>
      </c>
      <c r="L230" s="64"/>
      <c r="M230" s="60">
        <f>SUM(PM_Cuka[[#This Row],[KOPĀ Pēc Pusfināla]],PM_Cuka[[#This Row],[FINĀLS]])</f>
        <v>0</v>
      </c>
      <c r="N230" s="60" t="str">
        <f>IF(PM_Cuka[[#This Row],[KOPĀ Pēc Fināla]]&gt;0,RANK(PM_Cuka[[#This Row],[KOPĀ Pēc Fināla]],PM_Cuka[KOPĀ Pēc Fināla]),"NAV")</f>
        <v>NAV</v>
      </c>
      <c r="O230" s="64"/>
      <c r="P230" s="64" t="str">
        <f>IF(PM_Cuka[[#This Row],[Grupa]]="Juniors",COUNTIFS(PM_Cuka[Grupa],PM_Cuka[[#This Row],[Grupa]],PM_Cuka[KOPĀ Pēc Fināla],"&gt;"&amp;PM_Cuka[[#This Row],[KOPĀ Pēc Fināla]])+1,"")</f>
        <v/>
      </c>
      <c r="Q230" s="65" t="str">
        <f>IF(PM_Cuka[[#This Row],[Grupa]]="Amatieris",COUNTIFS(PM_Cuka[Grupa],PM_Cuka[[#This Row],[Grupa]],PM_Cuka[KOPĀ Pēc Fināla],"&gt;"&amp;PM_Cuka[[#This Row],[KOPĀ Pēc Fināla]])+1,"")</f>
        <v/>
      </c>
      <c r="R230" s="52" t="str">
        <f>IF(PM_Cuka[[#This Row],[Komanda]]&gt;0,SUMIFS(PM_Cuka[[KOPĀ ]],PM_Cuka[Komanda],PM_Cuka[[#This Row],[Komanda]]),"0")</f>
        <v>0</v>
      </c>
    </row>
    <row r="231" spans="1:18" ht="15" x14ac:dyDescent="0.25">
      <c r="A231" s="55">
        <v>224</v>
      </c>
      <c r="B231" s="34">
        <v>224</v>
      </c>
      <c r="C231" s="50">
        <f>INDEX(PM_Dalibnieki[],MATCH(PM_Cuka[[#This Row],[Dablībnieka numurs]],PM_Dalibnieki[Dablībnieka numurs],0),2)</f>
        <v>0</v>
      </c>
      <c r="D231" s="50">
        <f>INDEX(PM_Dalibnieki[],MATCH(PM_Cuka[[#This Row],[Dablībnieka numurs]],PM_Dalibnieki[Dablībnieka numurs],0),3)</f>
        <v>0</v>
      </c>
      <c r="E231" s="50">
        <f>INDEX(PM_Dalibnieki[],MATCH(PM_Cuka[[#This Row],[Dablībnieka numurs]],PM_Dalibnieki[Dablībnieka numurs],0),4)</f>
        <v>0</v>
      </c>
      <c r="F231" s="80">
        <f>INDEX(PM_Dalibnieki[],MATCH(PM_Cuka[[#This Row],[Dablībnieka numurs]],PM_Dalibnieki[Dablībnieka numurs],"0"),5)</f>
        <v>0</v>
      </c>
      <c r="G231" s="64"/>
      <c r="H231" s="64"/>
      <c r="I231" s="60">
        <f t="shared" si="3"/>
        <v>0</v>
      </c>
      <c r="J231" s="64"/>
      <c r="K231" s="60">
        <f>SUM(PM_Cuka[[#This Row],[KOPĀ ]:[P/FINĀLS]])</f>
        <v>0</v>
      </c>
      <c r="L231" s="64"/>
      <c r="M231" s="60">
        <f>SUM(PM_Cuka[[#This Row],[KOPĀ Pēc Pusfināla]],PM_Cuka[[#This Row],[FINĀLS]])</f>
        <v>0</v>
      </c>
      <c r="N231" s="60" t="str">
        <f>IF(PM_Cuka[[#This Row],[KOPĀ Pēc Fināla]]&gt;0,RANK(PM_Cuka[[#This Row],[KOPĀ Pēc Fināla]],PM_Cuka[KOPĀ Pēc Fināla]),"NAV")</f>
        <v>NAV</v>
      </c>
      <c r="O231" s="64"/>
      <c r="P231" s="64" t="str">
        <f>IF(PM_Cuka[[#This Row],[Grupa]]="Juniors",COUNTIFS(PM_Cuka[Grupa],PM_Cuka[[#This Row],[Grupa]],PM_Cuka[KOPĀ Pēc Fināla],"&gt;"&amp;PM_Cuka[[#This Row],[KOPĀ Pēc Fināla]])+1,"")</f>
        <v/>
      </c>
      <c r="Q231" s="65" t="str">
        <f>IF(PM_Cuka[[#This Row],[Grupa]]="Amatieris",COUNTIFS(PM_Cuka[Grupa],PM_Cuka[[#This Row],[Grupa]],PM_Cuka[KOPĀ Pēc Fināla],"&gt;"&amp;PM_Cuka[[#This Row],[KOPĀ Pēc Fināla]])+1,"")</f>
        <v/>
      </c>
      <c r="R231" s="52" t="str">
        <f>IF(PM_Cuka[[#This Row],[Komanda]]&gt;0,SUMIFS(PM_Cuka[[KOPĀ ]],PM_Cuka[Komanda],PM_Cuka[[#This Row],[Komanda]]),"0")</f>
        <v>0</v>
      </c>
    </row>
    <row r="232" spans="1:18" ht="15" x14ac:dyDescent="0.25">
      <c r="A232" s="55">
        <v>225</v>
      </c>
      <c r="B232" s="34">
        <v>225</v>
      </c>
      <c r="C232" s="50">
        <f>INDEX(PM_Dalibnieki[],MATCH(PM_Cuka[[#This Row],[Dablībnieka numurs]],PM_Dalibnieki[Dablībnieka numurs],0),2)</f>
        <v>0</v>
      </c>
      <c r="D232" s="50">
        <f>INDEX(PM_Dalibnieki[],MATCH(PM_Cuka[[#This Row],[Dablībnieka numurs]],PM_Dalibnieki[Dablībnieka numurs],0),3)</f>
        <v>0</v>
      </c>
      <c r="E232" s="50">
        <f>INDEX(PM_Dalibnieki[],MATCH(PM_Cuka[[#This Row],[Dablībnieka numurs]],PM_Dalibnieki[Dablībnieka numurs],0),4)</f>
        <v>0</v>
      </c>
      <c r="F232" s="80">
        <f>INDEX(PM_Dalibnieki[],MATCH(PM_Cuka[[#This Row],[Dablībnieka numurs]],PM_Dalibnieki[Dablībnieka numurs],"0"),5)</f>
        <v>0</v>
      </c>
      <c r="G232" s="64"/>
      <c r="H232" s="64"/>
      <c r="I232" s="60">
        <f t="shared" si="3"/>
        <v>0</v>
      </c>
      <c r="J232" s="64"/>
      <c r="K232" s="60">
        <f>SUM(PM_Cuka[[#This Row],[KOPĀ ]:[P/FINĀLS]])</f>
        <v>0</v>
      </c>
      <c r="L232" s="64"/>
      <c r="M232" s="60">
        <f>SUM(PM_Cuka[[#This Row],[KOPĀ Pēc Pusfināla]],PM_Cuka[[#This Row],[FINĀLS]])</f>
        <v>0</v>
      </c>
      <c r="N232" s="60" t="str">
        <f>IF(PM_Cuka[[#This Row],[KOPĀ Pēc Fināla]]&gt;0,RANK(PM_Cuka[[#This Row],[KOPĀ Pēc Fināla]],PM_Cuka[KOPĀ Pēc Fināla]),"NAV")</f>
        <v>NAV</v>
      </c>
      <c r="O232" s="64"/>
      <c r="P232" s="64" t="str">
        <f>IF(PM_Cuka[[#This Row],[Grupa]]="Juniors",COUNTIFS(PM_Cuka[Grupa],PM_Cuka[[#This Row],[Grupa]],PM_Cuka[KOPĀ Pēc Fināla],"&gt;"&amp;PM_Cuka[[#This Row],[KOPĀ Pēc Fināla]])+1,"")</f>
        <v/>
      </c>
      <c r="Q232" s="65" t="str">
        <f>IF(PM_Cuka[[#This Row],[Grupa]]="Amatieris",COUNTIFS(PM_Cuka[Grupa],PM_Cuka[[#This Row],[Grupa]],PM_Cuka[KOPĀ Pēc Fināla],"&gt;"&amp;PM_Cuka[[#This Row],[KOPĀ Pēc Fināla]])+1,"")</f>
        <v/>
      </c>
      <c r="R232" s="52" t="str">
        <f>IF(PM_Cuka[[#This Row],[Komanda]]&gt;0,SUMIFS(PM_Cuka[[KOPĀ ]],PM_Cuka[Komanda],PM_Cuka[[#This Row],[Komanda]]),"0")</f>
        <v>0</v>
      </c>
    </row>
    <row r="233" spans="1:18" ht="15" x14ac:dyDescent="0.25">
      <c r="A233" s="55">
        <v>226</v>
      </c>
      <c r="B233" s="34">
        <v>226</v>
      </c>
      <c r="C233" s="50">
        <f>INDEX(PM_Dalibnieki[],MATCH(PM_Cuka[[#This Row],[Dablībnieka numurs]],PM_Dalibnieki[Dablībnieka numurs],0),2)</f>
        <v>0</v>
      </c>
      <c r="D233" s="50">
        <f>INDEX(PM_Dalibnieki[],MATCH(PM_Cuka[[#This Row],[Dablībnieka numurs]],PM_Dalibnieki[Dablībnieka numurs],0),3)</f>
        <v>0</v>
      </c>
      <c r="E233" s="50">
        <f>INDEX(PM_Dalibnieki[],MATCH(PM_Cuka[[#This Row],[Dablībnieka numurs]],PM_Dalibnieki[Dablībnieka numurs],0),4)</f>
        <v>0</v>
      </c>
      <c r="F233" s="80">
        <f>INDEX(PM_Dalibnieki[],MATCH(PM_Cuka[[#This Row],[Dablībnieka numurs]],PM_Dalibnieki[Dablībnieka numurs],"0"),5)</f>
        <v>0</v>
      </c>
      <c r="G233" s="64"/>
      <c r="H233" s="64"/>
      <c r="I233" s="60">
        <f t="shared" si="3"/>
        <v>0</v>
      </c>
      <c r="J233" s="64"/>
      <c r="K233" s="60">
        <f>SUM(PM_Cuka[[#This Row],[KOPĀ ]:[P/FINĀLS]])</f>
        <v>0</v>
      </c>
      <c r="L233" s="64"/>
      <c r="M233" s="60">
        <f>SUM(PM_Cuka[[#This Row],[KOPĀ Pēc Pusfināla]],PM_Cuka[[#This Row],[FINĀLS]])</f>
        <v>0</v>
      </c>
      <c r="N233" s="60" t="str">
        <f>IF(PM_Cuka[[#This Row],[KOPĀ Pēc Fināla]]&gt;0,RANK(PM_Cuka[[#This Row],[KOPĀ Pēc Fināla]],PM_Cuka[KOPĀ Pēc Fināla]),"NAV")</f>
        <v>NAV</v>
      </c>
      <c r="O233" s="64"/>
      <c r="P233" s="64" t="str">
        <f>IF(PM_Cuka[[#This Row],[Grupa]]="Juniors",COUNTIFS(PM_Cuka[Grupa],PM_Cuka[[#This Row],[Grupa]],PM_Cuka[KOPĀ Pēc Fināla],"&gt;"&amp;PM_Cuka[[#This Row],[KOPĀ Pēc Fināla]])+1,"")</f>
        <v/>
      </c>
      <c r="Q233" s="65" t="str">
        <f>IF(PM_Cuka[[#This Row],[Grupa]]="Amatieris",COUNTIFS(PM_Cuka[Grupa],PM_Cuka[[#This Row],[Grupa]],PM_Cuka[KOPĀ Pēc Fināla],"&gt;"&amp;PM_Cuka[[#This Row],[KOPĀ Pēc Fināla]])+1,"")</f>
        <v/>
      </c>
      <c r="R233" s="52" t="str">
        <f>IF(PM_Cuka[[#This Row],[Komanda]]&gt;0,SUMIFS(PM_Cuka[[KOPĀ ]],PM_Cuka[Komanda],PM_Cuka[[#This Row],[Komanda]]),"0")</f>
        <v>0</v>
      </c>
    </row>
    <row r="234" spans="1:18" ht="15" x14ac:dyDescent="0.25">
      <c r="A234" s="55">
        <v>227</v>
      </c>
      <c r="B234" s="34">
        <v>227</v>
      </c>
      <c r="C234" s="50">
        <f>INDEX(PM_Dalibnieki[],MATCH(PM_Cuka[[#This Row],[Dablībnieka numurs]],PM_Dalibnieki[Dablībnieka numurs],0),2)</f>
        <v>0</v>
      </c>
      <c r="D234" s="50">
        <f>INDEX(PM_Dalibnieki[],MATCH(PM_Cuka[[#This Row],[Dablībnieka numurs]],PM_Dalibnieki[Dablībnieka numurs],0),3)</f>
        <v>0</v>
      </c>
      <c r="E234" s="50">
        <f>INDEX(PM_Dalibnieki[],MATCH(PM_Cuka[[#This Row],[Dablībnieka numurs]],PM_Dalibnieki[Dablībnieka numurs],0),4)</f>
        <v>0</v>
      </c>
      <c r="F234" s="80">
        <f>INDEX(PM_Dalibnieki[],MATCH(PM_Cuka[[#This Row],[Dablībnieka numurs]],PM_Dalibnieki[Dablībnieka numurs],"0"),5)</f>
        <v>0</v>
      </c>
      <c r="G234" s="64"/>
      <c r="H234" s="64"/>
      <c r="I234" s="60">
        <f t="shared" si="3"/>
        <v>0</v>
      </c>
      <c r="J234" s="64"/>
      <c r="K234" s="60">
        <f>SUM(PM_Cuka[[#This Row],[KOPĀ ]:[P/FINĀLS]])</f>
        <v>0</v>
      </c>
      <c r="L234" s="64"/>
      <c r="M234" s="60">
        <f>SUM(PM_Cuka[[#This Row],[KOPĀ Pēc Pusfināla]],PM_Cuka[[#This Row],[FINĀLS]])</f>
        <v>0</v>
      </c>
      <c r="N234" s="60" t="str">
        <f>IF(PM_Cuka[[#This Row],[KOPĀ Pēc Fināla]]&gt;0,RANK(PM_Cuka[[#This Row],[KOPĀ Pēc Fināla]],PM_Cuka[KOPĀ Pēc Fināla]),"NAV")</f>
        <v>NAV</v>
      </c>
      <c r="O234" s="64"/>
      <c r="P234" s="64" t="str">
        <f>IF(PM_Cuka[[#This Row],[Grupa]]="Juniors",COUNTIFS(PM_Cuka[Grupa],PM_Cuka[[#This Row],[Grupa]],PM_Cuka[KOPĀ Pēc Fināla],"&gt;"&amp;PM_Cuka[[#This Row],[KOPĀ Pēc Fināla]])+1,"")</f>
        <v/>
      </c>
      <c r="Q234" s="65" t="str">
        <f>IF(PM_Cuka[[#This Row],[Grupa]]="Amatieris",COUNTIFS(PM_Cuka[Grupa],PM_Cuka[[#This Row],[Grupa]],PM_Cuka[KOPĀ Pēc Fināla],"&gt;"&amp;PM_Cuka[[#This Row],[KOPĀ Pēc Fināla]])+1,"")</f>
        <v/>
      </c>
      <c r="R234" s="52" t="str">
        <f>IF(PM_Cuka[[#This Row],[Komanda]]&gt;0,SUMIFS(PM_Cuka[[KOPĀ ]],PM_Cuka[Komanda],PM_Cuka[[#This Row],[Komanda]]),"0")</f>
        <v>0</v>
      </c>
    </row>
    <row r="235" spans="1:18" ht="15" x14ac:dyDescent="0.25">
      <c r="A235" s="55">
        <v>228</v>
      </c>
      <c r="B235" s="34">
        <v>228</v>
      </c>
      <c r="C235" s="50">
        <f>INDEX(PM_Dalibnieki[],MATCH(PM_Cuka[[#This Row],[Dablībnieka numurs]],PM_Dalibnieki[Dablībnieka numurs],0),2)</f>
        <v>0</v>
      </c>
      <c r="D235" s="50">
        <f>INDEX(PM_Dalibnieki[],MATCH(PM_Cuka[[#This Row],[Dablībnieka numurs]],PM_Dalibnieki[Dablībnieka numurs],0),3)</f>
        <v>0</v>
      </c>
      <c r="E235" s="50">
        <f>INDEX(PM_Dalibnieki[],MATCH(PM_Cuka[[#This Row],[Dablībnieka numurs]],PM_Dalibnieki[Dablībnieka numurs],0),4)</f>
        <v>0</v>
      </c>
      <c r="F235" s="80">
        <f>INDEX(PM_Dalibnieki[],MATCH(PM_Cuka[[#This Row],[Dablībnieka numurs]],PM_Dalibnieki[Dablībnieka numurs],"0"),5)</f>
        <v>0</v>
      </c>
      <c r="G235" s="64"/>
      <c r="H235" s="64"/>
      <c r="I235" s="60">
        <f t="shared" si="3"/>
        <v>0</v>
      </c>
      <c r="J235" s="64"/>
      <c r="K235" s="60">
        <f>SUM(PM_Cuka[[#This Row],[KOPĀ ]:[P/FINĀLS]])</f>
        <v>0</v>
      </c>
      <c r="L235" s="64"/>
      <c r="M235" s="60">
        <f>SUM(PM_Cuka[[#This Row],[KOPĀ Pēc Pusfināla]],PM_Cuka[[#This Row],[FINĀLS]])</f>
        <v>0</v>
      </c>
      <c r="N235" s="60" t="str">
        <f>IF(PM_Cuka[[#This Row],[KOPĀ Pēc Fināla]]&gt;0,RANK(PM_Cuka[[#This Row],[KOPĀ Pēc Fināla]],PM_Cuka[KOPĀ Pēc Fināla]),"NAV")</f>
        <v>NAV</v>
      </c>
      <c r="O235" s="64"/>
      <c r="P235" s="64" t="str">
        <f>IF(PM_Cuka[[#This Row],[Grupa]]="Juniors",COUNTIFS(PM_Cuka[Grupa],PM_Cuka[[#This Row],[Grupa]],PM_Cuka[KOPĀ Pēc Fināla],"&gt;"&amp;PM_Cuka[[#This Row],[KOPĀ Pēc Fināla]])+1,"")</f>
        <v/>
      </c>
      <c r="Q235" s="65" t="str">
        <f>IF(PM_Cuka[[#This Row],[Grupa]]="Amatieris",COUNTIFS(PM_Cuka[Grupa],PM_Cuka[[#This Row],[Grupa]],PM_Cuka[KOPĀ Pēc Fināla],"&gt;"&amp;PM_Cuka[[#This Row],[KOPĀ Pēc Fināla]])+1,"")</f>
        <v/>
      </c>
      <c r="R235" s="52" t="str">
        <f>IF(PM_Cuka[[#This Row],[Komanda]]&gt;0,SUMIFS(PM_Cuka[[KOPĀ ]],PM_Cuka[Komanda],PM_Cuka[[#This Row],[Komanda]]),"0")</f>
        <v>0</v>
      </c>
    </row>
    <row r="236" spans="1:18" ht="15" x14ac:dyDescent="0.25">
      <c r="A236" s="55">
        <v>229</v>
      </c>
      <c r="B236" s="34">
        <v>229</v>
      </c>
      <c r="C236" s="50">
        <f>INDEX(PM_Dalibnieki[],MATCH(PM_Cuka[[#This Row],[Dablībnieka numurs]],PM_Dalibnieki[Dablībnieka numurs],0),2)</f>
        <v>0</v>
      </c>
      <c r="D236" s="50">
        <f>INDEX(PM_Dalibnieki[],MATCH(PM_Cuka[[#This Row],[Dablībnieka numurs]],PM_Dalibnieki[Dablībnieka numurs],0),3)</f>
        <v>0</v>
      </c>
      <c r="E236" s="50">
        <f>INDEX(PM_Dalibnieki[],MATCH(PM_Cuka[[#This Row],[Dablībnieka numurs]],PM_Dalibnieki[Dablībnieka numurs],0),4)</f>
        <v>0</v>
      </c>
      <c r="F236" s="80">
        <f>INDEX(PM_Dalibnieki[],MATCH(PM_Cuka[[#This Row],[Dablībnieka numurs]],PM_Dalibnieki[Dablībnieka numurs],"0"),5)</f>
        <v>0</v>
      </c>
      <c r="G236" s="64"/>
      <c r="H236" s="64"/>
      <c r="I236" s="60">
        <f t="shared" si="3"/>
        <v>0</v>
      </c>
      <c r="J236" s="64"/>
      <c r="K236" s="60">
        <f>SUM(PM_Cuka[[#This Row],[KOPĀ ]:[P/FINĀLS]])</f>
        <v>0</v>
      </c>
      <c r="L236" s="64"/>
      <c r="M236" s="60">
        <f>SUM(PM_Cuka[[#This Row],[KOPĀ Pēc Pusfināla]],PM_Cuka[[#This Row],[FINĀLS]])</f>
        <v>0</v>
      </c>
      <c r="N236" s="60" t="str">
        <f>IF(PM_Cuka[[#This Row],[KOPĀ Pēc Fināla]]&gt;0,RANK(PM_Cuka[[#This Row],[KOPĀ Pēc Fināla]],PM_Cuka[KOPĀ Pēc Fināla]),"NAV")</f>
        <v>NAV</v>
      </c>
      <c r="O236" s="64"/>
      <c r="P236" s="64" t="str">
        <f>IF(PM_Cuka[[#This Row],[Grupa]]="Juniors",COUNTIFS(PM_Cuka[Grupa],PM_Cuka[[#This Row],[Grupa]],PM_Cuka[KOPĀ Pēc Fināla],"&gt;"&amp;PM_Cuka[[#This Row],[KOPĀ Pēc Fināla]])+1,"")</f>
        <v/>
      </c>
      <c r="Q236" s="65" t="str">
        <f>IF(PM_Cuka[[#This Row],[Grupa]]="Amatieris",COUNTIFS(PM_Cuka[Grupa],PM_Cuka[[#This Row],[Grupa]],PM_Cuka[KOPĀ Pēc Fināla],"&gt;"&amp;PM_Cuka[[#This Row],[KOPĀ Pēc Fināla]])+1,"")</f>
        <v/>
      </c>
      <c r="R236" s="52" t="str">
        <f>IF(PM_Cuka[[#This Row],[Komanda]]&gt;0,SUMIFS(PM_Cuka[[KOPĀ ]],PM_Cuka[Komanda],PM_Cuka[[#This Row],[Komanda]]),"0")</f>
        <v>0</v>
      </c>
    </row>
    <row r="237" spans="1:18" ht="15" x14ac:dyDescent="0.25">
      <c r="A237" s="55">
        <v>230</v>
      </c>
      <c r="B237" s="34">
        <v>230</v>
      </c>
      <c r="C237" s="50">
        <f>INDEX(PM_Dalibnieki[],MATCH(PM_Cuka[[#This Row],[Dablībnieka numurs]],PM_Dalibnieki[Dablībnieka numurs],0),2)</f>
        <v>0</v>
      </c>
      <c r="D237" s="50">
        <f>INDEX(PM_Dalibnieki[],MATCH(PM_Cuka[[#This Row],[Dablībnieka numurs]],PM_Dalibnieki[Dablībnieka numurs],0),3)</f>
        <v>0</v>
      </c>
      <c r="E237" s="50">
        <f>INDEX(PM_Dalibnieki[],MATCH(PM_Cuka[[#This Row],[Dablībnieka numurs]],PM_Dalibnieki[Dablībnieka numurs],0),4)</f>
        <v>0</v>
      </c>
      <c r="F237" s="80">
        <f>INDEX(PM_Dalibnieki[],MATCH(PM_Cuka[[#This Row],[Dablībnieka numurs]],PM_Dalibnieki[Dablībnieka numurs],"0"),5)</f>
        <v>0</v>
      </c>
      <c r="G237" s="64"/>
      <c r="H237" s="64"/>
      <c r="I237" s="60">
        <f t="shared" si="3"/>
        <v>0</v>
      </c>
      <c r="J237" s="64"/>
      <c r="K237" s="60">
        <f>SUM(PM_Cuka[[#This Row],[KOPĀ ]:[P/FINĀLS]])</f>
        <v>0</v>
      </c>
      <c r="L237" s="64"/>
      <c r="M237" s="60">
        <f>SUM(PM_Cuka[[#This Row],[KOPĀ Pēc Pusfināla]],PM_Cuka[[#This Row],[FINĀLS]])</f>
        <v>0</v>
      </c>
      <c r="N237" s="60" t="str">
        <f>IF(PM_Cuka[[#This Row],[KOPĀ Pēc Fināla]]&gt;0,RANK(PM_Cuka[[#This Row],[KOPĀ Pēc Fināla]],PM_Cuka[KOPĀ Pēc Fināla]),"NAV")</f>
        <v>NAV</v>
      </c>
      <c r="O237" s="64"/>
      <c r="P237" s="64" t="str">
        <f>IF(PM_Cuka[[#This Row],[Grupa]]="Juniors",COUNTIFS(PM_Cuka[Grupa],PM_Cuka[[#This Row],[Grupa]],PM_Cuka[KOPĀ Pēc Fināla],"&gt;"&amp;PM_Cuka[[#This Row],[KOPĀ Pēc Fināla]])+1,"")</f>
        <v/>
      </c>
      <c r="Q237" s="65" t="str">
        <f>IF(PM_Cuka[[#This Row],[Grupa]]="Amatieris",COUNTIFS(PM_Cuka[Grupa],PM_Cuka[[#This Row],[Grupa]],PM_Cuka[KOPĀ Pēc Fināla],"&gt;"&amp;PM_Cuka[[#This Row],[KOPĀ Pēc Fināla]])+1,"")</f>
        <v/>
      </c>
      <c r="R237" s="52" t="str">
        <f>IF(PM_Cuka[[#This Row],[Komanda]]&gt;0,SUMIFS(PM_Cuka[[KOPĀ ]],PM_Cuka[Komanda],PM_Cuka[[#This Row],[Komanda]]),"0")</f>
        <v>0</v>
      </c>
    </row>
    <row r="238" spans="1:18" ht="15" x14ac:dyDescent="0.25">
      <c r="A238" s="55">
        <v>231</v>
      </c>
      <c r="B238" s="34">
        <v>231</v>
      </c>
      <c r="C238" s="50">
        <f>INDEX(PM_Dalibnieki[],MATCH(PM_Cuka[[#This Row],[Dablībnieka numurs]],PM_Dalibnieki[Dablībnieka numurs],0),2)</f>
        <v>0</v>
      </c>
      <c r="D238" s="50">
        <f>INDEX(PM_Dalibnieki[],MATCH(PM_Cuka[[#This Row],[Dablībnieka numurs]],PM_Dalibnieki[Dablībnieka numurs],0),3)</f>
        <v>0</v>
      </c>
      <c r="E238" s="50">
        <f>INDEX(PM_Dalibnieki[],MATCH(PM_Cuka[[#This Row],[Dablībnieka numurs]],PM_Dalibnieki[Dablībnieka numurs],0),4)</f>
        <v>0</v>
      </c>
      <c r="F238" s="80">
        <f>INDEX(PM_Dalibnieki[],MATCH(PM_Cuka[[#This Row],[Dablībnieka numurs]],PM_Dalibnieki[Dablībnieka numurs],"0"),5)</f>
        <v>0</v>
      </c>
      <c r="G238" s="64"/>
      <c r="H238" s="64"/>
      <c r="I238" s="60">
        <f t="shared" si="3"/>
        <v>0</v>
      </c>
      <c r="J238" s="64"/>
      <c r="K238" s="60">
        <f>SUM(PM_Cuka[[#This Row],[KOPĀ ]:[P/FINĀLS]])</f>
        <v>0</v>
      </c>
      <c r="L238" s="64"/>
      <c r="M238" s="60">
        <f>SUM(PM_Cuka[[#This Row],[KOPĀ Pēc Pusfināla]],PM_Cuka[[#This Row],[FINĀLS]])</f>
        <v>0</v>
      </c>
      <c r="N238" s="60" t="str">
        <f>IF(PM_Cuka[[#This Row],[KOPĀ Pēc Fināla]]&gt;0,RANK(PM_Cuka[[#This Row],[KOPĀ Pēc Fināla]],PM_Cuka[KOPĀ Pēc Fināla]),"NAV")</f>
        <v>NAV</v>
      </c>
      <c r="O238" s="64"/>
      <c r="P238" s="64" t="str">
        <f>IF(PM_Cuka[[#This Row],[Grupa]]="Juniors",COUNTIFS(PM_Cuka[Grupa],PM_Cuka[[#This Row],[Grupa]],PM_Cuka[KOPĀ Pēc Fināla],"&gt;"&amp;PM_Cuka[[#This Row],[KOPĀ Pēc Fināla]])+1,"")</f>
        <v/>
      </c>
      <c r="Q238" s="65" t="str">
        <f>IF(PM_Cuka[[#This Row],[Grupa]]="Amatieris",COUNTIFS(PM_Cuka[Grupa],PM_Cuka[[#This Row],[Grupa]],PM_Cuka[KOPĀ Pēc Fināla],"&gt;"&amp;PM_Cuka[[#This Row],[KOPĀ Pēc Fināla]])+1,"")</f>
        <v/>
      </c>
      <c r="R238" s="52" t="str">
        <f>IF(PM_Cuka[[#This Row],[Komanda]]&gt;0,SUMIFS(PM_Cuka[[KOPĀ ]],PM_Cuka[Komanda],PM_Cuka[[#This Row],[Komanda]]),"0")</f>
        <v>0</v>
      </c>
    </row>
    <row r="239" spans="1:18" ht="15" x14ac:dyDescent="0.25">
      <c r="A239" s="55">
        <v>232</v>
      </c>
      <c r="B239" s="34">
        <v>232</v>
      </c>
      <c r="C239" s="50">
        <f>INDEX(PM_Dalibnieki[],MATCH(PM_Cuka[[#This Row],[Dablībnieka numurs]],PM_Dalibnieki[Dablībnieka numurs],0),2)</f>
        <v>0</v>
      </c>
      <c r="D239" s="50">
        <f>INDEX(PM_Dalibnieki[],MATCH(PM_Cuka[[#This Row],[Dablībnieka numurs]],PM_Dalibnieki[Dablībnieka numurs],0),3)</f>
        <v>0</v>
      </c>
      <c r="E239" s="50">
        <f>INDEX(PM_Dalibnieki[],MATCH(PM_Cuka[[#This Row],[Dablībnieka numurs]],PM_Dalibnieki[Dablībnieka numurs],0),4)</f>
        <v>0</v>
      </c>
      <c r="F239" s="80">
        <f>INDEX(PM_Dalibnieki[],MATCH(PM_Cuka[[#This Row],[Dablībnieka numurs]],PM_Dalibnieki[Dablībnieka numurs],"0"),5)</f>
        <v>0</v>
      </c>
      <c r="G239" s="64"/>
      <c r="H239" s="64"/>
      <c r="I239" s="60">
        <f t="shared" si="3"/>
        <v>0</v>
      </c>
      <c r="J239" s="64"/>
      <c r="K239" s="60">
        <f>SUM(PM_Cuka[[#This Row],[KOPĀ ]:[P/FINĀLS]])</f>
        <v>0</v>
      </c>
      <c r="L239" s="64"/>
      <c r="M239" s="60">
        <f>SUM(PM_Cuka[[#This Row],[KOPĀ Pēc Pusfināla]],PM_Cuka[[#This Row],[FINĀLS]])</f>
        <v>0</v>
      </c>
      <c r="N239" s="60" t="str">
        <f>IF(PM_Cuka[[#This Row],[KOPĀ Pēc Fināla]]&gt;0,RANK(PM_Cuka[[#This Row],[KOPĀ Pēc Fināla]],PM_Cuka[KOPĀ Pēc Fināla]),"NAV")</f>
        <v>NAV</v>
      </c>
      <c r="O239" s="64"/>
      <c r="P239" s="64" t="str">
        <f>IF(PM_Cuka[[#This Row],[Grupa]]="Juniors",COUNTIFS(PM_Cuka[Grupa],PM_Cuka[[#This Row],[Grupa]],PM_Cuka[KOPĀ Pēc Fināla],"&gt;"&amp;PM_Cuka[[#This Row],[KOPĀ Pēc Fināla]])+1,"")</f>
        <v/>
      </c>
      <c r="Q239" s="65" t="str">
        <f>IF(PM_Cuka[[#This Row],[Grupa]]="Amatieris",COUNTIFS(PM_Cuka[Grupa],PM_Cuka[[#This Row],[Grupa]],PM_Cuka[KOPĀ Pēc Fināla],"&gt;"&amp;PM_Cuka[[#This Row],[KOPĀ Pēc Fināla]])+1,"")</f>
        <v/>
      </c>
      <c r="R239" s="52" t="str">
        <f>IF(PM_Cuka[[#This Row],[Komanda]]&gt;0,SUMIFS(PM_Cuka[[KOPĀ ]],PM_Cuka[Komanda],PM_Cuka[[#This Row],[Komanda]]),"0")</f>
        <v>0</v>
      </c>
    </row>
    <row r="240" spans="1:18" ht="15" x14ac:dyDescent="0.25">
      <c r="A240" s="55">
        <v>233</v>
      </c>
      <c r="B240" s="34">
        <v>233</v>
      </c>
      <c r="C240" s="50">
        <f>INDEX(PM_Dalibnieki[],MATCH(PM_Cuka[[#This Row],[Dablībnieka numurs]],PM_Dalibnieki[Dablībnieka numurs],0),2)</f>
        <v>0</v>
      </c>
      <c r="D240" s="50">
        <f>INDEX(PM_Dalibnieki[],MATCH(PM_Cuka[[#This Row],[Dablībnieka numurs]],PM_Dalibnieki[Dablībnieka numurs],0),3)</f>
        <v>0</v>
      </c>
      <c r="E240" s="50">
        <f>INDEX(PM_Dalibnieki[],MATCH(PM_Cuka[[#This Row],[Dablībnieka numurs]],PM_Dalibnieki[Dablībnieka numurs],0),4)</f>
        <v>0</v>
      </c>
      <c r="F240" s="80">
        <f>INDEX(PM_Dalibnieki[],MATCH(PM_Cuka[[#This Row],[Dablībnieka numurs]],PM_Dalibnieki[Dablībnieka numurs],"0"),5)</f>
        <v>0</v>
      </c>
      <c r="G240" s="64"/>
      <c r="H240" s="64"/>
      <c r="I240" s="60">
        <f t="shared" si="3"/>
        <v>0</v>
      </c>
      <c r="J240" s="64"/>
      <c r="K240" s="60">
        <f>SUM(PM_Cuka[[#This Row],[KOPĀ ]:[P/FINĀLS]])</f>
        <v>0</v>
      </c>
      <c r="L240" s="64"/>
      <c r="M240" s="60">
        <f>SUM(PM_Cuka[[#This Row],[KOPĀ Pēc Pusfināla]],PM_Cuka[[#This Row],[FINĀLS]])</f>
        <v>0</v>
      </c>
      <c r="N240" s="60" t="str">
        <f>IF(PM_Cuka[[#This Row],[KOPĀ Pēc Fināla]]&gt;0,RANK(PM_Cuka[[#This Row],[KOPĀ Pēc Fināla]],PM_Cuka[KOPĀ Pēc Fināla]),"NAV")</f>
        <v>NAV</v>
      </c>
      <c r="O240" s="64"/>
      <c r="P240" s="64" t="str">
        <f>IF(PM_Cuka[[#This Row],[Grupa]]="Juniors",COUNTIFS(PM_Cuka[Grupa],PM_Cuka[[#This Row],[Grupa]],PM_Cuka[KOPĀ Pēc Fināla],"&gt;"&amp;PM_Cuka[[#This Row],[KOPĀ Pēc Fināla]])+1,"")</f>
        <v/>
      </c>
      <c r="Q240" s="65" t="str">
        <f>IF(PM_Cuka[[#This Row],[Grupa]]="Amatieris",COUNTIFS(PM_Cuka[Grupa],PM_Cuka[[#This Row],[Grupa]],PM_Cuka[KOPĀ Pēc Fināla],"&gt;"&amp;PM_Cuka[[#This Row],[KOPĀ Pēc Fināla]])+1,"")</f>
        <v/>
      </c>
      <c r="R240" s="52" t="str">
        <f>IF(PM_Cuka[[#This Row],[Komanda]]&gt;0,SUMIFS(PM_Cuka[[KOPĀ ]],PM_Cuka[Komanda],PM_Cuka[[#This Row],[Komanda]]),"0")</f>
        <v>0</v>
      </c>
    </row>
    <row r="241" spans="1:18" ht="15" x14ac:dyDescent="0.25">
      <c r="A241" s="55">
        <v>234</v>
      </c>
      <c r="B241" s="34">
        <v>234</v>
      </c>
      <c r="C241" s="50">
        <f>INDEX(PM_Dalibnieki[],MATCH(PM_Cuka[[#This Row],[Dablībnieka numurs]],PM_Dalibnieki[Dablībnieka numurs],0),2)</f>
        <v>0</v>
      </c>
      <c r="D241" s="50">
        <f>INDEX(PM_Dalibnieki[],MATCH(PM_Cuka[[#This Row],[Dablībnieka numurs]],PM_Dalibnieki[Dablībnieka numurs],0),3)</f>
        <v>0</v>
      </c>
      <c r="E241" s="50">
        <f>INDEX(PM_Dalibnieki[],MATCH(PM_Cuka[[#This Row],[Dablībnieka numurs]],PM_Dalibnieki[Dablībnieka numurs],0),4)</f>
        <v>0</v>
      </c>
      <c r="F241" s="80">
        <f>INDEX(PM_Dalibnieki[],MATCH(PM_Cuka[[#This Row],[Dablībnieka numurs]],PM_Dalibnieki[Dablībnieka numurs],"0"),5)</f>
        <v>0</v>
      </c>
      <c r="G241" s="64"/>
      <c r="H241" s="64"/>
      <c r="I241" s="60">
        <f t="shared" si="3"/>
        <v>0</v>
      </c>
      <c r="J241" s="64"/>
      <c r="K241" s="60">
        <f>SUM(PM_Cuka[[#This Row],[KOPĀ ]:[P/FINĀLS]])</f>
        <v>0</v>
      </c>
      <c r="L241" s="64"/>
      <c r="M241" s="60">
        <f>SUM(PM_Cuka[[#This Row],[KOPĀ Pēc Pusfināla]],PM_Cuka[[#This Row],[FINĀLS]])</f>
        <v>0</v>
      </c>
      <c r="N241" s="60" t="str">
        <f>IF(PM_Cuka[[#This Row],[KOPĀ Pēc Fināla]]&gt;0,RANK(PM_Cuka[[#This Row],[KOPĀ Pēc Fināla]],PM_Cuka[KOPĀ Pēc Fināla]),"NAV")</f>
        <v>NAV</v>
      </c>
      <c r="O241" s="64"/>
      <c r="P241" s="64" t="str">
        <f>IF(PM_Cuka[[#This Row],[Grupa]]="Juniors",COUNTIFS(PM_Cuka[Grupa],PM_Cuka[[#This Row],[Grupa]],PM_Cuka[KOPĀ Pēc Fināla],"&gt;"&amp;PM_Cuka[[#This Row],[KOPĀ Pēc Fināla]])+1,"")</f>
        <v/>
      </c>
      <c r="Q241" s="65" t="str">
        <f>IF(PM_Cuka[[#This Row],[Grupa]]="Amatieris",COUNTIFS(PM_Cuka[Grupa],PM_Cuka[[#This Row],[Grupa]],PM_Cuka[KOPĀ Pēc Fināla],"&gt;"&amp;PM_Cuka[[#This Row],[KOPĀ Pēc Fināla]])+1,"")</f>
        <v/>
      </c>
      <c r="R241" s="52" t="str">
        <f>IF(PM_Cuka[[#This Row],[Komanda]]&gt;0,SUMIFS(PM_Cuka[[KOPĀ ]],PM_Cuka[Komanda],PM_Cuka[[#This Row],[Komanda]]),"0")</f>
        <v>0</v>
      </c>
    </row>
    <row r="242" spans="1:18" ht="15" x14ac:dyDescent="0.25">
      <c r="A242" s="55">
        <v>235</v>
      </c>
      <c r="B242" s="34">
        <v>235</v>
      </c>
      <c r="C242" s="50">
        <f>INDEX(PM_Dalibnieki[],MATCH(PM_Cuka[[#This Row],[Dablībnieka numurs]],PM_Dalibnieki[Dablībnieka numurs],0),2)</f>
        <v>0</v>
      </c>
      <c r="D242" s="50">
        <f>INDEX(PM_Dalibnieki[],MATCH(PM_Cuka[[#This Row],[Dablībnieka numurs]],PM_Dalibnieki[Dablībnieka numurs],0),3)</f>
        <v>0</v>
      </c>
      <c r="E242" s="50">
        <f>INDEX(PM_Dalibnieki[],MATCH(PM_Cuka[[#This Row],[Dablībnieka numurs]],PM_Dalibnieki[Dablībnieka numurs],0),4)</f>
        <v>0</v>
      </c>
      <c r="F242" s="80">
        <f>INDEX(PM_Dalibnieki[],MATCH(PM_Cuka[[#This Row],[Dablībnieka numurs]],PM_Dalibnieki[Dablībnieka numurs],"0"),5)</f>
        <v>0</v>
      </c>
      <c r="G242" s="64"/>
      <c r="H242" s="64"/>
      <c r="I242" s="60">
        <f t="shared" si="3"/>
        <v>0</v>
      </c>
      <c r="J242" s="64"/>
      <c r="K242" s="60">
        <f>SUM(PM_Cuka[[#This Row],[KOPĀ ]:[P/FINĀLS]])</f>
        <v>0</v>
      </c>
      <c r="L242" s="64"/>
      <c r="M242" s="60">
        <f>SUM(PM_Cuka[[#This Row],[KOPĀ Pēc Pusfināla]],PM_Cuka[[#This Row],[FINĀLS]])</f>
        <v>0</v>
      </c>
      <c r="N242" s="60" t="str">
        <f>IF(PM_Cuka[[#This Row],[KOPĀ Pēc Fināla]]&gt;0,RANK(PM_Cuka[[#This Row],[KOPĀ Pēc Fināla]],PM_Cuka[KOPĀ Pēc Fināla]),"NAV")</f>
        <v>NAV</v>
      </c>
      <c r="O242" s="64"/>
      <c r="P242" s="64" t="str">
        <f>IF(PM_Cuka[[#This Row],[Grupa]]="Juniors",COUNTIFS(PM_Cuka[Grupa],PM_Cuka[[#This Row],[Grupa]],PM_Cuka[KOPĀ Pēc Fināla],"&gt;"&amp;PM_Cuka[[#This Row],[KOPĀ Pēc Fināla]])+1,"")</f>
        <v/>
      </c>
      <c r="Q242" s="65" t="str">
        <f>IF(PM_Cuka[[#This Row],[Grupa]]="Amatieris",COUNTIFS(PM_Cuka[Grupa],PM_Cuka[[#This Row],[Grupa]],PM_Cuka[KOPĀ Pēc Fināla],"&gt;"&amp;PM_Cuka[[#This Row],[KOPĀ Pēc Fināla]])+1,"")</f>
        <v/>
      </c>
      <c r="R242" s="52" t="str">
        <f>IF(PM_Cuka[[#This Row],[Komanda]]&gt;0,SUMIFS(PM_Cuka[[KOPĀ ]],PM_Cuka[Komanda],PM_Cuka[[#This Row],[Komanda]]),"0")</f>
        <v>0</v>
      </c>
    </row>
    <row r="243" spans="1:18" ht="15" x14ac:dyDescent="0.25">
      <c r="A243" s="55">
        <v>236</v>
      </c>
      <c r="B243" s="34">
        <v>236</v>
      </c>
      <c r="C243" s="50">
        <f>INDEX(PM_Dalibnieki[],MATCH(PM_Cuka[[#This Row],[Dablībnieka numurs]],PM_Dalibnieki[Dablībnieka numurs],0),2)</f>
        <v>0</v>
      </c>
      <c r="D243" s="50">
        <f>INDEX(PM_Dalibnieki[],MATCH(PM_Cuka[[#This Row],[Dablībnieka numurs]],PM_Dalibnieki[Dablībnieka numurs],0),3)</f>
        <v>0</v>
      </c>
      <c r="E243" s="50">
        <f>INDEX(PM_Dalibnieki[],MATCH(PM_Cuka[[#This Row],[Dablībnieka numurs]],PM_Dalibnieki[Dablībnieka numurs],0),4)</f>
        <v>0</v>
      </c>
      <c r="F243" s="80">
        <f>INDEX(PM_Dalibnieki[],MATCH(PM_Cuka[[#This Row],[Dablībnieka numurs]],PM_Dalibnieki[Dablībnieka numurs],"0"),5)</f>
        <v>0</v>
      </c>
      <c r="G243" s="64"/>
      <c r="H243" s="64"/>
      <c r="I243" s="60">
        <f t="shared" si="3"/>
        <v>0</v>
      </c>
      <c r="J243" s="64"/>
      <c r="K243" s="60">
        <f>SUM(PM_Cuka[[#This Row],[KOPĀ ]:[P/FINĀLS]])</f>
        <v>0</v>
      </c>
      <c r="L243" s="64"/>
      <c r="M243" s="60">
        <f>SUM(PM_Cuka[[#This Row],[KOPĀ Pēc Pusfināla]],PM_Cuka[[#This Row],[FINĀLS]])</f>
        <v>0</v>
      </c>
      <c r="N243" s="60" t="str">
        <f>IF(PM_Cuka[[#This Row],[KOPĀ Pēc Fināla]]&gt;0,RANK(PM_Cuka[[#This Row],[KOPĀ Pēc Fināla]],PM_Cuka[KOPĀ Pēc Fināla]),"NAV")</f>
        <v>NAV</v>
      </c>
      <c r="O243" s="64"/>
      <c r="P243" s="64" t="str">
        <f>IF(PM_Cuka[[#This Row],[Grupa]]="Juniors",COUNTIFS(PM_Cuka[Grupa],PM_Cuka[[#This Row],[Grupa]],PM_Cuka[KOPĀ Pēc Fināla],"&gt;"&amp;PM_Cuka[[#This Row],[KOPĀ Pēc Fināla]])+1,"")</f>
        <v/>
      </c>
      <c r="Q243" s="65" t="str">
        <f>IF(PM_Cuka[[#This Row],[Grupa]]="Amatieris",COUNTIFS(PM_Cuka[Grupa],PM_Cuka[[#This Row],[Grupa]],PM_Cuka[KOPĀ Pēc Fināla],"&gt;"&amp;PM_Cuka[[#This Row],[KOPĀ Pēc Fināla]])+1,"")</f>
        <v/>
      </c>
      <c r="R243" s="52" t="str">
        <f>IF(PM_Cuka[[#This Row],[Komanda]]&gt;0,SUMIFS(PM_Cuka[[KOPĀ ]],PM_Cuka[Komanda],PM_Cuka[[#This Row],[Komanda]]),"0")</f>
        <v>0</v>
      </c>
    </row>
    <row r="244" spans="1:18" ht="15" x14ac:dyDescent="0.25">
      <c r="A244" s="55">
        <v>237</v>
      </c>
      <c r="B244" s="34">
        <v>237</v>
      </c>
      <c r="C244" s="50">
        <f>INDEX(PM_Dalibnieki[],MATCH(PM_Cuka[[#This Row],[Dablībnieka numurs]],PM_Dalibnieki[Dablībnieka numurs],0),2)</f>
        <v>0</v>
      </c>
      <c r="D244" s="50">
        <f>INDEX(PM_Dalibnieki[],MATCH(PM_Cuka[[#This Row],[Dablībnieka numurs]],PM_Dalibnieki[Dablībnieka numurs],0),3)</f>
        <v>0</v>
      </c>
      <c r="E244" s="50">
        <f>INDEX(PM_Dalibnieki[],MATCH(PM_Cuka[[#This Row],[Dablībnieka numurs]],PM_Dalibnieki[Dablībnieka numurs],0),4)</f>
        <v>0</v>
      </c>
      <c r="F244" s="80">
        <f>INDEX(PM_Dalibnieki[],MATCH(PM_Cuka[[#This Row],[Dablībnieka numurs]],PM_Dalibnieki[Dablībnieka numurs],"0"),5)</f>
        <v>0</v>
      </c>
      <c r="G244" s="64"/>
      <c r="H244" s="64"/>
      <c r="I244" s="60">
        <f t="shared" si="3"/>
        <v>0</v>
      </c>
      <c r="J244" s="64"/>
      <c r="K244" s="60">
        <f>SUM(PM_Cuka[[#This Row],[KOPĀ ]:[P/FINĀLS]])</f>
        <v>0</v>
      </c>
      <c r="L244" s="64"/>
      <c r="M244" s="60">
        <f>SUM(PM_Cuka[[#This Row],[KOPĀ Pēc Pusfināla]],PM_Cuka[[#This Row],[FINĀLS]])</f>
        <v>0</v>
      </c>
      <c r="N244" s="60" t="str">
        <f>IF(PM_Cuka[[#This Row],[KOPĀ Pēc Fināla]]&gt;0,RANK(PM_Cuka[[#This Row],[KOPĀ Pēc Fināla]],PM_Cuka[KOPĀ Pēc Fināla]),"NAV")</f>
        <v>NAV</v>
      </c>
      <c r="O244" s="64"/>
      <c r="P244" s="64" t="str">
        <f>IF(PM_Cuka[[#This Row],[Grupa]]="Juniors",COUNTIFS(PM_Cuka[Grupa],PM_Cuka[[#This Row],[Grupa]],PM_Cuka[KOPĀ Pēc Fināla],"&gt;"&amp;PM_Cuka[[#This Row],[KOPĀ Pēc Fināla]])+1,"")</f>
        <v/>
      </c>
      <c r="Q244" s="65" t="str">
        <f>IF(PM_Cuka[[#This Row],[Grupa]]="Amatieris",COUNTIFS(PM_Cuka[Grupa],PM_Cuka[[#This Row],[Grupa]],PM_Cuka[KOPĀ Pēc Fināla],"&gt;"&amp;PM_Cuka[[#This Row],[KOPĀ Pēc Fināla]])+1,"")</f>
        <v/>
      </c>
      <c r="R244" s="52" t="str">
        <f>IF(PM_Cuka[[#This Row],[Komanda]]&gt;0,SUMIFS(PM_Cuka[[KOPĀ ]],PM_Cuka[Komanda],PM_Cuka[[#This Row],[Komanda]]),"0")</f>
        <v>0</v>
      </c>
    </row>
    <row r="245" spans="1:18" ht="15" x14ac:dyDescent="0.25">
      <c r="A245" s="55">
        <v>238</v>
      </c>
      <c r="B245" s="34">
        <v>238</v>
      </c>
      <c r="C245" s="50">
        <f>INDEX(PM_Dalibnieki[],MATCH(PM_Cuka[[#This Row],[Dablībnieka numurs]],PM_Dalibnieki[Dablībnieka numurs],0),2)</f>
        <v>0</v>
      </c>
      <c r="D245" s="50">
        <f>INDEX(PM_Dalibnieki[],MATCH(PM_Cuka[[#This Row],[Dablībnieka numurs]],PM_Dalibnieki[Dablībnieka numurs],0),3)</f>
        <v>0</v>
      </c>
      <c r="E245" s="50">
        <f>INDEX(PM_Dalibnieki[],MATCH(PM_Cuka[[#This Row],[Dablībnieka numurs]],PM_Dalibnieki[Dablībnieka numurs],0),4)</f>
        <v>0</v>
      </c>
      <c r="F245" s="80">
        <f>INDEX(PM_Dalibnieki[],MATCH(PM_Cuka[[#This Row],[Dablībnieka numurs]],PM_Dalibnieki[Dablībnieka numurs],"0"),5)</f>
        <v>0</v>
      </c>
      <c r="G245" s="64"/>
      <c r="H245" s="64"/>
      <c r="I245" s="60">
        <f t="shared" si="3"/>
        <v>0</v>
      </c>
      <c r="J245" s="64"/>
      <c r="K245" s="60">
        <f>SUM(PM_Cuka[[#This Row],[KOPĀ ]:[P/FINĀLS]])</f>
        <v>0</v>
      </c>
      <c r="L245" s="64"/>
      <c r="M245" s="60">
        <f>SUM(PM_Cuka[[#This Row],[KOPĀ Pēc Pusfināla]],PM_Cuka[[#This Row],[FINĀLS]])</f>
        <v>0</v>
      </c>
      <c r="N245" s="60" t="str">
        <f>IF(PM_Cuka[[#This Row],[KOPĀ Pēc Fināla]]&gt;0,RANK(PM_Cuka[[#This Row],[KOPĀ Pēc Fināla]],PM_Cuka[KOPĀ Pēc Fināla]),"NAV")</f>
        <v>NAV</v>
      </c>
      <c r="O245" s="64"/>
      <c r="P245" s="64" t="str">
        <f>IF(PM_Cuka[[#This Row],[Grupa]]="Juniors",COUNTIFS(PM_Cuka[Grupa],PM_Cuka[[#This Row],[Grupa]],PM_Cuka[KOPĀ Pēc Fināla],"&gt;"&amp;PM_Cuka[[#This Row],[KOPĀ Pēc Fināla]])+1,"")</f>
        <v/>
      </c>
      <c r="Q245" s="65" t="str">
        <f>IF(PM_Cuka[[#This Row],[Grupa]]="Amatieris",COUNTIFS(PM_Cuka[Grupa],PM_Cuka[[#This Row],[Grupa]],PM_Cuka[KOPĀ Pēc Fināla],"&gt;"&amp;PM_Cuka[[#This Row],[KOPĀ Pēc Fināla]])+1,"")</f>
        <v/>
      </c>
      <c r="R245" s="52" t="str">
        <f>IF(PM_Cuka[[#This Row],[Komanda]]&gt;0,SUMIFS(PM_Cuka[[KOPĀ ]],PM_Cuka[Komanda],PM_Cuka[[#This Row],[Komanda]]),"0")</f>
        <v>0</v>
      </c>
    </row>
    <row r="246" spans="1:18" ht="15" x14ac:dyDescent="0.25">
      <c r="A246" s="55">
        <v>239</v>
      </c>
      <c r="B246" s="34">
        <v>239</v>
      </c>
      <c r="C246" s="50">
        <f>INDEX(PM_Dalibnieki[],MATCH(PM_Cuka[[#This Row],[Dablībnieka numurs]],PM_Dalibnieki[Dablībnieka numurs],0),2)</f>
        <v>0</v>
      </c>
      <c r="D246" s="50">
        <f>INDEX(PM_Dalibnieki[],MATCH(PM_Cuka[[#This Row],[Dablībnieka numurs]],PM_Dalibnieki[Dablībnieka numurs],0),3)</f>
        <v>0</v>
      </c>
      <c r="E246" s="50">
        <f>INDEX(PM_Dalibnieki[],MATCH(PM_Cuka[[#This Row],[Dablībnieka numurs]],PM_Dalibnieki[Dablībnieka numurs],0),4)</f>
        <v>0</v>
      </c>
      <c r="F246" s="80">
        <f>INDEX(PM_Dalibnieki[],MATCH(PM_Cuka[[#This Row],[Dablībnieka numurs]],PM_Dalibnieki[Dablībnieka numurs],"0"),5)</f>
        <v>0</v>
      </c>
      <c r="G246" s="64"/>
      <c r="H246" s="64"/>
      <c r="I246" s="60">
        <f t="shared" si="3"/>
        <v>0</v>
      </c>
      <c r="J246" s="64"/>
      <c r="K246" s="60">
        <f>SUM(PM_Cuka[[#This Row],[KOPĀ ]:[P/FINĀLS]])</f>
        <v>0</v>
      </c>
      <c r="L246" s="64"/>
      <c r="M246" s="60">
        <f>SUM(PM_Cuka[[#This Row],[KOPĀ Pēc Pusfināla]],PM_Cuka[[#This Row],[FINĀLS]])</f>
        <v>0</v>
      </c>
      <c r="N246" s="60" t="str">
        <f>IF(PM_Cuka[[#This Row],[KOPĀ Pēc Fināla]]&gt;0,RANK(PM_Cuka[[#This Row],[KOPĀ Pēc Fināla]],PM_Cuka[KOPĀ Pēc Fināla]),"NAV")</f>
        <v>NAV</v>
      </c>
      <c r="O246" s="64"/>
      <c r="P246" s="64" t="str">
        <f>IF(PM_Cuka[[#This Row],[Grupa]]="Juniors",COUNTIFS(PM_Cuka[Grupa],PM_Cuka[[#This Row],[Grupa]],PM_Cuka[KOPĀ Pēc Fināla],"&gt;"&amp;PM_Cuka[[#This Row],[KOPĀ Pēc Fināla]])+1,"")</f>
        <v/>
      </c>
      <c r="Q246" s="65" t="str">
        <f>IF(PM_Cuka[[#This Row],[Grupa]]="Amatieris",COUNTIFS(PM_Cuka[Grupa],PM_Cuka[[#This Row],[Grupa]],PM_Cuka[KOPĀ Pēc Fināla],"&gt;"&amp;PM_Cuka[[#This Row],[KOPĀ Pēc Fināla]])+1,"")</f>
        <v/>
      </c>
      <c r="R246" s="52" t="str">
        <f>IF(PM_Cuka[[#This Row],[Komanda]]&gt;0,SUMIFS(PM_Cuka[[KOPĀ ]],PM_Cuka[Komanda],PM_Cuka[[#This Row],[Komanda]]),"0")</f>
        <v>0</v>
      </c>
    </row>
    <row r="247" spans="1:18" ht="15" x14ac:dyDescent="0.25">
      <c r="A247" s="55">
        <v>240</v>
      </c>
      <c r="B247" s="34">
        <v>240</v>
      </c>
      <c r="C247" s="50">
        <f>INDEX(PM_Dalibnieki[],MATCH(PM_Cuka[[#This Row],[Dablībnieka numurs]],PM_Dalibnieki[Dablībnieka numurs],0),2)</f>
        <v>0</v>
      </c>
      <c r="D247" s="50">
        <f>INDEX(PM_Dalibnieki[],MATCH(PM_Cuka[[#This Row],[Dablībnieka numurs]],PM_Dalibnieki[Dablībnieka numurs],0),3)</f>
        <v>0</v>
      </c>
      <c r="E247" s="50">
        <f>INDEX(PM_Dalibnieki[],MATCH(PM_Cuka[[#This Row],[Dablībnieka numurs]],PM_Dalibnieki[Dablībnieka numurs],0),4)</f>
        <v>0</v>
      </c>
      <c r="F247" s="80">
        <f>INDEX(PM_Dalibnieki[],MATCH(PM_Cuka[[#This Row],[Dablībnieka numurs]],PM_Dalibnieki[Dablībnieka numurs],"0"),5)</f>
        <v>0</v>
      </c>
      <c r="G247" s="64"/>
      <c r="H247" s="64"/>
      <c r="I247" s="60">
        <f t="shared" si="3"/>
        <v>0</v>
      </c>
      <c r="J247" s="64"/>
      <c r="K247" s="60">
        <f>SUM(PM_Cuka[[#This Row],[KOPĀ ]:[P/FINĀLS]])</f>
        <v>0</v>
      </c>
      <c r="L247" s="64"/>
      <c r="M247" s="60">
        <f>SUM(PM_Cuka[[#This Row],[KOPĀ Pēc Pusfināla]],PM_Cuka[[#This Row],[FINĀLS]])</f>
        <v>0</v>
      </c>
      <c r="N247" s="60" t="str">
        <f>IF(PM_Cuka[[#This Row],[KOPĀ Pēc Fināla]]&gt;0,RANK(PM_Cuka[[#This Row],[KOPĀ Pēc Fināla]],PM_Cuka[KOPĀ Pēc Fināla]),"NAV")</f>
        <v>NAV</v>
      </c>
      <c r="O247" s="64"/>
      <c r="P247" s="64" t="str">
        <f>IF(PM_Cuka[[#This Row],[Grupa]]="Juniors",COUNTIFS(PM_Cuka[Grupa],PM_Cuka[[#This Row],[Grupa]],PM_Cuka[KOPĀ Pēc Fināla],"&gt;"&amp;PM_Cuka[[#This Row],[KOPĀ Pēc Fināla]])+1,"")</f>
        <v/>
      </c>
      <c r="Q247" s="65" t="str">
        <f>IF(PM_Cuka[[#This Row],[Grupa]]="Amatieris",COUNTIFS(PM_Cuka[Grupa],PM_Cuka[[#This Row],[Grupa]],PM_Cuka[KOPĀ Pēc Fināla],"&gt;"&amp;PM_Cuka[[#This Row],[KOPĀ Pēc Fināla]])+1,"")</f>
        <v/>
      </c>
      <c r="R247" s="52" t="str">
        <f>IF(PM_Cuka[[#This Row],[Komanda]]&gt;0,SUMIFS(PM_Cuka[[KOPĀ ]],PM_Cuka[Komanda],PM_Cuka[[#This Row],[Komanda]]),"0")</f>
        <v>0</v>
      </c>
    </row>
    <row r="248" spans="1:18" ht="15" x14ac:dyDescent="0.25">
      <c r="A248" s="55">
        <v>241</v>
      </c>
      <c r="B248" s="34">
        <v>241</v>
      </c>
      <c r="C248" s="50">
        <f>INDEX(PM_Dalibnieki[],MATCH(PM_Cuka[[#This Row],[Dablībnieka numurs]],PM_Dalibnieki[Dablībnieka numurs],0),2)</f>
        <v>0</v>
      </c>
      <c r="D248" s="50">
        <f>INDEX(PM_Dalibnieki[],MATCH(PM_Cuka[[#This Row],[Dablībnieka numurs]],PM_Dalibnieki[Dablībnieka numurs],0),3)</f>
        <v>0</v>
      </c>
      <c r="E248" s="50">
        <f>INDEX(PM_Dalibnieki[],MATCH(PM_Cuka[[#This Row],[Dablībnieka numurs]],PM_Dalibnieki[Dablībnieka numurs],0),4)</f>
        <v>0</v>
      </c>
      <c r="F248" s="80">
        <f>INDEX(PM_Dalibnieki[],MATCH(PM_Cuka[[#This Row],[Dablībnieka numurs]],PM_Dalibnieki[Dablībnieka numurs],"0"),5)</f>
        <v>0</v>
      </c>
      <c r="G248" s="64"/>
      <c r="H248" s="64"/>
      <c r="I248" s="60">
        <f t="shared" si="3"/>
        <v>0</v>
      </c>
      <c r="J248" s="64"/>
      <c r="K248" s="60">
        <f>SUM(PM_Cuka[[#This Row],[KOPĀ ]:[P/FINĀLS]])</f>
        <v>0</v>
      </c>
      <c r="L248" s="64"/>
      <c r="M248" s="60">
        <f>SUM(PM_Cuka[[#This Row],[KOPĀ Pēc Pusfināla]],PM_Cuka[[#This Row],[FINĀLS]])</f>
        <v>0</v>
      </c>
      <c r="N248" s="60" t="str">
        <f>IF(PM_Cuka[[#This Row],[KOPĀ Pēc Fināla]]&gt;0,RANK(PM_Cuka[[#This Row],[KOPĀ Pēc Fināla]],PM_Cuka[KOPĀ Pēc Fināla]),"NAV")</f>
        <v>NAV</v>
      </c>
      <c r="O248" s="64"/>
      <c r="P248" s="64" t="str">
        <f>IF(PM_Cuka[[#This Row],[Grupa]]="Juniors",COUNTIFS(PM_Cuka[Grupa],PM_Cuka[[#This Row],[Grupa]],PM_Cuka[KOPĀ Pēc Fināla],"&gt;"&amp;PM_Cuka[[#This Row],[KOPĀ Pēc Fināla]])+1,"")</f>
        <v/>
      </c>
      <c r="Q248" s="65" t="str">
        <f>IF(PM_Cuka[[#This Row],[Grupa]]="Amatieris",COUNTIFS(PM_Cuka[Grupa],PM_Cuka[[#This Row],[Grupa]],PM_Cuka[KOPĀ Pēc Fināla],"&gt;"&amp;PM_Cuka[[#This Row],[KOPĀ Pēc Fināla]])+1,"")</f>
        <v/>
      </c>
      <c r="R248" s="52" t="str">
        <f>IF(PM_Cuka[[#This Row],[Komanda]]&gt;0,SUMIFS(PM_Cuka[[KOPĀ ]],PM_Cuka[Komanda],PM_Cuka[[#This Row],[Komanda]]),"0")</f>
        <v>0</v>
      </c>
    </row>
    <row r="249" spans="1:18" ht="15" x14ac:dyDescent="0.25">
      <c r="A249" s="55">
        <v>242</v>
      </c>
      <c r="B249" s="34">
        <v>242</v>
      </c>
      <c r="C249" s="50">
        <f>INDEX(PM_Dalibnieki[],MATCH(PM_Cuka[[#This Row],[Dablībnieka numurs]],PM_Dalibnieki[Dablībnieka numurs],0),2)</f>
        <v>0</v>
      </c>
      <c r="D249" s="50">
        <f>INDEX(PM_Dalibnieki[],MATCH(PM_Cuka[[#This Row],[Dablībnieka numurs]],PM_Dalibnieki[Dablībnieka numurs],0),3)</f>
        <v>0</v>
      </c>
      <c r="E249" s="50">
        <f>INDEX(PM_Dalibnieki[],MATCH(PM_Cuka[[#This Row],[Dablībnieka numurs]],PM_Dalibnieki[Dablībnieka numurs],0),4)</f>
        <v>0</v>
      </c>
      <c r="F249" s="80">
        <f>INDEX(PM_Dalibnieki[],MATCH(PM_Cuka[[#This Row],[Dablībnieka numurs]],PM_Dalibnieki[Dablībnieka numurs],"0"),5)</f>
        <v>0</v>
      </c>
      <c r="G249" s="64"/>
      <c r="H249" s="64"/>
      <c r="I249" s="60">
        <f t="shared" si="3"/>
        <v>0</v>
      </c>
      <c r="J249" s="64"/>
      <c r="K249" s="60">
        <f>SUM(PM_Cuka[[#This Row],[KOPĀ ]:[P/FINĀLS]])</f>
        <v>0</v>
      </c>
      <c r="L249" s="64"/>
      <c r="M249" s="60">
        <f>SUM(PM_Cuka[[#This Row],[KOPĀ Pēc Pusfināla]],PM_Cuka[[#This Row],[FINĀLS]])</f>
        <v>0</v>
      </c>
      <c r="N249" s="60" t="str">
        <f>IF(PM_Cuka[[#This Row],[KOPĀ Pēc Fināla]]&gt;0,RANK(PM_Cuka[[#This Row],[KOPĀ Pēc Fināla]],PM_Cuka[KOPĀ Pēc Fināla]),"NAV")</f>
        <v>NAV</v>
      </c>
      <c r="O249" s="64"/>
      <c r="P249" s="64" t="str">
        <f>IF(PM_Cuka[[#This Row],[Grupa]]="Juniors",COUNTIFS(PM_Cuka[Grupa],PM_Cuka[[#This Row],[Grupa]],PM_Cuka[KOPĀ Pēc Fināla],"&gt;"&amp;PM_Cuka[[#This Row],[KOPĀ Pēc Fināla]])+1,"")</f>
        <v/>
      </c>
      <c r="Q249" s="65" t="str">
        <f>IF(PM_Cuka[[#This Row],[Grupa]]="Amatieris",COUNTIFS(PM_Cuka[Grupa],PM_Cuka[[#This Row],[Grupa]],PM_Cuka[KOPĀ Pēc Fināla],"&gt;"&amp;PM_Cuka[[#This Row],[KOPĀ Pēc Fināla]])+1,"")</f>
        <v/>
      </c>
      <c r="R249" s="52" t="str">
        <f>IF(PM_Cuka[[#This Row],[Komanda]]&gt;0,SUMIFS(PM_Cuka[[KOPĀ ]],PM_Cuka[Komanda],PM_Cuka[[#This Row],[Komanda]]),"0")</f>
        <v>0</v>
      </c>
    </row>
    <row r="250" spans="1:18" ht="15" x14ac:dyDescent="0.25">
      <c r="A250" s="55">
        <v>243</v>
      </c>
      <c r="B250" s="34">
        <v>243</v>
      </c>
      <c r="C250" s="50">
        <f>INDEX(PM_Dalibnieki[],MATCH(PM_Cuka[[#This Row],[Dablībnieka numurs]],PM_Dalibnieki[Dablībnieka numurs],0),2)</f>
        <v>0</v>
      </c>
      <c r="D250" s="50">
        <f>INDEX(PM_Dalibnieki[],MATCH(PM_Cuka[[#This Row],[Dablībnieka numurs]],PM_Dalibnieki[Dablībnieka numurs],0),3)</f>
        <v>0</v>
      </c>
      <c r="E250" s="50">
        <f>INDEX(PM_Dalibnieki[],MATCH(PM_Cuka[[#This Row],[Dablībnieka numurs]],PM_Dalibnieki[Dablībnieka numurs],0),4)</f>
        <v>0</v>
      </c>
      <c r="F250" s="80">
        <f>INDEX(PM_Dalibnieki[],MATCH(PM_Cuka[[#This Row],[Dablībnieka numurs]],PM_Dalibnieki[Dablībnieka numurs],"0"),5)</f>
        <v>0</v>
      </c>
      <c r="G250" s="64"/>
      <c r="H250" s="64"/>
      <c r="I250" s="60">
        <f t="shared" si="3"/>
        <v>0</v>
      </c>
      <c r="J250" s="64"/>
      <c r="K250" s="60">
        <f>SUM(PM_Cuka[[#This Row],[KOPĀ ]:[P/FINĀLS]])</f>
        <v>0</v>
      </c>
      <c r="L250" s="64"/>
      <c r="M250" s="60">
        <f>SUM(PM_Cuka[[#This Row],[KOPĀ Pēc Pusfināla]],PM_Cuka[[#This Row],[FINĀLS]])</f>
        <v>0</v>
      </c>
      <c r="N250" s="60" t="str">
        <f>IF(PM_Cuka[[#This Row],[KOPĀ Pēc Fināla]]&gt;0,RANK(PM_Cuka[[#This Row],[KOPĀ Pēc Fināla]],PM_Cuka[KOPĀ Pēc Fināla]),"NAV")</f>
        <v>NAV</v>
      </c>
      <c r="O250" s="64"/>
      <c r="P250" s="64" t="str">
        <f>IF(PM_Cuka[[#This Row],[Grupa]]="Juniors",COUNTIFS(PM_Cuka[Grupa],PM_Cuka[[#This Row],[Grupa]],PM_Cuka[KOPĀ Pēc Fināla],"&gt;"&amp;PM_Cuka[[#This Row],[KOPĀ Pēc Fināla]])+1,"")</f>
        <v/>
      </c>
      <c r="Q250" s="65" t="str">
        <f>IF(PM_Cuka[[#This Row],[Grupa]]="Amatieris",COUNTIFS(PM_Cuka[Grupa],PM_Cuka[[#This Row],[Grupa]],PM_Cuka[KOPĀ Pēc Fināla],"&gt;"&amp;PM_Cuka[[#This Row],[KOPĀ Pēc Fināla]])+1,"")</f>
        <v/>
      </c>
      <c r="R250" s="52" t="str">
        <f>IF(PM_Cuka[[#This Row],[Komanda]]&gt;0,SUMIFS(PM_Cuka[[KOPĀ ]],PM_Cuka[Komanda],PM_Cuka[[#This Row],[Komanda]]),"0")</f>
        <v>0</v>
      </c>
    </row>
    <row r="251" spans="1:18" ht="15" x14ac:dyDescent="0.25">
      <c r="A251" s="55">
        <v>244</v>
      </c>
      <c r="B251" s="34">
        <v>244</v>
      </c>
      <c r="C251" s="50">
        <f>INDEX(PM_Dalibnieki[],MATCH(PM_Cuka[[#This Row],[Dablībnieka numurs]],PM_Dalibnieki[Dablībnieka numurs],0),2)</f>
        <v>0</v>
      </c>
      <c r="D251" s="50">
        <f>INDEX(PM_Dalibnieki[],MATCH(PM_Cuka[[#This Row],[Dablībnieka numurs]],PM_Dalibnieki[Dablībnieka numurs],0),3)</f>
        <v>0</v>
      </c>
      <c r="E251" s="50">
        <f>INDEX(PM_Dalibnieki[],MATCH(PM_Cuka[[#This Row],[Dablībnieka numurs]],PM_Dalibnieki[Dablībnieka numurs],0),4)</f>
        <v>0</v>
      </c>
      <c r="F251" s="80">
        <f>INDEX(PM_Dalibnieki[],MATCH(PM_Cuka[[#This Row],[Dablībnieka numurs]],PM_Dalibnieki[Dablībnieka numurs],"0"),5)</f>
        <v>0</v>
      </c>
      <c r="G251" s="64"/>
      <c r="H251" s="64"/>
      <c r="I251" s="60">
        <f t="shared" si="3"/>
        <v>0</v>
      </c>
      <c r="J251" s="64"/>
      <c r="K251" s="60">
        <f>SUM(PM_Cuka[[#This Row],[KOPĀ ]:[P/FINĀLS]])</f>
        <v>0</v>
      </c>
      <c r="L251" s="64"/>
      <c r="M251" s="60">
        <f>SUM(PM_Cuka[[#This Row],[KOPĀ Pēc Pusfināla]],PM_Cuka[[#This Row],[FINĀLS]])</f>
        <v>0</v>
      </c>
      <c r="N251" s="60" t="str">
        <f>IF(PM_Cuka[[#This Row],[KOPĀ Pēc Fināla]]&gt;0,RANK(PM_Cuka[[#This Row],[KOPĀ Pēc Fināla]],PM_Cuka[KOPĀ Pēc Fināla]),"NAV")</f>
        <v>NAV</v>
      </c>
      <c r="O251" s="64"/>
      <c r="P251" s="64" t="str">
        <f>IF(PM_Cuka[[#This Row],[Grupa]]="Juniors",COUNTIFS(PM_Cuka[Grupa],PM_Cuka[[#This Row],[Grupa]],PM_Cuka[KOPĀ Pēc Fināla],"&gt;"&amp;PM_Cuka[[#This Row],[KOPĀ Pēc Fināla]])+1,"")</f>
        <v/>
      </c>
      <c r="Q251" s="65" t="str">
        <f>IF(PM_Cuka[[#This Row],[Grupa]]="Amatieris",COUNTIFS(PM_Cuka[Grupa],PM_Cuka[[#This Row],[Grupa]],PM_Cuka[KOPĀ Pēc Fināla],"&gt;"&amp;PM_Cuka[[#This Row],[KOPĀ Pēc Fināla]])+1,"")</f>
        <v/>
      </c>
      <c r="R251" s="52" t="str">
        <f>IF(PM_Cuka[[#This Row],[Komanda]]&gt;0,SUMIFS(PM_Cuka[[KOPĀ ]],PM_Cuka[Komanda],PM_Cuka[[#This Row],[Komanda]]),"0")</f>
        <v>0</v>
      </c>
    </row>
    <row r="252" spans="1:18" ht="15" x14ac:dyDescent="0.25">
      <c r="A252" s="55">
        <v>245</v>
      </c>
      <c r="B252" s="34">
        <v>245</v>
      </c>
      <c r="C252" s="50">
        <f>INDEX(PM_Dalibnieki[],MATCH(PM_Cuka[[#This Row],[Dablībnieka numurs]],PM_Dalibnieki[Dablībnieka numurs],0),2)</f>
        <v>0</v>
      </c>
      <c r="D252" s="50">
        <f>INDEX(PM_Dalibnieki[],MATCH(PM_Cuka[[#This Row],[Dablībnieka numurs]],PM_Dalibnieki[Dablībnieka numurs],0),3)</f>
        <v>0</v>
      </c>
      <c r="E252" s="50">
        <f>INDEX(PM_Dalibnieki[],MATCH(PM_Cuka[[#This Row],[Dablībnieka numurs]],PM_Dalibnieki[Dablībnieka numurs],0),4)</f>
        <v>0</v>
      </c>
      <c r="F252" s="80">
        <f>INDEX(PM_Dalibnieki[],MATCH(PM_Cuka[[#This Row],[Dablībnieka numurs]],PM_Dalibnieki[Dablībnieka numurs],"0"),5)</f>
        <v>0</v>
      </c>
      <c r="G252" s="64"/>
      <c r="H252" s="64"/>
      <c r="I252" s="60">
        <f t="shared" si="3"/>
        <v>0</v>
      </c>
      <c r="J252" s="64"/>
      <c r="K252" s="60">
        <f>SUM(PM_Cuka[[#This Row],[KOPĀ ]:[P/FINĀLS]])</f>
        <v>0</v>
      </c>
      <c r="L252" s="64"/>
      <c r="M252" s="60">
        <f>SUM(PM_Cuka[[#This Row],[KOPĀ Pēc Pusfināla]],PM_Cuka[[#This Row],[FINĀLS]])</f>
        <v>0</v>
      </c>
      <c r="N252" s="60" t="str">
        <f>IF(PM_Cuka[[#This Row],[KOPĀ Pēc Fināla]]&gt;0,RANK(PM_Cuka[[#This Row],[KOPĀ Pēc Fināla]],PM_Cuka[KOPĀ Pēc Fināla]),"NAV")</f>
        <v>NAV</v>
      </c>
      <c r="O252" s="64"/>
      <c r="P252" s="64" t="str">
        <f>IF(PM_Cuka[[#This Row],[Grupa]]="Juniors",COUNTIFS(PM_Cuka[Grupa],PM_Cuka[[#This Row],[Grupa]],PM_Cuka[KOPĀ Pēc Fināla],"&gt;"&amp;PM_Cuka[[#This Row],[KOPĀ Pēc Fināla]])+1,"")</f>
        <v/>
      </c>
      <c r="Q252" s="65" t="str">
        <f>IF(PM_Cuka[[#This Row],[Grupa]]="Amatieris",COUNTIFS(PM_Cuka[Grupa],PM_Cuka[[#This Row],[Grupa]],PM_Cuka[KOPĀ Pēc Fināla],"&gt;"&amp;PM_Cuka[[#This Row],[KOPĀ Pēc Fināla]])+1,"")</f>
        <v/>
      </c>
      <c r="R252" s="52" t="str">
        <f>IF(PM_Cuka[[#This Row],[Komanda]]&gt;0,SUMIFS(PM_Cuka[[KOPĀ ]],PM_Cuka[Komanda],PM_Cuka[[#This Row],[Komanda]]),"0")</f>
        <v>0</v>
      </c>
    </row>
    <row r="253" spans="1:18" ht="15" x14ac:dyDescent="0.25">
      <c r="A253" s="55">
        <v>246</v>
      </c>
      <c r="B253" s="34">
        <v>246</v>
      </c>
      <c r="C253" s="50">
        <f>INDEX(PM_Dalibnieki[],MATCH(PM_Cuka[[#This Row],[Dablībnieka numurs]],PM_Dalibnieki[Dablībnieka numurs],0),2)</f>
        <v>0</v>
      </c>
      <c r="D253" s="50">
        <f>INDEX(PM_Dalibnieki[],MATCH(PM_Cuka[[#This Row],[Dablībnieka numurs]],PM_Dalibnieki[Dablībnieka numurs],0),3)</f>
        <v>0</v>
      </c>
      <c r="E253" s="50">
        <f>INDEX(PM_Dalibnieki[],MATCH(PM_Cuka[[#This Row],[Dablībnieka numurs]],PM_Dalibnieki[Dablībnieka numurs],0),4)</f>
        <v>0</v>
      </c>
      <c r="F253" s="80">
        <f>INDEX(PM_Dalibnieki[],MATCH(PM_Cuka[[#This Row],[Dablībnieka numurs]],PM_Dalibnieki[Dablībnieka numurs],"0"),5)</f>
        <v>0</v>
      </c>
      <c r="G253" s="64"/>
      <c r="H253" s="64"/>
      <c r="I253" s="60">
        <f t="shared" si="3"/>
        <v>0</v>
      </c>
      <c r="J253" s="64"/>
      <c r="K253" s="60">
        <f>SUM(PM_Cuka[[#This Row],[KOPĀ ]:[P/FINĀLS]])</f>
        <v>0</v>
      </c>
      <c r="L253" s="64"/>
      <c r="M253" s="60">
        <f>SUM(PM_Cuka[[#This Row],[KOPĀ Pēc Pusfināla]],PM_Cuka[[#This Row],[FINĀLS]])</f>
        <v>0</v>
      </c>
      <c r="N253" s="60" t="str">
        <f>IF(PM_Cuka[[#This Row],[KOPĀ Pēc Fināla]]&gt;0,RANK(PM_Cuka[[#This Row],[KOPĀ Pēc Fināla]],PM_Cuka[KOPĀ Pēc Fināla]),"NAV")</f>
        <v>NAV</v>
      </c>
      <c r="O253" s="64"/>
      <c r="P253" s="64" t="str">
        <f>IF(PM_Cuka[[#This Row],[Grupa]]="Juniors",COUNTIFS(PM_Cuka[Grupa],PM_Cuka[[#This Row],[Grupa]],PM_Cuka[KOPĀ Pēc Fināla],"&gt;"&amp;PM_Cuka[[#This Row],[KOPĀ Pēc Fināla]])+1,"")</f>
        <v/>
      </c>
      <c r="Q253" s="65" t="str">
        <f>IF(PM_Cuka[[#This Row],[Grupa]]="Amatieris",COUNTIFS(PM_Cuka[Grupa],PM_Cuka[[#This Row],[Grupa]],PM_Cuka[KOPĀ Pēc Fināla],"&gt;"&amp;PM_Cuka[[#This Row],[KOPĀ Pēc Fināla]])+1,"")</f>
        <v/>
      </c>
      <c r="R253" s="52" t="str">
        <f>IF(PM_Cuka[[#This Row],[Komanda]]&gt;0,SUMIFS(PM_Cuka[[KOPĀ ]],PM_Cuka[Komanda],PM_Cuka[[#This Row],[Komanda]]),"0")</f>
        <v>0</v>
      </c>
    </row>
    <row r="254" spans="1:18" ht="15" x14ac:dyDescent="0.25">
      <c r="A254" s="55">
        <v>247</v>
      </c>
      <c r="B254" s="34">
        <v>247</v>
      </c>
      <c r="C254" s="50">
        <f>INDEX(PM_Dalibnieki[],MATCH(PM_Cuka[[#This Row],[Dablībnieka numurs]],PM_Dalibnieki[Dablībnieka numurs],0),2)</f>
        <v>0</v>
      </c>
      <c r="D254" s="50">
        <f>INDEX(PM_Dalibnieki[],MATCH(PM_Cuka[[#This Row],[Dablībnieka numurs]],PM_Dalibnieki[Dablībnieka numurs],0),3)</f>
        <v>0</v>
      </c>
      <c r="E254" s="50">
        <f>INDEX(PM_Dalibnieki[],MATCH(PM_Cuka[[#This Row],[Dablībnieka numurs]],PM_Dalibnieki[Dablībnieka numurs],0),4)</f>
        <v>0</v>
      </c>
      <c r="F254" s="80">
        <f>INDEX(PM_Dalibnieki[],MATCH(PM_Cuka[[#This Row],[Dablībnieka numurs]],PM_Dalibnieki[Dablībnieka numurs],"0"),5)</f>
        <v>0</v>
      </c>
      <c r="G254" s="64"/>
      <c r="H254" s="64"/>
      <c r="I254" s="60">
        <f t="shared" si="3"/>
        <v>0</v>
      </c>
      <c r="J254" s="64"/>
      <c r="K254" s="60">
        <f>SUM(PM_Cuka[[#This Row],[KOPĀ ]:[P/FINĀLS]])</f>
        <v>0</v>
      </c>
      <c r="L254" s="64"/>
      <c r="M254" s="60">
        <f>SUM(PM_Cuka[[#This Row],[KOPĀ Pēc Pusfināla]],PM_Cuka[[#This Row],[FINĀLS]])</f>
        <v>0</v>
      </c>
      <c r="N254" s="60" t="str">
        <f>IF(PM_Cuka[[#This Row],[KOPĀ Pēc Fināla]]&gt;0,RANK(PM_Cuka[[#This Row],[KOPĀ Pēc Fināla]],PM_Cuka[KOPĀ Pēc Fināla]),"NAV")</f>
        <v>NAV</v>
      </c>
      <c r="O254" s="64"/>
      <c r="P254" s="64" t="str">
        <f>IF(PM_Cuka[[#This Row],[Grupa]]="Juniors",COUNTIFS(PM_Cuka[Grupa],PM_Cuka[[#This Row],[Grupa]],PM_Cuka[KOPĀ Pēc Fināla],"&gt;"&amp;PM_Cuka[[#This Row],[KOPĀ Pēc Fināla]])+1,"")</f>
        <v/>
      </c>
      <c r="Q254" s="65" t="str">
        <f>IF(PM_Cuka[[#This Row],[Grupa]]="Amatieris",COUNTIFS(PM_Cuka[Grupa],PM_Cuka[[#This Row],[Grupa]],PM_Cuka[KOPĀ Pēc Fināla],"&gt;"&amp;PM_Cuka[[#This Row],[KOPĀ Pēc Fināla]])+1,"")</f>
        <v/>
      </c>
      <c r="R254" s="52" t="str">
        <f>IF(PM_Cuka[[#This Row],[Komanda]]&gt;0,SUMIFS(PM_Cuka[[KOPĀ ]],PM_Cuka[Komanda],PM_Cuka[[#This Row],[Komanda]]),"0")</f>
        <v>0</v>
      </c>
    </row>
    <row r="255" spans="1:18" ht="15" x14ac:dyDescent="0.25">
      <c r="A255" s="55">
        <v>248</v>
      </c>
      <c r="B255" s="34">
        <v>248</v>
      </c>
      <c r="C255" s="50">
        <f>INDEX(PM_Dalibnieki[],MATCH(PM_Cuka[[#This Row],[Dablībnieka numurs]],PM_Dalibnieki[Dablībnieka numurs],0),2)</f>
        <v>0</v>
      </c>
      <c r="D255" s="50">
        <f>INDEX(PM_Dalibnieki[],MATCH(PM_Cuka[[#This Row],[Dablībnieka numurs]],PM_Dalibnieki[Dablībnieka numurs],0),3)</f>
        <v>0</v>
      </c>
      <c r="E255" s="50">
        <f>INDEX(PM_Dalibnieki[],MATCH(PM_Cuka[[#This Row],[Dablībnieka numurs]],PM_Dalibnieki[Dablībnieka numurs],0),4)</f>
        <v>0</v>
      </c>
      <c r="F255" s="80">
        <f>INDEX(PM_Dalibnieki[],MATCH(PM_Cuka[[#This Row],[Dablībnieka numurs]],PM_Dalibnieki[Dablībnieka numurs],"0"),5)</f>
        <v>0</v>
      </c>
      <c r="G255" s="64"/>
      <c r="H255" s="64"/>
      <c r="I255" s="60">
        <f t="shared" si="3"/>
        <v>0</v>
      </c>
      <c r="J255" s="64"/>
      <c r="K255" s="60">
        <f>SUM(PM_Cuka[[#This Row],[KOPĀ ]:[P/FINĀLS]])</f>
        <v>0</v>
      </c>
      <c r="L255" s="64"/>
      <c r="M255" s="60">
        <f>SUM(PM_Cuka[[#This Row],[KOPĀ Pēc Pusfināla]],PM_Cuka[[#This Row],[FINĀLS]])</f>
        <v>0</v>
      </c>
      <c r="N255" s="60" t="str">
        <f>IF(PM_Cuka[[#This Row],[KOPĀ Pēc Fināla]]&gt;0,RANK(PM_Cuka[[#This Row],[KOPĀ Pēc Fināla]],PM_Cuka[KOPĀ Pēc Fināla]),"NAV")</f>
        <v>NAV</v>
      </c>
      <c r="O255" s="64"/>
      <c r="P255" s="64" t="str">
        <f>IF(PM_Cuka[[#This Row],[Grupa]]="Juniors",COUNTIFS(PM_Cuka[Grupa],PM_Cuka[[#This Row],[Grupa]],PM_Cuka[KOPĀ Pēc Fināla],"&gt;"&amp;PM_Cuka[[#This Row],[KOPĀ Pēc Fināla]])+1,"")</f>
        <v/>
      </c>
      <c r="Q255" s="65" t="str">
        <f>IF(PM_Cuka[[#This Row],[Grupa]]="Amatieris",COUNTIFS(PM_Cuka[Grupa],PM_Cuka[[#This Row],[Grupa]],PM_Cuka[KOPĀ Pēc Fināla],"&gt;"&amp;PM_Cuka[[#This Row],[KOPĀ Pēc Fināla]])+1,"")</f>
        <v/>
      </c>
      <c r="R255" s="52" t="str">
        <f>IF(PM_Cuka[[#This Row],[Komanda]]&gt;0,SUMIFS(PM_Cuka[[KOPĀ ]],PM_Cuka[Komanda],PM_Cuka[[#This Row],[Komanda]]),"0")</f>
        <v>0</v>
      </c>
    </row>
    <row r="256" spans="1:18" ht="15" x14ac:dyDescent="0.25">
      <c r="A256" s="55">
        <v>249</v>
      </c>
      <c r="B256" s="34">
        <v>249</v>
      </c>
      <c r="C256" s="50">
        <f>INDEX(PM_Dalibnieki[],MATCH(PM_Cuka[[#This Row],[Dablībnieka numurs]],PM_Dalibnieki[Dablībnieka numurs],0),2)</f>
        <v>0</v>
      </c>
      <c r="D256" s="50">
        <f>INDEX(PM_Dalibnieki[],MATCH(PM_Cuka[[#This Row],[Dablībnieka numurs]],PM_Dalibnieki[Dablībnieka numurs],0),3)</f>
        <v>0</v>
      </c>
      <c r="E256" s="50">
        <f>INDEX(PM_Dalibnieki[],MATCH(PM_Cuka[[#This Row],[Dablībnieka numurs]],PM_Dalibnieki[Dablībnieka numurs],0),4)</f>
        <v>0</v>
      </c>
      <c r="F256" s="80">
        <f>INDEX(PM_Dalibnieki[],MATCH(PM_Cuka[[#This Row],[Dablībnieka numurs]],PM_Dalibnieki[Dablībnieka numurs],"0"),5)</f>
        <v>0</v>
      </c>
      <c r="G256" s="64"/>
      <c r="H256" s="64"/>
      <c r="I256" s="60">
        <f t="shared" si="3"/>
        <v>0</v>
      </c>
      <c r="J256" s="64"/>
      <c r="K256" s="60">
        <f>SUM(PM_Cuka[[#This Row],[KOPĀ ]:[P/FINĀLS]])</f>
        <v>0</v>
      </c>
      <c r="L256" s="64"/>
      <c r="M256" s="60">
        <f>SUM(PM_Cuka[[#This Row],[KOPĀ Pēc Pusfināla]],PM_Cuka[[#This Row],[FINĀLS]])</f>
        <v>0</v>
      </c>
      <c r="N256" s="60" t="str">
        <f>IF(PM_Cuka[[#This Row],[KOPĀ Pēc Fināla]]&gt;0,RANK(PM_Cuka[[#This Row],[KOPĀ Pēc Fināla]],PM_Cuka[KOPĀ Pēc Fināla]),"NAV")</f>
        <v>NAV</v>
      </c>
      <c r="O256" s="64"/>
      <c r="P256" s="64" t="str">
        <f>IF(PM_Cuka[[#This Row],[Grupa]]="Juniors",COUNTIFS(PM_Cuka[Grupa],PM_Cuka[[#This Row],[Grupa]],PM_Cuka[KOPĀ Pēc Fināla],"&gt;"&amp;PM_Cuka[[#This Row],[KOPĀ Pēc Fināla]])+1,"")</f>
        <v/>
      </c>
      <c r="Q256" s="65" t="str">
        <f>IF(PM_Cuka[[#This Row],[Grupa]]="Amatieris",COUNTIFS(PM_Cuka[Grupa],PM_Cuka[[#This Row],[Grupa]],PM_Cuka[KOPĀ Pēc Fināla],"&gt;"&amp;PM_Cuka[[#This Row],[KOPĀ Pēc Fināla]])+1,"")</f>
        <v/>
      </c>
      <c r="R256" s="52" t="str">
        <f>IF(PM_Cuka[[#This Row],[Komanda]]&gt;0,SUMIFS(PM_Cuka[[KOPĀ ]],PM_Cuka[Komanda],PM_Cuka[[#This Row],[Komanda]]),"0")</f>
        <v>0</v>
      </c>
    </row>
    <row r="257" spans="1:18" ht="15" x14ac:dyDescent="0.25">
      <c r="A257" s="55">
        <v>250</v>
      </c>
      <c r="B257" s="34">
        <v>250</v>
      </c>
      <c r="C257" s="50">
        <f>INDEX(PM_Dalibnieki[],MATCH(PM_Cuka[[#This Row],[Dablībnieka numurs]],PM_Dalibnieki[Dablībnieka numurs],0),2)</f>
        <v>0</v>
      </c>
      <c r="D257" s="50">
        <f>INDEX(PM_Dalibnieki[],MATCH(PM_Cuka[[#This Row],[Dablībnieka numurs]],PM_Dalibnieki[Dablībnieka numurs],0),3)</f>
        <v>0</v>
      </c>
      <c r="E257" s="50">
        <f>INDEX(PM_Dalibnieki[],MATCH(PM_Cuka[[#This Row],[Dablībnieka numurs]],PM_Dalibnieki[Dablībnieka numurs],0),4)</f>
        <v>0</v>
      </c>
      <c r="F257" s="80">
        <f>INDEX(PM_Dalibnieki[],MATCH(PM_Cuka[[#This Row],[Dablībnieka numurs]],PM_Dalibnieki[Dablībnieka numurs],"0"),5)</f>
        <v>0</v>
      </c>
      <c r="G257" s="64"/>
      <c r="H257" s="64"/>
      <c r="I257" s="60">
        <f t="shared" si="3"/>
        <v>0</v>
      </c>
      <c r="J257" s="64"/>
      <c r="K257" s="60">
        <f>SUM(PM_Cuka[[#This Row],[KOPĀ ]:[P/FINĀLS]])</f>
        <v>0</v>
      </c>
      <c r="L257" s="64"/>
      <c r="M257" s="60">
        <f>SUM(PM_Cuka[[#This Row],[KOPĀ Pēc Pusfināla]],PM_Cuka[[#This Row],[FINĀLS]])</f>
        <v>0</v>
      </c>
      <c r="N257" s="60" t="str">
        <f>IF(PM_Cuka[[#This Row],[KOPĀ Pēc Fināla]]&gt;0,RANK(PM_Cuka[[#This Row],[KOPĀ Pēc Fināla]],PM_Cuka[KOPĀ Pēc Fināla]),"NAV")</f>
        <v>NAV</v>
      </c>
      <c r="O257" s="64"/>
      <c r="P257" s="64" t="str">
        <f>IF(PM_Cuka[[#This Row],[Grupa]]="Juniors",COUNTIFS(PM_Cuka[Grupa],PM_Cuka[[#This Row],[Grupa]],PM_Cuka[KOPĀ Pēc Fināla],"&gt;"&amp;PM_Cuka[[#This Row],[KOPĀ Pēc Fināla]])+1,"")</f>
        <v/>
      </c>
      <c r="Q257" s="65" t="str">
        <f>IF(PM_Cuka[[#This Row],[Grupa]]="Amatieris",COUNTIFS(PM_Cuka[Grupa],PM_Cuka[[#This Row],[Grupa]],PM_Cuka[KOPĀ Pēc Fināla],"&gt;"&amp;PM_Cuka[[#This Row],[KOPĀ Pēc Fināla]])+1,"")</f>
        <v/>
      </c>
      <c r="R257" s="52" t="str">
        <f>IF(PM_Cuka[[#This Row],[Komanda]]&gt;0,SUMIFS(PM_Cuka[[KOPĀ ]],PM_Cuka[Komanda],PM_Cuka[[#This Row],[Komanda]]),"0")</f>
        <v>0</v>
      </c>
    </row>
    <row r="258" spans="1:18" ht="15" x14ac:dyDescent="0.25">
      <c r="A258" s="55">
        <v>251</v>
      </c>
      <c r="B258" s="34">
        <v>251</v>
      </c>
      <c r="C258" s="50">
        <f>INDEX(PM_Dalibnieki[],MATCH(PM_Cuka[[#This Row],[Dablībnieka numurs]],PM_Dalibnieki[Dablībnieka numurs],0),2)</f>
        <v>0</v>
      </c>
      <c r="D258" s="50">
        <f>INDEX(PM_Dalibnieki[],MATCH(PM_Cuka[[#This Row],[Dablībnieka numurs]],PM_Dalibnieki[Dablībnieka numurs],0),3)</f>
        <v>0</v>
      </c>
      <c r="E258" s="50">
        <f>INDEX(PM_Dalibnieki[],MATCH(PM_Cuka[[#This Row],[Dablībnieka numurs]],PM_Dalibnieki[Dablībnieka numurs],0),4)</f>
        <v>0</v>
      </c>
      <c r="F258" s="80">
        <f>INDEX(PM_Dalibnieki[],MATCH(PM_Cuka[[#This Row],[Dablībnieka numurs]],PM_Dalibnieki[Dablībnieka numurs],"0"),5)</f>
        <v>0</v>
      </c>
      <c r="G258" s="64"/>
      <c r="H258" s="64"/>
      <c r="I258" s="60">
        <f t="shared" si="3"/>
        <v>0</v>
      </c>
      <c r="J258" s="64"/>
      <c r="K258" s="60">
        <f>SUM(PM_Cuka[[#This Row],[KOPĀ ]:[P/FINĀLS]])</f>
        <v>0</v>
      </c>
      <c r="L258" s="64"/>
      <c r="M258" s="60">
        <f>SUM(PM_Cuka[[#This Row],[KOPĀ Pēc Pusfināla]],PM_Cuka[[#This Row],[FINĀLS]])</f>
        <v>0</v>
      </c>
      <c r="N258" s="60" t="str">
        <f>IF(PM_Cuka[[#This Row],[KOPĀ Pēc Fināla]]&gt;0,RANK(PM_Cuka[[#This Row],[KOPĀ Pēc Fināla]],PM_Cuka[KOPĀ Pēc Fināla]),"NAV")</f>
        <v>NAV</v>
      </c>
      <c r="O258" s="64"/>
      <c r="P258" s="64" t="str">
        <f>IF(PM_Cuka[[#This Row],[Grupa]]="Juniors",COUNTIFS(PM_Cuka[Grupa],PM_Cuka[[#This Row],[Grupa]],PM_Cuka[KOPĀ Pēc Fināla],"&gt;"&amp;PM_Cuka[[#This Row],[KOPĀ Pēc Fināla]])+1,"")</f>
        <v/>
      </c>
      <c r="Q258" s="65" t="str">
        <f>IF(PM_Cuka[[#This Row],[Grupa]]="Amatieris",COUNTIFS(PM_Cuka[Grupa],PM_Cuka[[#This Row],[Grupa]],PM_Cuka[KOPĀ Pēc Fināla],"&gt;"&amp;PM_Cuka[[#This Row],[KOPĀ Pēc Fināla]])+1,"")</f>
        <v/>
      </c>
      <c r="R258" s="52" t="str">
        <f>IF(PM_Cuka[[#This Row],[Komanda]]&gt;0,SUMIFS(PM_Cuka[[KOPĀ ]],PM_Cuka[Komanda],PM_Cuka[[#This Row],[Komanda]]),"0")</f>
        <v>0</v>
      </c>
    </row>
    <row r="259" spans="1:18" ht="15" x14ac:dyDescent="0.25">
      <c r="A259" s="55">
        <v>252</v>
      </c>
      <c r="B259" s="34">
        <v>252</v>
      </c>
      <c r="C259" s="50">
        <f>INDEX(PM_Dalibnieki[],MATCH(PM_Cuka[[#This Row],[Dablībnieka numurs]],PM_Dalibnieki[Dablībnieka numurs],0),2)</f>
        <v>0</v>
      </c>
      <c r="D259" s="50">
        <f>INDEX(PM_Dalibnieki[],MATCH(PM_Cuka[[#This Row],[Dablībnieka numurs]],PM_Dalibnieki[Dablībnieka numurs],0),3)</f>
        <v>0</v>
      </c>
      <c r="E259" s="50">
        <f>INDEX(PM_Dalibnieki[],MATCH(PM_Cuka[[#This Row],[Dablībnieka numurs]],PM_Dalibnieki[Dablībnieka numurs],0),4)</f>
        <v>0</v>
      </c>
      <c r="F259" s="80">
        <f>INDEX(PM_Dalibnieki[],MATCH(PM_Cuka[[#This Row],[Dablībnieka numurs]],PM_Dalibnieki[Dablībnieka numurs],"0"),5)</f>
        <v>0</v>
      </c>
      <c r="G259" s="64"/>
      <c r="H259" s="64"/>
      <c r="I259" s="60">
        <f t="shared" si="3"/>
        <v>0</v>
      </c>
      <c r="J259" s="64"/>
      <c r="K259" s="60">
        <f>SUM(PM_Cuka[[#This Row],[KOPĀ ]:[P/FINĀLS]])</f>
        <v>0</v>
      </c>
      <c r="L259" s="64"/>
      <c r="M259" s="60">
        <f>SUM(PM_Cuka[[#This Row],[KOPĀ Pēc Pusfināla]],PM_Cuka[[#This Row],[FINĀLS]])</f>
        <v>0</v>
      </c>
      <c r="N259" s="60" t="str">
        <f>IF(PM_Cuka[[#This Row],[KOPĀ Pēc Fināla]]&gt;0,RANK(PM_Cuka[[#This Row],[KOPĀ Pēc Fināla]],PM_Cuka[KOPĀ Pēc Fināla]),"NAV")</f>
        <v>NAV</v>
      </c>
      <c r="O259" s="64"/>
      <c r="P259" s="64" t="str">
        <f>IF(PM_Cuka[[#This Row],[Grupa]]="Juniors",COUNTIFS(PM_Cuka[Grupa],PM_Cuka[[#This Row],[Grupa]],PM_Cuka[KOPĀ Pēc Fināla],"&gt;"&amp;PM_Cuka[[#This Row],[KOPĀ Pēc Fināla]])+1,"")</f>
        <v/>
      </c>
      <c r="Q259" s="65" t="str">
        <f>IF(PM_Cuka[[#This Row],[Grupa]]="Amatieris",COUNTIFS(PM_Cuka[Grupa],PM_Cuka[[#This Row],[Grupa]],PM_Cuka[KOPĀ Pēc Fināla],"&gt;"&amp;PM_Cuka[[#This Row],[KOPĀ Pēc Fināla]])+1,"")</f>
        <v/>
      </c>
      <c r="R259" s="52" t="str">
        <f>IF(PM_Cuka[[#This Row],[Komanda]]&gt;0,SUMIFS(PM_Cuka[[KOPĀ ]],PM_Cuka[Komanda],PM_Cuka[[#This Row],[Komanda]]),"0")</f>
        <v>0</v>
      </c>
    </row>
    <row r="260" spans="1:18" ht="15" x14ac:dyDescent="0.25">
      <c r="A260" s="55">
        <v>253</v>
      </c>
      <c r="B260" s="34">
        <v>253</v>
      </c>
      <c r="C260" s="50">
        <f>INDEX(PM_Dalibnieki[],MATCH(PM_Cuka[[#This Row],[Dablībnieka numurs]],PM_Dalibnieki[Dablībnieka numurs],0),2)</f>
        <v>0</v>
      </c>
      <c r="D260" s="50">
        <f>INDEX(PM_Dalibnieki[],MATCH(PM_Cuka[[#This Row],[Dablībnieka numurs]],PM_Dalibnieki[Dablībnieka numurs],0),3)</f>
        <v>0</v>
      </c>
      <c r="E260" s="50">
        <f>INDEX(PM_Dalibnieki[],MATCH(PM_Cuka[[#This Row],[Dablībnieka numurs]],PM_Dalibnieki[Dablībnieka numurs],0),4)</f>
        <v>0</v>
      </c>
      <c r="F260" s="80">
        <f>INDEX(PM_Dalibnieki[],MATCH(PM_Cuka[[#This Row],[Dablībnieka numurs]],PM_Dalibnieki[Dablībnieka numurs],"0"),5)</f>
        <v>0</v>
      </c>
      <c r="G260" s="64"/>
      <c r="H260" s="64"/>
      <c r="I260" s="60">
        <f t="shared" si="3"/>
        <v>0</v>
      </c>
      <c r="J260" s="64"/>
      <c r="K260" s="60">
        <f>SUM(PM_Cuka[[#This Row],[KOPĀ ]:[P/FINĀLS]])</f>
        <v>0</v>
      </c>
      <c r="L260" s="64"/>
      <c r="M260" s="60">
        <f>SUM(PM_Cuka[[#This Row],[KOPĀ Pēc Pusfināla]],PM_Cuka[[#This Row],[FINĀLS]])</f>
        <v>0</v>
      </c>
      <c r="N260" s="60" t="str">
        <f>IF(PM_Cuka[[#This Row],[KOPĀ Pēc Fināla]]&gt;0,RANK(PM_Cuka[[#This Row],[KOPĀ Pēc Fināla]],PM_Cuka[KOPĀ Pēc Fināla]),"NAV")</f>
        <v>NAV</v>
      </c>
      <c r="O260" s="64"/>
      <c r="P260" s="64" t="str">
        <f>IF(PM_Cuka[[#This Row],[Grupa]]="Juniors",COUNTIFS(PM_Cuka[Grupa],PM_Cuka[[#This Row],[Grupa]],PM_Cuka[KOPĀ Pēc Fināla],"&gt;"&amp;PM_Cuka[[#This Row],[KOPĀ Pēc Fināla]])+1,"")</f>
        <v/>
      </c>
      <c r="Q260" s="65" t="str">
        <f>IF(PM_Cuka[[#This Row],[Grupa]]="Amatieris",COUNTIFS(PM_Cuka[Grupa],PM_Cuka[[#This Row],[Grupa]],PM_Cuka[KOPĀ Pēc Fināla],"&gt;"&amp;PM_Cuka[[#This Row],[KOPĀ Pēc Fināla]])+1,"")</f>
        <v/>
      </c>
      <c r="R260" s="52" t="str">
        <f>IF(PM_Cuka[[#This Row],[Komanda]]&gt;0,SUMIFS(PM_Cuka[[KOPĀ ]],PM_Cuka[Komanda],PM_Cuka[[#This Row],[Komanda]]),"0")</f>
        <v>0</v>
      </c>
    </row>
    <row r="261" spans="1:18" ht="15" x14ac:dyDescent="0.25">
      <c r="A261" s="55">
        <v>254</v>
      </c>
      <c r="B261" s="34">
        <v>254</v>
      </c>
      <c r="C261" s="50">
        <f>INDEX(PM_Dalibnieki[],MATCH(PM_Cuka[[#This Row],[Dablībnieka numurs]],PM_Dalibnieki[Dablībnieka numurs],0),2)</f>
        <v>0</v>
      </c>
      <c r="D261" s="50">
        <f>INDEX(PM_Dalibnieki[],MATCH(PM_Cuka[[#This Row],[Dablībnieka numurs]],PM_Dalibnieki[Dablībnieka numurs],0),3)</f>
        <v>0</v>
      </c>
      <c r="E261" s="50">
        <f>INDEX(PM_Dalibnieki[],MATCH(PM_Cuka[[#This Row],[Dablībnieka numurs]],PM_Dalibnieki[Dablībnieka numurs],0),4)</f>
        <v>0</v>
      </c>
      <c r="F261" s="80">
        <f>INDEX(PM_Dalibnieki[],MATCH(PM_Cuka[[#This Row],[Dablībnieka numurs]],PM_Dalibnieki[Dablībnieka numurs],"0"),5)</f>
        <v>0</v>
      </c>
      <c r="G261" s="64"/>
      <c r="H261" s="64"/>
      <c r="I261" s="60">
        <f t="shared" si="3"/>
        <v>0</v>
      </c>
      <c r="J261" s="64"/>
      <c r="K261" s="60">
        <f>SUM(PM_Cuka[[#This Row],[KOPĀ ]:[P/FINĀLS]])</f>
        <v>0</v>
      </c>
      <c r="L261" s="64"/>
      <c r="M261" s="60">
        <f>SUM(PM_Cuka[[#This Row],[KOPĀ Pēc Pusfināla]],PM_Cuka[[#This Row],[FINĀLS]])</f>
        <v>0</v>
      </c>
      <c r="N261" s="60" t="str">
        <f>IF(PM_Cuka[[#This Row],[KOPĀ Pēc Fināla]]&gt;0,RANK(PM_Cuka[[#This Row],[KOPĀ Pēc Fināla]],PM_Cuka[KOPĀ Pēc Fināla]),"NAV")</f>
        <v>NAV</v>
      </c>
      <c r="O261" s="64"/>
      <c r="P261" s="64" t="str">
        <f>IF(PM_Cuka[[#This Row],[Grupa]]="Juniors",COUNTIFS(PM_Cuka[Grupa],PM_Cuka[[#This Row],[Grupa]],PM_Cuka[KOPĀ Pēc Fināla],"&gt;"&amp;PM_Cuka[[#This Row],[KOPĀ Pēc Fināla]])+1,"")</f>
        <v/>
      </c>
      <c r="Q261" s="65" t="str">
        <f>IF(PM_Cuka[[#This Row],[Grupa]]="Amatieris",COUNTIFS(PM_Cuka[Grupa],PM_Cuka[[#This Row],[Grupa]],PM_Cuka[KOPĀ Pēc Fināla],"&gt;"&amp;PM_Cuka[[#This Row],[KOPĀ Pēc Fināla]])+1,"")</f>
        <v/>
      </c>
      <c r="R261" s="52" t="str">
        <f>IF(PM_Cuka[[#This Row],[Komanda]]&gt;0,SUMIFS(PM_Cuka[[KOPĀ ]],PM_Cuka[Komanda],PM_Cuka[[#This Row],[Komanda]]),"0")</f>
        <v>0</v>
      </c>
    </row>
    <row r="262" spans="1:18" ht="15" x14ac:dyDescent="0.25">
      <c r="A262" s="55">
        <v>255</v>
      </c>
      <c r="B262" s="34">
        <v>255</v>
      </c>
      <c r="C262" s="50">
        <f>INDEX(PM_Dalibnieki[],MATCH(PM_Cuka[[#This Row],[Dablībnieka numurs]],PM_Dalibnieki[Dablībnieka numurs],0),2)</f>
        <v>0</v>
      </c>
      <c r="D262" s="50">
        <f>INDEX(PM_Dalibnieki[],MATCH(PM_Cuka[[#This Row],[Dablībnieka numurs]],PM_Dalibnieki[Dablībnieka numurs],0),3)</f>
        <v>0</v>
      </c>
      <c r="E262" s="50">
        <f>INDEX(PM_Dalibnieki[],MATCH(PM_Cuka[[#This Row],[Dablībnieka numurs]],PM_Dalibnieki[Dablībnieka numurs],0),4)</f>
        <v>0</v>
      </c>
      <c r="F262" s="80">
        <f>INDEX(PM_Dalibnieki[],MATCH(PM_Cuka[[#This Row],[Dablībnieka numurs]],PM_Dalibnieki[Dablībnieka numurs],"0"),5)</f>
        <v>0</v>
      </c>
      <c r="G262" s="64"/>
      <c r="H262" s="64"/>
      <c r="I262" s="60">
        <f t="shared" si="3"/>
        <v>0</v>
      </c>
      <c r="J262" s="64"/>
      <c r="K262" s="60">
        <f>SUM(PM_Cuka[[#This Row],[KOPĀ ]:[P/FINĀLS]])</f>
        <v>0</v>
      </c>
      <c r="L262" s="64"/>
      <c r="M262" s="60">
        <f>SUM(PM_Cuka[[#This Row],[KOPĀ Pēc Pusfināla]],PM_Cuka[[#This Row],[FINĀLS]])</f>
        <v>0</v>
      </c>
      <c r="N262" s="60" t="str">
        <f>IF(PM_Cuka[[#This Row],[KOPĀ Pēc Fināla]]&gt;0,RANK(PM_Cuka[[#This Row],[KOPĀ Pēc Fināla]],PM_Cuka[KOPĀ Pēc Fināla]),"NAV")</f>
        <v>NAV</v>
      </c>
      <c r="O262" s="64"/>
      <c r="P262" s="64" t="str">
        <f>IF(PM_Cuka[[#This Row],[Grupa]]="Juniors",COUNTIFS(PM_Cuka[Grupa],PM_Cuka[[#This Row],[Grupa]],PM_Cuka[KOPĀ Pēc Fināla],"&gt;"&amp;PM_Cuka[[#This Row],[KOPĀ Pēc Fināla]])+1,"")</f>
        <v/>
      </c>
      <c r="Q262" s="65" t="str">
        <f>IF(PM_Cuka[[#This Row],[Grupa]]="Amatieris",COUNTIFS(PM_Cuka[Grupa],PM_Cuka[[#This Row],[Grupa]],PM_Cuka[KOPĀ Pēc Fināla],"&gt;"&amp;PM_Cuka[[#This Row],[KOPĀ Pēc Fināla]])+1,"")</f>
        <v/>
      </c>
      <c r="R262" s="52" t="str">
        <f>IF(PM_Cuka[[#This Row],[Komanda]]&gt;0,SUMIFS(PM_Cuka[[KOPĀ ]],PM_Cuka[Komanda],PM_Cuka[[#This Row],[Komanda]]),"0")</f>
        <v>0</v>
      </c>
    </row>
    <row r="263" spans="1:18" ht="15" x14ac:dyDescent="0.25">
      <c r="A263" s="55">
        <v>256</v>
      </c>
      <c r="B263" s="34">
        <v>256</v>
      </c>
      <c r="C263" s="50">
        <f>INDEX(PM_Dalibnieki[],MATCH(PM_Cuka[[#This Row],[Dablībnieka numurs]],PM_Dalibnieki[Dablībnieka numurs],0),2)</f>
        <v>0</v>
      </c>
      <c r="D263" s="50">
        <f>INDEX(PM_Dalibnieki[],MATCH(PM_Cuka[[#This Row],[Dablībnieka numurs]],PM_Dalibnieki[Dablībnieka numurs],0),3)</f>
        <v>0</v>
      </c>
      <c r="E263" s="50">
        <f>INDEX(PM_Dalibnieki[],MATCH(PM_Cuka[[#This Row],[Dablībnieka numurs]],PM_Dalibnieki[Dablībnieka numurs],0),4)</f>
        <v>0</v>
      </c>
      <c r="F263" s="80">
        <f>INDEX(PM_Dalibnieki[],MATCH(PM_Cuka[[#This Row],[Dablībnieka numurs]],PM_Dalibnieki[Dablībnieka numurs],"0"),5)</f>
        <v>0</v>
      </c>
      <c r="G263" s="64"/>
      <c r="H263" s="64"/>
      <c r="I263" s="60">
        <f t="shared" si="3"/>
        <v>0</v>
      </c>
      <c r="J263" s="64"/>
      <c r="K263" s="60">
        <f>SUM(PM_Cuka[[#This Row],[KOPĀ ]:[P/FINĀLS]])</f>
        <v>0</v>
      </c>
      <c r="L263" s="64"/>
      <c r="M263" s="60">
        <f>SUM(PM_Cuka[[#This Row],[KOPĀ Pēc Pusfināla]],PM_Cuka[[#This Row],[FINĀLS]])</f>
        <v>0</v>
      </c>
      <c r="N263" s="60" t="str">
        <f>IF(PM_Cuka[[#This Row],[KOPĀ Pēc Fināla]]&gt;0,RANK(PM_Cuka[[#This Row],[KOPĀ Pēc Fināla]],PM_Cuka[KOPĀ Pēc Fināla]),"NAV")</f>
        <v>NAV</v>
      </c>
      <c r="O263" s="64"/>
      <c r="P263" s="64" t="str">
        <f>IF(PM_Cuka[[#This Row],[Grupa]]="Juniors",COUNTIFS(PM_Cuka[Grupa],PM_Cuka[[#This Row],[Grupa]],PM_Cuka[KOPĀ Pēc Fināla],"&gt;"&amp;PM_Cuka[[#This Row],[KOPĀ Pēc Fināla]])+1,"")</f>
        <v/>
      </c>
      <c r="Q263" s="65" t="str">
        <f>IF(PM_Cuka[[#This Row],[Grupa]]="Amatieris",COUNTIFS(PM_Cuka[Grupa],PM_Cuka[[#This Row],[Grupa]],PM_Cuka[KOPĀ Pēc Fināla],"&gt;"&amp;PM_Cuka[[#This Row],[KOPĀ Pēc Fināla]])+1,"")</f>
        <v/>
      </c>
      <c r="R263" s="52" t="str">
        <f>IF(PM_Cuka[[#This Row],[Komanda]]&gt;0,SUMIFS(PM_Cuka[[KOPĀ ]],PM_Cuka[Komanda],PM_Cuka[[#This Row],[Komanda]]),"0")</f>
        <v>0</v>
      </c>
    </row>
    <row r="264" spans="1:18" ht="15" x14ac:dyDescent="0.25">
      <c r="A264" s="55">
        <v>257</v>
      </c>
      <c r="B264" s="34">
        <v>257</v>
      </c>
      <c r="C264" s="50">
        <f>INDEX(PM_Dalibnieki[],MATCH(PM_Cuka[[#This Row],[Dablībnieka numurs]],PM_Dalibnieki[Dablībnieka numurs],0),2)</f>
        <v>0</v>
      </c>
      <c r="D264" s="50">
        <f>INDEX(PM_Dalibnieki[],MATCH(PM_Cuka[[#This Row],[Dablībnieka numurs]],PM_Dalibnieki[Dablībnieka numurs],0),3)</f>
        <v>0</v>
      </c>
      <c r="E264" s="50">
        <f>INDEX(PM_Dalibnieki[],MATCH(PM_Cuka[[#This Row],[Dablībnieka numurs]],PM_Dalibnieki[Dablībnieka numurs],0),4)</f>
        <v>0</v>
      </c>
      <c r="F264" s="80">
        <f>INDEX(PM_Dalibnieki[],MATCH(PM_Cuka[[#This Row],[Dablībnieka numurs]],PM_Dalibnieki[Dablībnieka numurs],"0"),5)</f>
        <v>0</v>
      </c>
      <c r="G264" s="64"/>
      <c r="H264" s="64"/>
      <c r="I264" s="60">
        <f t="shared" ref="I264:I327" si="4">G264+H264</f>
        <v>0</v>
      </c>
      <c r="J264" s="64"/>
      <c r="K264" s="60">
        <f>SUM(PM_Cuka[[#This Row],[KOPĀ ]:[P/FINĀLS]])</f>
        <v>0</v>
      </c>
      <c r="L264" s="64"/>
      <c r="M264" s="60">
        <f>SUM(PM_Cuka[[#This Row],[KOPĀ Pēc Pusfināla]],PM_Cuka[[#This Row],[FINĀLS]])</f>
        <v>0</v>
      </c>
      <c r="N264" s="60" t="str">
        <f>IF(PM_Cuka[[#This Row],[KOPĀ Pēc Fināla]]&gt;0,RANK(PM_Cuka[[#This Row],[KOPĀ Pēc Fināla]],PM_Cuka[KOPĀ Pēc Fināla]),"NAV")</f>
        <v>NAV</v>
      </c>
      <c r="O264" s="64"/>
      <c r="P264" s="64" t="str">
        <f>IF(PM_Cuka[[#This Row],[Grupa]]="Juniors",COUNTIFS(PM_Cuka[Grupa],PM_Cuka[[#This Row],[Grupa]],PM_Cuka[KOPĀ Pēc Fināla],"&gt;"&amp;PM_Cuka[[#This Row],[KOPĀ Pēc Fināla]])+1,"")</f>
        <v/>
      </c>
      <c r="Q264" s="65" t="str">
        <f>IF(PM_Cuka[[#This Row],[Grupa]]="Amatieris",COUNTIFS(PM_Cuka[Grupa],PM_Cuka[[#This Row],[Grupa]],PM_Cuka[KOPĀ Pēc Fināla],"&gt;"&amp;PM_Cuka[[#This Row],[KOPĀ Pēc Fināla]])+1,"")</f>
        <v/>
      </c>
      <c r="R264" s="52" t="str">
        <f>IF(PM_Cuka[[#This Row],[Komanda]]&gt;0,SUMIFS(PM_Cuka[[KOPĀ ]],PM_Cuka[Komanda],PM_Cuka[[#This Row],[Komanda]]),"0")</f>
        <v>0</v>
      </c>
    </row>
    <row r="265" spans="1:18" ht="15" x14ac:dyDescent="0.25">
      <c r="A265" s="55">
        <v>258</v>
      </c>
      <c r="B265" s="34">
        <v>258</v>
      </c>
      <c r="C265" s="50">
        <f>INDEX(PM_Dalibnieki[],MATCH(PM_Cuka[[#This Row],[Dablībnieka numurs]],PM_Dalibnieki[Dablībnieka numurs],0),2)</f>
        <v>0</v>
      </c>
      <c r="D265" s="50">
        <f>INDEX(PM_Dalibnieki[],MATCH(PM_Cuka[[#This Row],[Dablībnieka numurs]],PM_Dalibnieki[Dablībnieka numurs],0),3)</f>
        <v>0</v>
      </c>
      <c r="E265" s="50">
        <f>INDEX(PM_Dalibnieki[],MATCH(PM_Cuka[[#This Row],[Dablībnieka numurs]],PM_Dalibnieki[Dablībnieka numurs],0),4)</f>
        <v>0</v>
      </c>
      <c r="F265" s="80">
        <f>INDEX(PM_Dalibnieki[],MATCH(PM_Cuka[[#This Row],[Dablībnieka numurs]],PM_Dalibnieki[Dablībnieka numurs],"0"),5)</f>
        <v>0</v>
      </c>
      <c r="G265" s="64"/>
      <c r="H265" s="64"/>
      <c r="I265" s="60">
        <f t="shared" si="4"/>
        <v>0</v>
      </c>
      <c r="J265" s="64"/>
      <c r="K265" s="60">
        <f>SUM(PM_Cuka[[#This Row],[KOPĀ ]:[P/FINĀLS]])</f>
        <v>0</v>
      </c>
      <c r="L265" s="64"/>
      <c r="M265" s="60">
        <f>SUM(PM_Cuka[[#This Row],[KOPĀ Pēc Pusfināla]],PM_Cuka[[#This Row],[FINĀLS]])</f>
        <v>0</v>
      </c>
      <c r="N265" s="60" t="str">
        <f>IF(PM_Cuka[[#This Row],[KOPĀ Pēc Fināla]]&gt;0,RANK(PM_Cuka[[#This Row],[KOPĀ Pēc Fināla]],PM_Cuka[KOPĀ Pēc Fināla]),"NAV")</f>
        <v>NAV</v>
      </c>
      <c r="O265" s="64"/>
      <c r="P265" s="64" t="str">
        <f>IF(PM_Cuka[[#This Row],[Grupa]]="Juniors",COUNTIFS(PM_Cuka[Grupa],PM_Cuka[[#This Row],[Grupa]],PM_Cuka[KOPĀ Pēc Fināla],"&gt;"&amp;PM_Cuka[[#This Row],[KOPĀ Pēc Fināla]])+1,"")</f>
        <v/>
      </c>
      <c r="Q265" s="65" t="str">
        <f>IF(PM_Cuka[[#This Row],[Grupa]]="Amatieris",COUNTIFS(PM_Cuka[Grupa],PM_Cuka[[#This Row],[Grupa]],PM_Cuka[KOPĀ Pēc Fināla],"&gt;"&amp;PM_Cuka[[#This Row],[KOPĀ Pēc Fināla]])+1,"")</f>
        <v/>
      </c>
      <c r="R265" s="52" t="str">
        <f>IF(PM_Cuka[[#This Row],[Komanda]]&gt;0,SUMIFS(PM_Cuka[[KOPĀ ]],PM_Cuka[Komanda],PM_Cuka[[#This Row],[Komanda]]),"0")</f>
        <v>0</v>
      </c>
    </row>
    <row r="266" spans="1:18" ht="15" x14ac:dyDescent="0.25">
      <c r="A266" s="55">
        <v>259</v>
      </c>
      <c r="B266" s="34">
        <v>259</v>
      </c>
      <c r="C266" s="50">
        <f>INDEX(PM_Dalibnieki[],MATCH(PM_Cuka[[#This Row],[Dablībnieka numurs]],PM_Dalibnieki[Dablībnieka numurs],0),2)</f>
        <v>0</v>
      </c>
      <c r="D266" s="50">
        <f>INDEX(PM_Dalibnieki[],MATCH(PM_Cuka[[#This Row],[Dablībnieka numurs]],PM_Dalibnieki[Dablībnieka numurs],0),3)</f>
        <v>0</v>
      </c>
      <c r="E266" s="50">
        <f>INDEX(PM_Dalibnieki[],MATCH(PM_Cuka[[#This Row],[Dablībnieka numurs]],PM_Dalibnieki[Dablībnieka numurs],0),4)</f>
        <v>0</v>
      </c>
      <c r="F266" s="80">
        <f>INDEX(PM_Dalibnieki[],MATCH(PM_Cuka[[#This Row],[Dablībnieka numurs]],PM_Dalibnieki[Dablībnieka numurs],"0"),5)</f>
        <v>0</v>
      </c>
      <c r="G266" s="64"/>
      <c r="H266" s="64"/>
      <c r="I266" s="60">
        <f t="shared" si="4"/>
        <v>0</v>
      </c>
      <c r="J266" s="64"/>
      <c r="K266" s="60">
        <f>SUM(PM_Cuka[[#This Row],[KOPĀ ]:[P/FINĀLS]])</f>
        <v>0</v>
      </c>
      <c r="L266" s="64"/>
      <c r="M266" s="60">
        <f>SUM(PM_Cuka[[#This Row],[KOPĀ Pēc Pusfināla]],PM_Cuka[[#This Row],[FINĀLS]])</f>
        <v>0</v>
      </c>
      <c r="N266" s="60" t="str">
        <f>IF(PM_Cuka[[#This Row],[KOPĀ Pēc Fināla]]&gt;0,RANK(PM_Cuka[[#This Row],[KOPĀ Pēc Fināla]],PM_Cuka[KOPĀ Pēc Fināla]),"NAV")</f>
        <v>NAV</v>
      </c>
      <c r="O266" s="64"/>
      <c r="P266" s="64" t="str">
        <f>IF(PM_Cuka[[#This Row],[Grupa]]="Juniors",COUNTIFS(PM_Cuka[Grupa],PM_Cuka[[#This Row],[Grupa]],PM_Cuka[KOPĀ Pēc Fināla],"&gt;"&amp;PM_Cuka[[#This Row],[KOPĀ Pēc Fināla]])+1,"")</f>
        <v/>
      </c>
      <c r="Q266" s="65" t="str">
        <f>IF(PM_Cuka[[#This Row],[Grupa]]="Amatieris",COUNTIFS(PM_Cuka[Grupa],PM_Cuka[[#This Row],[Grupa]],PM_Cuka[KOPĀ Pēc Fināla],"&gt;"&amp;PM_Cuka[[#This Row],[KOPĀ Pēc Fināla]])+1,"")</f>
        <v/>
      </c>
      <c r="R266" s="52" t="str">
        <f>IF(PM_Cuka[[#This Row],[Komanda]]&gt;0,SUMIFS(PM_Cuka[[KOPĀ ]],PM_Cuka[Komanda],PM_Cuka[[#This Row],[Komanda]]),"0")</f>
        <v>0</v>
      </c>
    </row>
    <row r="267" spans="1:18" ht="15" x14ac:dyDescent="0.25">
      <c r="A267" s="55">
        <v>260</v>
      </c>
      <c r="B267" s="34">
        <v>260</v>
      </c>
      <c r="C267" s="50">
        <f>INDEX(PM_Dalibnieki[],MATCH(PM_Cuka[[#This Row],[Dablībnieka numurs]],PM_Dalibnieki[Dablībnieka numurs],0),2)</f>
        <v>0</v>
      </c>
      <c r="D267" s="50">
        <f>INDEX(PM_Dalibnieki[],MATCH(PM_Cuka[[#This Row],[Dablībnieka numurs]],PM_Dalibnieki[Dablībnieka numurs],0),3)</f>
        <v>0</v>
      </c>
      <c r="E267" s="50">
        <f>INDEX(PM_Dalibnieki[],MATCH(PM_Cuka[[#This Row],[Dablībnieka numurs]],PM_Dalibnieki[Dablībnieka numurs],0),4)</f>
        <v>0</v>
      </c>
      <c r="F267" s="80">
        <f>INDEX(PM_Dalibnieki[],MATCH(PM_Cuka[[#This Row],[Dablībnieka numurs]],PM_Dalibnieki[Dablībnieka numurs],"0"),5)</f>
        <v>0</v>
      </c>
      <c r="G267" s="64"/>
      <c r="H267" s="64"/>
      <c r="I267" s="60">
        <f t="shared" si="4"/>
        <v>0</v>
      </c>
      <c r="J267" s="64"/>
      <c r="K267" s="60">
        <f>SUM(PM_Cuka[[#This Row],[KOPĀ ]:[P/FINĀLS]])</f>
        <v>0</v>
      </c>
      <c r="L267" s="64"/>
      <c r="M267" s="60">
        <f>SUM(PM_Cuka[[#This Row],[KOPĀ Pēc Pusfināla]],PM_Cuka[[#This Row],[FINĀLS]])</f>
        <v>0</v>
      </c>
      <c r="N267" s="60" t="str">
        <f>IF(PM_Cuka[[#This Row],[KOPĀ Pēc Fināla]]&gt;0,RANK(PM_Cuka[[#This Row],[KOPĀ Pēc Fināla]],PM_Cuka[KOPĀ Pēc Fināla]),"NAV")</f>
        <v>NAV</v>
      </c>
      <c r="O267" s="64"/>
      <c r="P267" s="64" t="str">
        <f>IF(PM_Cuka[[#This Row],[Grupa]]="Juniors",COUNTIFS(PM_Cuka[Grupa],PM_Cuka[[#This Row],[Grupa]],PM_Cuka[KOPĀ Pēc Fināla],"&gt;"&amp;PM_Cuka[[#This Row],[KOPĀ Pēc Fināla]])+1,"")</f>
        <v/>
      </c>
      <c r="Q267" s="65" t="str">
        <f>IF(PM_Cuka[[#This Row],[Grupa]]="Amatieris",COUNTIFS(PM_Cuka[Grupa],PM_Cuka[[#This Row],[Grupa]],PM_Cuka[KOPĀ Pēc Fināla],"&gt;"&amp;PM_Cuka[[#This Row],[KOPĀ Pēc Fināla]])+1,"")</f>
        <v/>
      </c>
      <c r="R267" s="52" t="str">
        <f>IF(PM_Cuka[[#This Row],[Komanda]]&gt;0,SUMIFS(PM_Cuka[[KOPĀ ]],PM_Cuka[Komanda],PM_Cuka[[#This Row],[Komanda]]),"0")</f>
        <v>0</v>
      </c>
    </row>
    <row r="268" spans="1:18" ht="15" x14ac:dyDescent="0.25">
      <c r="A268" s="55">
        <v>261</v>
      </c>
      <c r="B268" s="34">
        <v>261</v>
      </c>
      <c r="C268" s="50">
        <f>INDEX(PM_Dalibnieki[],MATCH(PM_Cuka[[#This Row],[Dablībnieka numurs]],PM_Dalibnieki[Dablībnieka numurs],0),2)</f>
        <v>0</v>
      </c>
      <c r="D268" s="50">
        <f>INDEX(PM_Dalibnieki[],MATCH(PM_Cuka[[#This Row],[Dablībnieka numurs]],PM_Dalibnieki[Dablībnieka numurs],0),3)</f>
        <v>0</v>
      </c>
      <c r="E268" s="50">
        <f>INDEX(PM_Dalibnieki[],MATCH(PM_Cuka[[#This Row],[Dablībnieka numurs]],PM_Dalibnieki[Dablībnieka numurs],0),4)</f>
        <v>0</v>
      </c>
      <c r="F268" s="80">
        <f>INDEX(PM_Dalibnieki[],MATCH(PM_Cuka[[#This Row],[Dablībnieka numurs]],PM_Dalibnieki[Dablībnieka numurs],"0"),5)</f>
        <v>0</v>
      </c>
      <c r="G268" s="64"/>
      <c r="H268" s="64"/>
      <c r="I268" s="60">
        <f t="shared" si="4"/>
        <v>0</v>
      </c>
      <c r="J268" s="64"/>
      <c r="K268" s="60">
        <f>SUM(PM_Cuka[[#This Row],[KOPĀ ]:[P/FINĀLS]])</f>
        <v>0</v>
      </c>
      <c r="L268" s="64"/>
      <c r="M268" s="60">
        <f>SUM(PM_Cuka[[#This Row],[KOPĀ Pēc Pusfināla]],PM_Cuka[[#This Row],[FINĀLS]])</f>
        <v>0</v>
      </c>
      <c r="N268" s="60" t="str">
        <f>IF(PM_Cuka[[#This Row],[KOPĀ Pēc Fināla]]&gt;0,RANK(PM_Cuka[[#This Row],[KOPĀ Pēc Fināla]],PM_Cuka[KOPĀ Pēc Fināla]),"NAV")</f>
        <v>NAV</v>
      </c>
      <c r="O268" s="64"/>
      <c r="P268" s="64" t="str">
        <f>IF(PM_Cuka[[#This Row],[Grupa]]="Juniors",COUNTIFS(PM_Cuka[Grupa],PM_Cuka[[#This Row],[Grupa]],PM_Cuka[KOPĀ Pēc Fināla],"&gt;"&amp;PM_Cuka[[#This Row],[KOPĀ Pēc Fināla]])+1,"")</f>
        <v/>
      </c>
      <c r="Q268" s="65" t="str">
        <f>IF(PM_Cuka[[#This Row],[Grupa]]="Amatieris",COUNTIFS(PM_Cuka[Grupa],PM_Cuka[[#This Row],[Grupa]],PM_Cuka[KOPĀ Pēc Fināla],"&gt;"&amp;PM_Cuka[[#This Row],[KOPĀ Pēc Fināla]])+1,"")</f>
        <v/>
      </c>
      <c r="R268" s="52" t="str">
        <f>IF(PM_Cuka[[#This Row],[Komanda]]&gt;0,SUMIFS(PM_Cuka[[KOPĀ ]],PM_Cuka[Komanda],PM_Cuka[[#This Row],[Komanda]]),"0")</f>
        <v>0</v>
      </c>
    </row>
    <row r="269" spans="1:18" ht="15" x14ac:dyDescent="0.25">
      <c r="A269" s="55">
        <v>262</v>
      </c>
      <c r="B269" s="34">
        <v>262</v>
      </c>
      <c r="C269" s="50">
        <f>INDEX(PM_Dalibnieki[],MATCH(PM_Cuka[[#This Row],[Dablībnieka numurs]],PM_Dalibnieki[Dablībnieka numurs],0),2)</f>
        <v>0</v>
      </c>
      <c r="D269" s="50">
        <f>INDEX(PM_Dalibnieki[],MATCH(PM_Cuka[[#This Row],[Dablībnieka numurs]],PM_Dalibnieki[Dablībnieka numurs],0),3)</f>
        <v>0</v>
      </c>
      <c r="E269" s="50">
        <f>INDEX(PM_Dalibnieki[],MATCH(PM_Cuka[[#This Row],[Dablībnieka numurs]],PM_Dalibnieki[Dablībnieka numurs],0),4)</f>
        <v>0</v>
      </c>
      <c r="F269" s="80">
        <f>INDEX(PM_Dalibnieki[],MATCH(PM_Cuka[[#This Row],[Dablībnieka numurs]],PM_Dalibnieki[Dablībnieka numurs],"0"),5)</f>
        <v>0</v>
      </c>
      <c r="G269" s="64"/>
      <c r="H269" s="64"/>
      <c r="I269" s="60">
        <f t="shared" si="4"/>
        <v>0</v>
      </c>
      <c r="J269" s="64"/>
      <c r="K269" s="60">
        <f>SUM(PM_Cuka[[#This Row],[KOPĀ ]:[P/FINĀLS]])</f>
        <v>0</v>
      </c>
      <c r="L269" s="64"/>
      <c r="M269" s="60">
        <f>SUM(PM_Cuka[[#This Row],[KOPĀ Pēc Pusfināla]],PM_Cuka[[#This Row],[FINĀLS]])</f>
        <v>0</v>
      </c>
      <c r="N269" s="60" t="str">
        <f>IF(PM_Cuka[[#This Row],[KOPĀ Pēc Fināla]]&gt;0,RANK(PM_Cuka[[#This Row],[KOPĀ Pēc Fināla]],PM_Cuka[KOPĀ Pēc Fināla]),"NAV")</f>
        <v>NAV</v>
      </c>
      <c r="O269" s="64"/>
      <c r="P269" s="64" t="str">
        <f>IF(PM_Cuka[[#This Row],[Grupa]]="Juniors",COUNTIFS(PM_Cuka[Grupa],PM_Cuka[[#This Row],[Grupa]],PM_Cuka[KOPĀ Pēc Fināla],"&gt;"&amp;PM_Cuka[[#This Row],[KOPĀ Pēc Fināla]])+1,"")</f>
        <v/>
      </c>
      <c r="Q269" s="65" t="str">
        <f>IF(PM_Cuka[[#This Row],[Grupa]]="Amatieris",COUNTIFS(PM_Cuka[Grupa],PM_Cuka[[#This Row],[Grupa]],PM_Cuka[KOPĀ Pēc Fināla],"&gt;"&amp;PM_Cuka[[#This Row],[KOPĀ Pēc Fināla]])+1,"")</f>
        <v/>
      </c>
      <c r="R269" s="52" t="str">
        <f>IF(PM_Cuka[[#This Row],[Komanda]]&gt;0,SUMIFS(PM_Cuka[[KOPĀ ]],PM_Cuka[Komanda],PM_Cuka[[#This Row],[Komanda]]),"0")</f>
        <v>0</v>
      </c>
    </row>
    <row r="270" spans="1:18" ht="15" x14ac:dyDescent="0.25">
      <c r="A270" s="55">
        <v>263</v>
      </c>
      <c r="B270" s="34">
        <v>263</v>
      </c>
      <c r="C270" s="50">
        <f>INDEX(PM_Dalibnieki[],MATCH(PM_Cuka[[#This Row],[Dablībnieka numurs]],PM_Dalibnieki[Dablībnieka numurs],0),2)</f>
        <v>0</v>
      </c>
      <c r="D270" s="50">
        <f>INDEX(PM_Dalibnieki[],MATCH(PM_Cuka[[#This Row],[Dablībnieka numurs]],PM_Dalibnieki[Dablībnieka numurs],0),3)</f>
        <v>0</v>
      </c>
      <c r="E270" s="50">
        <f>INDEX(PM_Dalibnieki[],MATCH(PM_Cuka[[#This Row],[Dablībnieka numurs]],PM_Dalibnieki[Dablībnieka numurs],0),4)</f>
        <v>0</v>
      </c>
      <c r="F270" s="80">
        <f>INDEX(PM_Dalibnieki[],MATCH(PM_Cuka[[#This Row],[Dablībnieka numurs]],PM_Dalibnieki[Dablībnieka numurs],"0"),5)</f>
        <v>0</v>
      </c>
      <c r="G270" s="64"/>
      <c r="H270" s="64"/>
      <c r="I270" s="60">
        <f t="shared" si="4"/>
        <v>0</v>
      </c>
      <c r="J270" s="64"/>
      <c r="K270" s="60">
        <f>SUM(PM_Cuka[[#This Row],[KOPĀ ]:[P/FINĀLS]])</f>
        <v>0</v>
      </c>
      <c r="L270" s="64"/>
      <c r="M270" s="60">
        <f>SUM(PM_Cuka[[#This Row],[KOPĀ Pēc Pusfināla]],PM_Cuka[[#This Row],[FINĀLS]])</f>
        <v>0</v>
      </c>
      <c r="N270" s="60" t="str">
        <f>IF(PM_Cuka[[#This Row],[KOPĀ Pēc Fināla]]&gt;0,RANK(PM_Cuka[[#This Row],[KOPĀ Pēc Fināla]],PM_Cuka[KOPĀ Pēc Fināla]),"NAV")</f>
        <v>NAV</v>
      </c>
      <c r="O270" s="64"/>
      <c r="P270" s="64" t="str">
        <f>IF(PM_Cuka[[#This Row],[Grupa]]="Juniors",COUNTIFS(PM_Cuka[Grupa],PM_Cuka[[#This Row],[Grupa]],PM_Cuka[KOPĀ Pēc Fināla],"&gt;"&amp;PM_Cuka[[#This Row],[KOPĀ Pēc Fināla]])+1,"")</f>
        <v/>
      </c>
      <c r="Q270" s="65" t="str">
        <f>IF(PM_Cuka[[#This Row],[Grupa]]="Amatieris",COUNTIFS(PM_Cuka[Grupa],PM_Cuka[[#This Row],[Grupa]],PM_Cuka[KOPĀ Pēc Fināla],"&gt;"&amp;PM_Cuka[[#This Row],[KOPĀ Pēc Fināla]])+1,"")</f>
        <v/>
      </c>
      <c r="R270" s="52" t="str">
        <f>IF(PM_Cuka[[#This Row],[Komanda]]&gt;0,SUMIFS(PM_Cuka[[KOPĀ ]],PM_Cuka[Komanda],PM_Cuka[[#This Row],[Komanda]]),"0")</f>
        <v>0</v>
      </c>
    </row>
    <row r="271" spans="1:18" ht="15" x14ac:dyDescent="0.25">
      <c r="A271" s="55">
        <v>264</v>
      </c>
      <c r="B271" s="34">
        <v>264</v>
      </c>
      <c r="C271" s="50">
        <f>INDEX(PM_Dalibnieki[],MATCH(PM_Cuka[[#This Row],[Dablībnieka numurs]],PM_Dalibnieki[Dablībnieka numurs],0),2)</f>
        <v>0</v>
      </c>
      <c r="D271" s="50">
        <f>INDEX(PM_Dalibnieki[],MATCH(PM_Cuka[[#This Row],[Dablībnieka numurs]],PM_Dalibnieki[Dablībnieka numurs],0),3)</f>
        <v>0</v>
      </c>
      <c r="E271" s="50">
        <f>INDEX(PM_Dalibnieki[],MATCH(PM_Cuka[[#This Row],[Dablībnieka numurs]],PM_Dalibnieki[Dablībnieka numurs],0),4)</f>
        <v>0</v>
      </c>
      <c r="F271" s="80">
        <f>INDEX(PM_Dalibnieki[],MATCH(PM_Cuka[[#This Row],[Dablībnieka numurs]],PM_Dalibnieki[Dablībnieka numurs],"0"),5)</f>
        <v>0</v>
      </c>
      <c r="G271" s="64"/>
      <c r="H271" s="64"/>
      <c r="I271" s="60">
        <f t="shared" si="4"/>
        <v>0</v>
      </c>
      <c r="J271" s="64"/>
      <c r="K271" s="60">
        <f>SUM(PM_Cuka[[#This Row],[KOPĀ ]:[P/FINĀLS]])</f>
        <v>0</v>
      </c>
      <c r="L271" s="64"/>
      <c r="M271" s="60">
        <f>SUM(PM_Cuka[[#This Row],[KOPĀ Pēc Pusfināla]],PM_Cuka[[#This Row],[FINĀLS]])</f>
        <v>0</v>
      </c>
      <c r="N271" s="60" t="str">
        <f>IF(PM_Cuka[[#This Row],[KOPĀ Pēc Fināla]]&gt;0,RANK(PM_Cuka[[#This Row],[KOPĀ Pēc Fināla]],PM_Cuka[KOPĀ Pēc Fināla]),"NAV")</f>
        <v>NAV</v>
      </c>
      <c r="O271" s="64"/>
      <c r="P271" s="64" t="str">
        <f>IF(PM_Cuka[[#This Row],[Grupa]]="Juniors",COUNTIFS(PM_Cuka[Grupa],PM_Cuka[[#This Row],[Grupa]],PM_Cuka[KOPĀ Pēc Fināla],"&gt;"&amp;PM_Cuka[[#This Row],[KOPĀ Pēc Fināla]])+1,"")</f>
        <v/>
      </c>
      <c r="Q271" s="65" t="str">
        <f>IF(PM_Cuka[[#This Row],[Grupa]]="Amatieris",COUNTIFS(PM_Cuka[Grupa],PM_Cuka[[#This Row],[Grupa]],PM_Cuka[KOPĀ Pēc Fināla],"&gt;"&amp;PM_Cuka[[#This Row],[KOPĀ Pēc Fināla]])+1,"")</f>
        <v/>
      </c>
      <c r="R271" s="52" t="str">
        <f>IF(PM_Cuka[[#This Row],[Komanda]]&gt;0,SUMIFS(PM_Cuka[[KOPĀ ]],PM_Cuka[Komanda],PM_Cuka[[#This Row],[Komanda]]),"0")</f>
        <v>0</v>
      </c>
    </row>
    <row r="272" spans="1:18" ht="15" x14ac:dyDescent="0.25">
      <c r="A272" s="55">
        <v>265</v>
      </c>
      <c r="B272" s="34">
        <v>265</v>
      </c>
      <c r="C272" s="50">
        <f>INDEX(PM_Dalibnieki[],MATCH(PM_Cuka[[#This Row],[Dablībnieka numurs]],PM_Dalibnieki[Dablībnieka numurs],0),2)</f>
        <v>0</v>
      </c>
      <c r="D272" s="50">
        <f>INDEX(PM_Dalibnieki[],MATCH(PM_Cuka[[#This Row],[Dablībnieka numurs]],PM_Dalibnieki[Dablībnieka numurs],0),3)</f>
        <v>0</v>
      </c>
      <c r="E272" s="50">
        <f>INDEX(PM_Dalibnieki[],MATCH(PM_Cuka[[#This Row],[Dablībnieka numurs]],PM_Dalibnieki[Dablībnieka numurs],0),4)</f>
        <v>0</v>
      </c>
      <c r="F272" s="80">
        <f>INDEX(PM_Dalibnieki[],MATCH(PM_Cuka[[#This Row],[Dablībnieka numurs]],PM_Dalibnieki[Dablībnieka numurs],"0"),5)</f>
        <v>0</v>
      </c>
      <c r="G272" s="64"/>
      <c r="H272" s="64"/>
      <c r="I272" s="60">
        <f t="shared" si="4"/>
        <v>0</v>
      </c>
      <c r="J272" s="64"/>
      <c r="K272" s="60">
        <f>SUM(PM_Cuka[[#This Row],[KOPĀ ]:[P/FINĀLS]])</f>
        <v>0</v>
      </c>
      <c r="L272" s="64"/>
      <c r="M272" s="60">
        <f>SUM(PM_Cuka[[#This Row],[KOPĀ Pēc Pusfināla]],PM_Cuka[[#This Row],[FINĀLS]])</f>
        <v>0</v>
      </c>
      <c r="N272" s="60" t="str">
        <f>IF(PM_Cuka[[#This Row],[KOPĀ Pēc Fināla]]&gt;0,RANK(PM_Cuka[[#This Row],[KOPĀ Pēc Fināla]],PM_Cuka[KOPĀ Pēc Fināla]),"NAV")</f>
        <v>NAV</v>
      </c>
      <c r="O272" s="64"/>
      <c r="P272" s="64" t="str">
        <f>IF(PM_Cuka[[#This Row],[Grupa]]="Juniors",COUNTIFS(PM_Cuka[Grupa],PM_Cuka[[#This Row],[Grupa]],PM_Cuka[KOPĀ Pēc Fināla],"&gt;"&amp;PM_Cuka[[#This Row],[KOPĀ Pēc Fināla]])+1,"")</f>
        <v/>
      </c>
      <c r="Q272" s="65" t="str">
        <f>IF(PM_Cuka[[#This Row],[Grupa]]="Amatieris",COUNTIFS(PM_Cuka[Grupa],PM_Cuka[[#This Row],[Grupa]],PM_Cuka[KOPĀ Pēc Fināla],"&gt;"&amp;PM_Cuka[[#This Row],[KOPĀ Pēc Fināla]])+1,"")</f>
        <v/>
      </c>
      <c r="R272" s="52" t="str">
        <f>IF(PM_Cuka[[#This Row],[Komanda]]&gt;0,SUMIFS(PM_Cuka[[KOPĀ ]],PM_Cuka[Komanda],PM_Cuka[[#This Row],[Komanda]]),"0")</f>
        <v>0</v>
      </c>
    </row>
    <row r="273" spans="1:18" ht="15" x14ac:dyDescent="0.25">
      <c r="A273" s="55">
        <v>266</v>
      </c>
      <c r="B273" s="34">
        <v>266</v>
      </c>
      <c r="C273" s="50">
        <f>INDEX(PM_Dalibnieki[],MATCH(PM_Cuka[[#This Row],[Dablībnieka numurs]],PM_Dalibnieki[Dablībnieka numurs],0),2)</f>
        <v>0</v>
      </c>
      <c r="D273" s="50">
        <f>INDEX(PM_Dalibnieki[],MATCH(PM_Cuka[[#This Row],[Dablībnieka numurs]],PM_Dalibnieki[Dablībnieka numurs],0),3)</f>
        <v>0</v>
      </c>
      <c r="E273" s="50">
        <f>INDEX(PM_Dalibnieki[],MATCH(PM_Cuka[[#This Row],[Dablībnieka numurs]],PM_Dalibnieki[Dablībnieka numurs],0),4)</f>
        <v>0</v>
      </c>
      <c r="F273" s="80">
        <f>INDEX(PM_Dalibnieki[],MATCH(PM_Cuka[[#This Row],[Dablībnieka numurs]],PM_Dalibnieki[Dablībnieka numurs],"0"),5)</f>
        <v>0</v>
      </c>
      <c r="G273" s="64"/>
      <c r="H273" s="64"/>
      <c r="I273" s="60">
        <f t="shared" si="4"/>
        <v>0</v>
      </c>
      <c r="J273" s="64"/>
      <c r="K273" s="60">
        <f>SUM(PM_Cuka[[#This Row],[KOPĀ ]:[P/FINĀLS]])</f>
        <v>0</v>
      </c>
      <c r="L273" s="64"/>
      <c r="M273" s="60">
        <f>SUM(PM_Cuka[[#This Row],[KOPĀ Pēc Pusfināla]],PM_Cuka[[#This Row],[FINĀLS]])</f>
        <v>0</v>
      </c>
      <c r="N273" s="60" t="str">
        <f>IF(PM_Cuka[[#This Row],[KOPĀ Pēc Fināla]]&gt;0,RANK(PM_Cuka[[#This Row],[KOPĀ Pēc Fināla]],PM_Cuka[KOPĀ Pēc Fināla]),"NAV")</f>
        <v>NAV</v>
      </c>
      <c r="O273" s="64"/>
      <c r="P273" s="64" t="str">
        <f>IF(PM_Cuka[[#This Row],[Grupa]]="Juniors",COUNTIFS(PM_Cuka[Grupa],PM_Cuka[[#This Row],[Grupa]],PM_Cuka[KOPĀ Pēc Fināla],"&gt;"&amp;PM_Cuka[[#This Row],[KOPĀ Pēc Fināla]])+1,"")</f>
        <v/>
      </c>
      <c r="Q273" s="65" t="str">
        <f>IF(PM_Cuka[[#This Row],[Grupa]]="Amatieris",COUNTIFS(PM_Cuka[Grupa],PM_Cuka[[#This Row],[Grupa]],PM_Cuka[KOPĀ Pēc Fināla],"&gt;"&amp;PM_Cuka[[#This Row],[KOPĀ Pēc Fināla]])+1,"")</f>
        <v/>
      </c>
      <c r="R273" s="52" t="str">
        <f>IF(PM_Cuka[[#This Row],[Komanda]]&gt;0,SUMIFS(PM_Cuka[[KOPĀ ]],PM_Cuka[Komanda],PM_Cuka[[#This Row],[Komanda]]),"0")</f>
        <v>0</v>
      </c>
    </row>
    <row r="274" spans="1:18" ht="15" x14ac:dyDescent="0.25">
      <c r="A274" s="55">
        <v>267</v>
      </c>
      <c r="B274" s="34">
        <v>267</v>
      </c>
      <c r="C274" s="50">
        <f>INDEX(PM_Dalibnieki[],MATCH(PM_Cuka[[#This Row],[Dablībnieka numurs]],PM_Dalibnieki[Dablībnieka numurs],0),2)</f>
        <v>0</v>
      </c>
      <c r="D274" s="50">
        <f>INDEX(PM_Dalibnieki[],MATCH(PM_Cuka[[#This Row],[Dablībnieka numurs]],PM_Dalibnieki[Dablībnieka numurs],0),3)</f>
        <v>0</v>
      </c>
      <c r="E274" s="50">
        <f>INDEX(PM_Dalibnieki[],MATCH(PM_Cuka[[#This Row],[Dablībnieka numurs]],PM_Dalibnieki[Dablībnieka numurs],0),4)</f>
        <v>0</v>
      </c>
      <c r="F274" s="80">
        <f>INDEX(PM_Dalibnieki[],MATCH(PM_Cuka[[#This Row],[Dablībnieka numurs]],PM_Dalibnieki[Dablībnieka numurs],"0"),5)</f>
        <v>0</v>
      </c>
      <c r="G274" s="64"/>
      <c r="H274" s="64"/>
      <c r="I274" s="60">
        <f t="shared" si="4"/>
        <v>0</v>
      </c>
      <c r="J274" s="64"/>
      <c r="K274" s="60">
        <f>SUM(PM_Cuka[[#This Row],[KOPĀ ]:[P/FINĀLS]])</f>
        <v>0</v>
      </c>
      <c r="L274" s="64"/>
      <c r="M274" s="60">
        <f>SUM(PM_Cuka[[#This Row],[KOPĀ Pēc Pusfināla]],PM_Cuka[[#This Row],[FINĀLS]])</f>
        <v>0</v>
      </c>
      <c r="N274" s="60" t="str">
        <f>IF(PM_Cuka[[#This Row],[KOPĀ Pēc Fināla]]&gt;0,RANK(PM_Cuka[[#This Row],[KOPĀ Pēc Fināla]],PM_Cuka[KOPĀ Pēc Fināla]),"NAV")</f>
        <v>NAV</v>
      </c>
      <c r="O274" s="64"/>
      <c r="P274" s="64" t="str">
        <f>IF(PM_Cuka[[#This Row],[Grupa]]="Juniors",COUNTIFS(PM_Cuka[Grupa],PM_Cuka[[#This Row],[Grupa]],PM_Cuka[KOPĀ Pēc Fināla],"&gt;"&amp;PM_Cuka[[#This Row],[KOPĀ Pēc Fināla]])+1,"")</f>
        <v/>
      </c>
      <c r="Q274" s="65" t="str">
        <f>IF(PM_Cuka[[#This Row],[Grupa]]="Amatieris",COUNTIFS(PM_Cuka[Grupa],PM_Cuka[[#This Row],[Grupa]],PM_Cuka[KOPĀ Pēc Fināla],"&gt;"&amp;PM_Cuka[[#This Row],[KOPĀ Pēc Fināla]])+1,"")</f>
        <v/>
      </c>
      <c r="R274" s="52" t="str">
        <f>IF(PM_Cuka[[#This Row],[Komanda]]&gt;0,SUMIFS(PM_Cuka[[KOPĀ ]],PM_Cuka[Komanda],PM_Cuka[[#This Row],[Komanda]]),"0")</f>
        <v>0</v>
      </c>
    </row>
    <row r="275" spans="1:18" ht="15" x14ac:dyDescent="0.25">
      <c r="A275" s="55">
        <v>268</v>
      </c>
      <c r="B275" s="34">
        <v>268</v>
      </c>
      <c r="C275" s="50">
        <f>INDEX(PM_Dalibnieki[],MATCH(PM_Cuka[[#This Row],[Dablībnieka numurs]],PM_Dalibnieki[Dablībnieka numurs],0),2)</f>
        <v>0</v>
      </c>
      <c r="D275" s="50">
        <f>INDEX(PM_Dalibnieki[],MATCH(PM_Cuka[[#This Row],[Dablībnieka numurs]],PM_Dalibnieki[Dablībnieka numurs],0),3)</f>
        <v>0</v>
      </c>
      <c r="E275" s="50">
        <f>INDEX(PM_Dalibnieki[],MATCH(PM_Cuka[[#This Row],[Dablībnieka numurs]],PM_Dalibnieki[Dablībnieka numurs],0),4)</f>
        <v>0</v>
      </c>
      <c r="F275" s="80">
        <f>INDEX(PM_Dalibnieki[],MATCH(PM_Cuka[[#This Row],[Dablībnieka numurs]],PM_Dalibnieki[Dablībnieka numurs],"0"),5)</f>
        <v>0</v>
      </c>
      <c r="G275" s="64"/>
      <c r="H275" s="64"/>
      <c r="I275" s="60">
        <f t="shared" si="4"/>
        <v>0</v>
      </c>
      <c r="J275" s="64"/>
      <c r="K275" s="60">
        <f>SUM(PM_Cuka[[#This Row],[KOPĀ ]:[P/FINĀLS]])</f>
        <v>0</v>
      </c>
      <c r="L275" s="64"/>
      <c r="M275" s="60">
        <f>SUM(PM_Cuka[[#This Row],[KOPĀ Pēc Pusfināla]],PM_Cuka[[#This Row],[FINĀLS]])</f>
        <v>0</v>
      </c>
      <c r="N275" s="60" t="str">
        <f>IF(PM_Cuka[[#This Row],[KOPĀ Pēc Fināla]]&gt;0,RANK(PM_Cuka[[#This Row],[KOPĀ Pēc Fināla]],PM_Cuka[KOPĀ Pēc Fināla]),"NAV")</f>
        <v>NAV</v>
      </c>
      <c r="O275" s="64"/>
      <c r="P275" s="64" t="str">
        <f>IF(PM_Cuka[[#This Row],[Grupa]]="Juniors",COUNTIFS(PM_Cuka[Grupa],PM_Cuka[[#This Row],[Grupa]],PM_Cuka[KOPĀ Pēc Fināla],"&gt;"&amp;PM_Cuka[[#This Row],[KOPĀ Pēc Fināla]])+1,"")</f>
        <v/>
      </c>
      <c r="Q275" s="65" t="str">
        <f>IF(PM_Cuka[[#This Row],[Grupa]]="Amatieris",COUNTIFS(PM_Cuka[Grupa],PM_Cuka[[#This Row],[Grupa]],PM_Cuka[KOPĀ Pēc Fināla],"&gt;"&amp;PM_Cuka[[#This Row],[KOPĀ Pēc Fināla]])+1,"")</f>
        <v/>
      </c>
      <c r="R275" s="52" t="str">
        <f>IF(PM_Cuka[[#This Row],[Komanda]]&gt;0,SUMIFS(PM_Cuka[[KOPĀ ]],PM_Cuka[Komanda],PM_Cuka[[#This Row],[Komanda]]),"0")</f>
        <v>0</v>
      </c>
    </row>
    <row r="276" spans="1:18" ht="15" x14ac:dyDescent="0.25">
      <c r="A276" s="55">
        <v>269</v>
      </c>
      <c r="B276" s="34">
        <v>269</v>
      </c>
      <c r="C276" s="50">
        <f>INDEX(PM_Dalibnieki[],MATCH(PM_Cuka[[#This Row],[Dablībnieka numurs]],PM_Dalibnieki[Dablībnieka numurs],0),2)</f>
        <v>0</v>
      </c>
      <c r="D276" s="50">
        <f>INDEX(PM_Dalibnieki[],MATCH(PM_Cuka[[#This Row],[Dablībnieka numurs]],PM_Dalibnieki[Dablībnieka numurs],0),3)</f>
        <v>0</v>
      </c>
      <c r="E276" s="50">
        <f>INDEX(PM_Dalibnieki[],MATCH(PM_Cuka[[#This Row],[Dablībnieka numurs]],PM_Dalibnieki[Dablībnieka numurs],0),4)</f>
        <v>0</v>
      </c>
      <c r="F276" s="80">
        <f>INDEX(PM_Dalibnieki[],MATCH(PM_Cuka[[#This Row],[Dablībnieka numurs]],PM_Dalibnieki[Dablībnieka numurs],"0"),5)</f>
        <v>0</v>
      </c>
      <c r="G276" s="64"/>
      <c r="H276" s="64"/>
      <c r="I276" s="60">
        <f t="shared" si="4"/>
        <v>0</v>
      </c>
      <c r="J276" s="64"/>
      <c r="K276" s="60">
        <f>SUM(PM_Cuka[[#This Row],[KOPĀ ]:[P/FINĀLS]])</f>
        <v>0</v>
      </c>
      <c r="L276" s="64"/>
      <c r="M276" s="60">
        <f>SUM(PM_Cuka[[#This Row],[KOPĀ Pēc Pusfināla]],PM_Cuka[[#This Row],[FINĀLS]])</f>
        <v>0</v>
      </c>
      <c r="N276" s="60" t="str">
        <f>IF(PM_Cuka[[#This Row],[KOPĀ Pēc Fināla]]&gt;0,RANK(PM_Cuka[[#This Row],[KOPĀ Pēc Fināla]],PM_Cuka[KOPĀ Pēc Fināla]),"NAV")</f>
        <v>NAV</v>
      </c>
      <c r="O276" s="64"/>
      <c r="P276" s="64" t="str">
        <f>IF(PM_Cuka[[#This Row],[Grupa]]="Juniors",COUNTIFS(PM_Cuka[Grupa],PM_Cuka[[#This Row],[Grupa]],PM_Cuka[KOPĀ Pēc Fināla],"&gt;"&amp;PM_Cuka[[#This Row],[KOPĀ Pēc Fināla]])+1,"")</f>
        <v/>
      </c>
      <c r="Q276" s="65" t="str">
        <f>IF(PM_Cuka[[#This Row],[Grupa]]="Amatieris",COUNTIFS(PM_Cuka[Grupa],PM_Cuka[[#This Row],[Grupa]],PM_Cuka[KOPĀ Pēc Fināla],"&gt;"&amp;PM_Cuka[[#This Row],[KOPĀ Pēc Fināla]])+1,"")</f>
        <v/>
      </c>
      <c r="R276" s="52" t="str">
        <f>IF(PM_Cuka[[#This Row],[Komanda]]&gt;0,SUMIFS(PM_Cuka[[KOPĀ ]],PM_Cuka[Komanda],PM_Cuka[[#This Row],[Komanda]]),"0")</f>
        <v>0</v>
      </c>
    </row>
    <row r="277" spans="1:18" ht="15" x14ac:dyDescent="0.25">
      <c r="A277" s="55">
        <v>270</v>
      </c>
      <c r="B277" s="34">
        <v>270</v>
      </c>
      <c r="C277" s="50">
        <f>INDEX(PM_Dalibnieki[],MATCH(PM_Cuka[[#This Row],[Dablībnieka numurs]],PM_Dalibnieki[Dablībnieka numurs],0),2)</f>
        <v>0</v>
      </c>
      <c r="D277" s="50">
        <f>INDEX(PM_Dalibnieki[],MATCH(PM_Cuka[[#This Row],[Dablībnieka numurs]],PM_Dalibnieki[Dablībnieka numurs],0),3)</f>
        <v>0</v>
      </c>
      <c r="E277" s="50">
        <f>INDEX(PM_Dalibnieki[],MATCH(PM_Cuka[[#This Row],[Dablībnieka numurs]],PM_Dalibnieki[Dablībnieka numurs],0),4)</f>
        <v>0</v>
      </c>
      <c r="F277" s="80">
        <f>INDEX(PM_Dalibnieki[],MATCH(PM_Cuka[[#This Row],[Dablībnieka numurs]],PM_Dalibnieki[Dablībnieka numurs],"0"),5)</f>
        <v>0</v>
      </c>
      <c r="G277" s="64"/>
      <c r="H277" s="64"/>
      <c r="I277" s="60">
        <f t="shared" si="4"/>
        <v>0</v>
      </c>
      <c r="J277" s="64"/>
      <c r="K277" s="60">
        <f>SUM(PM_Cuka[[#This Row],[KOPĀ ]:[P/FINĀLS]])</f>
        <v>0</v>
      </c>
      <c r="L277" s="64"/>
      <c r="M277" s="60">
        <f>SUM(PM_Cuka[[#This Row],[KOPĀ Pēc Pusfināla]],PM_Cuka[[#This Row],[FINĀLS]])</f>
        <v>0</v>
      </c>
      <c r="N277" s="60" t="str">
        <f>IF(PM_Cuka[[#This Row],[KOPĀ Pēc Fināla]]&gt;0,RANK(PM_Cuka[[#This Row],[KOPĀ Pēc Fināla]],PM_Cuka[KOPĀ Pēc Fināla]),"NAV")</f>
        <v>NAV</v>
      </c>
      <c r="O277" s="64"/>
      <c r="P277" s="64" t="str">
        <f>IF(PM_Cuka[[#This Row],[Grupa]]="Juniors",COUNTIFS(PM_Cuka[Grupa],PM_Cuka[[#This Row],[Grupa]],PM_Cuka[KOPĀ Pēc Fināla],"&gt;"&amp;PM_Cuka[[#This Row],[KOPĀ Pēc Fināla]])+1,"")</f>
        <v/>
      </c>
      <c r="Q277" s="65" t="str">
        <f>IF(PM_Cuka[[#This Row],[Grupa]]="Amatieris",COUNTIFS(PM_Cuka[Grupa],PM_Cuka[[#This Row],[Grupa]],PM_Cuka[KOPĀ Pēc Fināla],"&gt;"&amp;PM_Cuka[[#This Row],[KOPĀ Pēc Fināla]])+1,"")</f>
        <v/>
      </c>
      <c r="R277" s="52" t="str">
        <f>IF(PM_Cuka[[#This Row],[Komanda]]&gt;0,SUMIFS(PM_Cuka[[KOPĀ ]],PM_Cuka[Komanda],PM_Cuka[[#This Row],[Komanda]]),"0")</f>
        <v>0</v>
      </c>
    </row>
    <row r="278" spans="1:18" ht="15" x14ac:dyDescent="0.25">
      <c r="A278" s="55">
        <v>271</v>
      </c>
      <c r="B278" s="34">
        <v>271</v>
      </c>
      <c r="C278" s="50">
        <f>INDEX(PM_Dalibnieki[],MATCH(PM_Cuka[[#This Row],[Dablībnieka numurs]],PM_Dalibnieki[Dablībnieka numurs],0),2)</f>
        <v>0</v>
      </c>
      <c r="D278" s="50">
        <f>INDEX(PM_Dalibnieki[],MATCH(PM_Cuka[[#This Row],[Dablībnieka numurs]],PM_Dalibnieki[Dablībnieka numurs],0),3)</f>
        <v>0</v>
      </c>
      <c r="E278" s="50">
        <f>INDEX(PM_Dalibnieki[],MATCH(PM_Cuka[[#This Row],[Dablībnieka numurs]],PM_Dalibnieki[Dablībnieka numurs],0),4)</f>
        <v>0</v>
      </c>
      <c r="F278" s="80">
        <f>INDEX(PM_Dalibnieki[],MATCH(PM_Cuka[[#This Row],[Dablībnieka numurs]],PM_Dalibnieki[Dablībnieka numurs],"0"),5)</f>
        <v>0</v>
      </c>
      <c r="G278" s="64"/>
      <c r="H278" s="64"/>
      <c r="I278" s="60">
        <f t="shared" si="4"/>
        <v>0</v>
      </c>
      <c r="J278" s="64"/>
      <c r="K278" s="60">
        <f>SUM(PM_Cuka[[#This Row],[KOPĀ ]:[P/FINĀLS]])</f>
        <v>0</v>
      </c>
      <c r="L278" s="64"/>
      <c r="M278" s="60">
        <f>SUM(PM_Cuka[[#This Row],[KOPĀ Pēc Pusfināla]],PM_Cuka[[#This Row],[FINĀLS]])</f>
        <v>0</v>
      </c>
      <c r="N278" s="60" t="str">
        <f>IF(PM_Cuka[[#This Row],[KOPĀ Pēc Fināla]]&gt;0,RANK(PM_Cuka[[#This Row],[KOPĀ Pēc Fināla]],PM_Cuka[KOPĀ Pēc Fināla]),"NAV")</f>
        <v>NAV</v>
      </c>
      <c r="O278" s="64"/>
      <c r="P278" s="64" t="str">
        <f>IF(PM_Cuka[[#This Row],[Grupa]]="Juniors",COUNTIFS(PM_Cuka[Grupa],PM_Cuka[[#This Row],[Grupa]],PM_Cuka[KOPĀ Pēc Fināla],"&gt;"&amp;PM_Cuka[[#This Row],[KOPĀ Pēc Fināla]])+1,"")</f>
        <v/>
      </c>
      <c r="Q278" s="65" t="str">
        <f>IF(PM_Cuka[[#This Row],[Grupa]]="Amatieris",COUNTIFS(PM_Cuka[Grupa],PM_Cuka[[#This Row],[Grupa]],PM_Cuka[KOPĀ Pēc Fināla],"&gt;"&amp;PM_Cuka[[#This Row],[KOPĀ Pēc Fināla]])+1,"")</f>
        <v/>
      </c>
      <c r="R278" s="52" t="str">
        <f>IF(PM_Cuka[[#This Row],[Komanda]]&gt;0,SUMIFS(PM_Cuka[[KOPĀ ]],PM_Cuka[Komanda],PM_Cuka[[#This Row],[Komanda]]),"0")</f>
        <v>0</v>
      </c>
    </row>
    <row r="279" spans="1:18" ht="15" x14ac:dyDescent="0.25">
      <c r="A279" s="55">
        <v>272</v>
      </c>
      <c r="B279" s="34">
        <v>272</v>
      </c>
      <c r="C279" s="50">
        <f>INDEX(PM_Dalibnieki[],MATCH(PM_Cuka[[#This Row],[Dablībnieka numurs]],PM_Dalibnieki[Dablībnieka numurs],0),2)</f>
        <v>0</v>
      </c>
      <c r="D279" s="50">
        <f>INDEX(PM_Dalibnieki[],MATCH(PM_Cuka[[#This Row],[Dablībnieka numurs]],PM_Dalibnieki[Dablībnieka numurs],0),3)</f>
        <v>0</v>
      </c>
      <c r="E279" s="50">
        <f>INDEX(PM_Dalibnieki[],MATCH(PM_Cuka[[#This Row],[Dablībnieka numurs]],PM_Dalibnieki[Dablībnieka numurs],0),4)</f>
        <v>0</v>
      </c>
      <c r="F279" s="80">
        <f>INDEX(PM_Dalibnieki[],MATCH(PM_Cuka[[#This Row],[Dablībnieka numurs]],PM_Dalibnieki[Dablībnieka numurs],"0"),5)</f>
        <v>0</v>
      </c>
      <c r="G279" s="64"/>
      <c r="H279" s="64"/>
      <c r="I279" s="60">
        <f t="shared" si="4"/>
        <v>0</v>
      </c>
      <c r="J279" s="64"/>
      <c r="K279" s="60">
        <f>SUM(PM_Cuka[[#This Row],[KOPĀ ]:[P/FINĀLS]])</f>
        <v>0</v>
      </c>
      <c r="L279" s="64"/>
      <c r="M279" s="60">
        <f>SUM(PM_Cuka[[#This Row],[KOPĀ Pēc Pusfināla]],PM_Cuka[[#This Row],[FINĀLS]])</f>
        <v>0</v>
      </c>
      <c r="N279" s="60" t="str">
        <f>IF(PM_Cuka[[#This Row],[KOPĀ Pēc Fināla]]&gt;0,RANK(PM_Cuka[[#This Row],[KOPĀ Pēc Fināla]],PM_Cuka[KOPĀ Pēc Fināla]),"NAV")</f>
        <v>NAV</v>
      </c>
      <c r="O279" s="64"/>
      <c r="P279" s="64" t="str">
        <f>IF(PM_Cuka[[#This Row],[Grupa]]="Juniors",COUNTIFS(PM_Cuka[Grupa],PM_Cuka[[#This Row],[Grupa]],PM_Cuka[KOPĀ Pēc Fināla],"&gt;"&amp;PM_Cuka[[#This Row],[KOPĀ Pēc Fināla]])+1,"")</f>
        <v/>
      </c>
      <c r="Q279" s="65" t="str">
        <f>IF(PM_Cuka[[#This Row],[Grupa]]="Amatieris",COUNTIFS(PM_Cuka[Grupa],PM_Cuka[[#This Row],[Grupa]],PM_Cuka[KOPĀ Pēc Fināla],"&gt;"&amp;PM_Cuka[[#This Row],[KOPĀ Pēc Fināla]])+1,"")</f>
        <v/>
      </c>
      <c r="R279" s="52" t="str">
        <f>IF(PM_Cuka[[#This Row],[Komanda]]&gt;0,SUMIFS(PM_Cuka[[KOPĀ ]],PM_Cuka[Komanda],PM_Cuka[[#This Row],[Komanda]]),"0")</f>
        <v>0</v>
      </c>
    </row>
    <row r="280" spans="1:18" ht="15" x14ac:dyDescent="0.25">
      <c r="A280" s="55">
        <v>273</v>
      </c>
      <c r="B280" s="34">
        <v>273</v>
      </c>
      <c r="C280" s="50">
        <f>INDEX(PM_Dalibnieki[],MATCH(PM_Cuka[[#This Row],[Dablībnieka numurs]],PM_Dalibnieki[Dablībnieka numurs],0),2)</f>
        <v>0</v>
      </c>
      <c r="D280" s="50">
        <f>INDEX(PM_Dalibnieki[],MATCH(PM_Cuka[[#This Row],[Dablībnieka numurs]],PM_Dalibnieki[Dablībnieka numurs],0),3)</f>
        <v>0</v>
      </c>
      <c r="E280" s="50">
        <f>INDEX(PM_Dalibnieki[],MATCH(PM_Cuka[[#This Row],[Dablībnieka numurs]],PM_Dalibnieki[Dablībnieka numurs],0),4)</f>
        <v>0</v>
      </c>
      <c r="F280" s="80">
        <f>INDEX(PM_Dalibnieki[],MATCH(PM_Cuka[[#This Row],[Dablībnieka numurs]],PM_Dalibnieki[Dablībnieka numurs],"0"),5)</f>
        <v>0</v>
      </c>
      <c r="G280" s="64"/>
      <c r="H280" s="64"/>
      <c r="I280" s="60">
        <f t="shared" si="4"/>
        <v>0</v>
      </c>
      <c r="J280" s="64"/>
      <c r="K280" s="60">
        <f>SUM(PM_Cuka[[#This Row],[KOPĀ ]:[P/FINĀLS]])</f>
        <v>0</v>
      </c>
      <c r="L280" s="64"/>
      <c r="M280" s="60">
        <f>SUM(PM_Cuka[[#This Row],[KOPĀ Pēc Pusfināla]],PM_Cuka[[#This Row],[FINĀLS]])</f>
        <v>0</v>
      </c>
      <c r="N280" s="60" t="str">
        <f>IF(PM_Cuka[[#This Row],[KOPĀ Pēc Fināla]]&gt;0,RANK(PM_Cuka[[#This Row],[KOPĀ Pēc Fināla]],PM_Cuka[KOPĀ Pēc Fināla]),"NAV")</f>
        <v>NAV</v>
      </c>
      <c r="O280" s="64"/>
      <c r="P280" s="64" t="str">
        <f>IF(PM_Cuka[[#This Row],[Grupa]]="Juniors",COUNTIFS(PM_Cuka[Grupa],PM_Cuka[[#This Row],[Grupa]],PM_Cuka[KOPĀ Pēc Fināla],"&gt;"&amp;PM_Cuka[[#This Row],[KOPĀ Pēc Fināla]])+1,"")</f>
        <v/>
      </c>
      <c r="Q280" s="65" t="str">
        <f>IF(PM_Cuka[[#This Row],[Grupa]]="Amatieris",COUNTIFS(PM_Cuka[Grupa],PM_Cuka[[#This Row],[Grupa]],PM_Cuka[KOPĀ Pēc Fināla],"&gt;"&amp;PM_Cuka[[#This Row],[KOPĀ Pēc Fināla]])+1,"")</f>
        <v/>
      </c>
      <c r="R280" s="52" t="str">
        <f>IF(PM_Cuka[[#This Row],[Komanda]]&gt;0,SUMIFS(PM_Cuka[[KOPĀ ]],PM_Cuka[Komanda],PM_Cuka[[#This Row],[Komanda]]),"0")</f>
        <v>0</v>
      </c>
    </row>
    <row r="281" spans="1:18" ht="15" x14ac:dyDescent="0.25">
      <c r="A281" s="55">
        <v>274</v>
      </c>
      <c r="B281" s="34">
        <v>274</v>
      </c>
      <c r="C281" s="50">
        <f>INDEX(PM_Dalibnieki[],MATCH(PM_Cuka[[#This Row],[Dablībnieka numurs]],PM_Dalibnieki[Dablībnieka numurs],0),2)</f>
        <v>0</v>
      </c>
      <c r="D281" s="50">
        <f>INDEX(PM_Dalibnieki[],MATCH(PM_Cuka[[#This Row],[Dablībnieka numurs]],PM_Dalibnieki[Dablībnieka numurs],0),3)</f>
        <v>0</v>
      </c>
      <c r="E281" s="50">
        <f>INDEX(PM_Dalibnieki[],MATCH(PM_Cuka[[#This Row],[Dablībnieka numurs]],PM_Dalibnieki[Dablībnieka numurs],0),4)</f>
        <v>0</v>
      </c>
      <c r="F281" s="80">
        <f>INDEX(PM_Dalibnieki[],MATCH(PM_Cuka[[#This Row],[Dablībnieka numurs]],PM_Dalibnieki[Dablībnieka numurs],"0"),5)</f>
        <v>0</v>
      </c>
      <c r="G281" s="64"/>
      <c r="H281" s="64"/>
      <c r="I281" s="60">
        <f t="shared" si="4"/>
        <v>0</v>
      </c>
      <c r="J281" s="64"/>
      <c r="K281" s="60">
        <f>SUM(PM_Cuka[[#This Row],[KOPĀ ]:[P/FINĀLS]])</f>
        <v>0</v>
      </c>
      <c r="L281" s="64"/>
      <c r="M281" s="60">
        <f>SUM(PM_Cuka[[#This Row],[KOPĀ Pēc Pusfināla]],PM_Cuka[[#This Row],[FINĀLS]])</f>
        <v>0</v>
      </c>
      <c r="N281" s="60" t="str">
        <f>IF(PM_Cuka[[#This Row],[KOPĀ Pēc Fināla]]&gt;0,RANK(PM_Cuka[[#This Row],[KOPĀ Pēc Fināla]],PM_Cuka[KOPĀ Pēc Fināla]),"NAV")</f>
        <v>NAV</v>
      </c>
      <c r="O281" s="64"/>
      <c r="P281" s="64" t="str">
        <f>IF(PM_Cuka[[#This Row],[Grupa]]="Juniors",COUNTIFS(PM_Cuka[Grupa],PM_Cuka[[#This Row],[Grupa]],PM_Cuka[KOPĀ Pēc Fināla],"&gt;"&amp;PM_Cuka[[#This Row],[KOPĀ Pēc Fināla]])+1,"")</f>
        <v/>
      </c>
      <c r="Q281" s="65" t="str">
        <f>IF(PM_Cuka[[#This Row],[Grupa]]="Amatieris",COUNTIFS(PM_Cuka[Grupa],PM_Cuka[[#This Row],[Grupa]],PM_Cuka[KOPĀ Pēc Fināla],"&gt;"&amp;PM_Cuka[[#This Row],[KOPĀ Pēc Fināla]])+1,"")</f>
        <v/>
      </c>
      <c r="R281" s="52" t="str">
        <f>IF(PM_Cuka[[#This Row],[Komanda]]&gt;0,SUMIFS(PM_Cuka[[KOPĀ ]],PM_Cuka[Komanda],PM_Cuka[[#This Row],[Komanda]]),"0")</f>
        <v>0</v>
      </c>
    </row>
    <row r="282" spans="1:18" ht="15" x14ac:dyDescent="0.25">
      <c r="A282" s="55">
        <v>275</v>
      </c>
      <c r="B282" s="34">
        <v>275</v>
      </c>
      <c r="C282" s="50">
        <f>INDEX(PM_Dalibnieki[],MATCH(PM_Cuka[[#This Row],[Dablībnieka numurs]],PM_Dalibnieki[Dablībnieka numurs],0),2)</f>
        <v>0</v>
      </c>
      <c r="D282" s="50">
        <f>INDEX(PM_Dalibnieki[],MATCH(PM_Cuka[[#This Row],[Dablībnieka numurs]],PM_Dalibnieki[Dablībnieka numurs],0),3)</f>
        <v>0</v>
      </c>
      <c r="E282" s="50">
        <f>INDEX(PM_Dalibnieki[],MATCH(PM_Cuka[[#This Row],[Dablībnieka numurs]],PM_Dalibnieki[Dablībnieka numurs],0),4)</f>
        <v>0</v>
      </c>
      <c r="F282" s="80">
        <f>INDEX(PM_Dalibnieki[],MATCH(PM_Cuka[[#This Row],[Dablībnieka numurs]],PM_Dalibnieki[Dablībnieka numurs],"0"),5)</f>
        <v>0</v>
      </c>
      <c r="G282" s="64"/>
      <c r="H282" s="64"/>
      <c r="I282" s="60">
        <f t="shared" si="4"/>
        <v>0</v>
      </c>
      <c r="J282" s="64"/>
      <c r="K282" s="60">
        <f>SUM(PM_Cuka[[#This Row],[KOPĀ ]:[P/FINĀLS]])</f>
        <v>0</v>
      </c>
      <c r="L282" s="64"/>
      <c r="M282" s="60">
        <f>SUM(PM_Cuka[[#This Row],[KOPĀ Pēc Pusfināla]],PM_Cuka[[#This Row],[FINĀLS]])</f>
        <v>0</v>
      </c>
      <c r="N282" s="60" t="str">
        <f>IF(PM_Cuka[[#This Row],[KOPĀ Pēc Fināla]]&gt;0,RANK(PM_Cuka[[#This Row],[KOPĀ Pēc Fināla]],PM_Cuka[KOPĀ Pēc Fināla]),"NAV")</f>
        <v>NAV</v>
      </c>
      <c r="O282" s="64"/>
      <c r="P282" s="64" t="str">
        <f>IF(PM_Cuka[[#This Row],[Grupa]]="Juniors",COUNTIFS(PM_Cuka[Grupa],PM_Cuka[[#This Row],[Grupa]],PM_Cuka[KOPĀ Pēc Fināla],"&gt;"&amp;PM_Cuka[[#This Row],[KOPĀ Pēc Fināla]])+1,"")</f>
        <v/>
      </c>
      <c r="Q282" s="65" t="str">
        <f>IF(PM_Cuka[[#This Row],[Grupa]]="Amatieris",COUNTIFS(PM_Cuka[Grupa],PM_Cuka[[#This Row],[Grupa]],PM_Cuka[KOPĀ Pēc Fināla],"&gt;"&amp;PM_Cuka[[#This Row],[KOPĀ Pēc Fināla]])+1,"")</f>
        <v/>
      </c>
      <c r="R282" s="52" t="str">
        <f>IF(PM_Cuka[[#This Row],[Komanda]]&gt;0,SUMIFS(PM_Cuka[[KOPĀ ]],PM_Cuka[Komanda],PM_Cuka[[#This Row],[Komanda]]),"0")</f>
        <v>0</v>
      </c>
    </row>
    <row r="283" spans="1:18" ht="15" x14ac:dyDescent="0.25">
      <c r="A283" s="55">
        <v>276</v>
      </c>
      <c r="B283" s="34">
        <v>276</v>
      </c>
      <c r="C283" s="50">
        <f>INDEX(PM_Dalibnieki[],MATCH(PM_Cuka[[#This Row],[Dablībnieka numurs]],PM_Dalibnieki[Dablībnieka numurs],0),2)</f>
        <v>0</v>
      </c>
      <c r="D283" s="50">
        <f>INDEX(PM_Dalibnieki[],MATCH(PM_Cuka[[#This Row],[Dablībnieka numurs]],PM_Dalibnieki[Dablībnieka numurs],0),3)</f>
        <v>0</v>
      </c>
      <c r="E283" s="50">
        <f>INDEX(PM_Dalibnieki[],MATCH(PM_Cuka[[#This Row],[Dablībnieka numurs]],PM_Dalibnieki[Dablībnieka numurs],0),4)</f>
        <v>0</v>
      </c>
      <c r="F283" s="80">
        <f>INDEX(PM_Dalibnieki[],MATCH(PM_Cuka[[#This Row],[Dablībnieka numurs]],PM_Dalibnieki[Dablībnieka numurs],"0"),5)</f>
        <v>0</v>
      </c>
      <c r="G283" s="64"/>
      <c r="H283" s="64"/>
      <c r="I283" s="60">
        <f t="shared" si="4"/>
        <v>0</v>
      </c>
      <c r="J283" s="64"/>
      <c r="K283" s="60">
        <f>SUM(PM_Cuka[[#This Row],[KOPĀ ]:[P/FINĀLS]])</f>
        <v>0</v>
      </c>
      <c r="L283" s="64"/>
      <c r="M283" s="60">
        <f>SUM(PM_Cuka[[#This Row],[KOPĀ Pēc Pusfināla]],PM_Cuka[[#This Row],[FINĀLS]])</f>
        <v>0</v>
      </c>
      <c r="N283" s="60" t="str">
        <f>IF(PM_Cuka[[#This Row],[KOPĀ Pēc Fināla]]&gt;0,RANK(PM_Cuka[[#This Row],[KOPĀ Pēc Fināla]],PM_Cuka[KOPĀ Pēc Fināla]),"NAV")</f>
        <v>NAV</v>
      </c>
      <c r="O283" s="64"/>
      <c r="P283" s="64" t="str">
        <f>IF(PM_Cuka[[#This Row],[Grupa]]="Juniors",COUNTIFS(PM_Cuka[Grupa],PM_Cuka[[#This Row],[Grupa]],PM_Cuka[KOPĀ Pēc Fināla],"&gt;"&amp;PM_Cuka[[#This Row],[KOPĀ Pēc Fināla]])+1,"")</f>
        <v/>
      </c>
      <c r="Q283" s="65" t="str">
        <f>IF(PM_Cuka[[#This Row],[Grupa]]="Amatieris",COUNTIFS(PM_Cuka[Grupa],PM_Cuka[[#This Row],[Grupa]],PM_Cuka[KOPĀ Pēc Fināla],"&gt;"&amp;PM_Cuka[[#This Row],[KOPĀ Pēc Fināla]])+1,"")</f>
        <v/>
      </c>
      <c r="R283" s="52" t="str">
        <f>IF(PM_Cuka[[#This Row],[Komanda]]&gt;0,SUMIFS(PM_Cuka[[KOPĀ ]],PM_Cuka[Komanda],PM_Cuka[[#This Row],[Komanda]]),"0")</f>
        <v>0</v>
      </c>
    </row>
    <row r="284" spans="1:18" ht="15" x14ac:dyDescent="0.25">
      <c r="A284" s="55">
        <v>277</v>
      </c>
      <c r="B284" s="34">
        <v>277</v>
      </c>
      <c r="C284" s="50">
        <f>INDEX(PM_Dalibnieki[],MATCH(PM_Cuka[[#This Row],[Dablībnieka numurs]],PM_Dalibnieki[Dablībnieka numurs],0),2)</f>
        <v>0</v>
      </c>
      <c r="D284" s="50">
        <f>INDEX(PM_Dalibnieki[],MATCH(PM_Cuka[[#This Row],[Dablībnieka numurs]],PM_Dalibnieki[Dablībnieka numurs],0),3)</f>
        <v>0</v>
      </c>
      <c r="E284" s="50">
        <f>INDEX(PM_Dalibnieki[],MATCH(PM_Cuka[[#This Row],[Dablībnieka numurs]],PM_Dalibnieki[Dablībnieka numurs],0),4)</f>
        <v>0</v>
      </c>
      <c r="F284" s="80">
        <f>INDEX(PM_Dalibnieki[],MATCH(PM_Cuka[[#This Row],[Dablībnieka numurs]],PM_Dalibnieki[Dablībnieka numurs],"0"),5)</f>
        <v>0</v>
      </c>
      <c r="G284" s="64"/>
      <c r="H284" s="64"/>
      <c r="I284" s="60">
        <f t="shared" si="4"/>
        <v>0</v>
      </c>
      <c r="J284" s="64"/>
      <c r="K284" s="60">
        <f>SUM(PM_Cuka[[#This Row],[KOPĀ ]:[P/FINĀLS]])</f>
        <v>0</v>
      </c>
      <c r="L284" s="64"/>
      <c r="M284" s="60">
        <f>SUM(PM_Cuka[[#This Row],[KOPĀ Pēc Pusfināla]],PM_Cuka[[#This Row],[FINĀLS]])</f>
        <v>0</v>
      </c>
      <c r="N284" s="60" t="str">
        <f>IF(PM_Cuka[[#This Row],[KOPĀ Pēc Fināla]]&gt;0,RANK(PM_Cuka[[#This Row],[KOPĀ Pēc Fināla]],PM_Cuka[KOPĀ Pēc Fināla]),"NAV")</f>
        <v>NAV</v>
      </c>
      <c r="O284" s="64"/>
      <c r="P284" s="64" t="str">
        <f>IF(PM_Cuka[[#This Row],[Grupa]]="Juniors",COUNTIFS(PM_Cuka[Grupa],PM_Cuka[[#This Row],[Grupa]],PM_Cuka[KOPĀ Pēc Fināla],"&gt;"&amp;PM_Cuka[[#This Row],[KOPĀ Pēc Fināla]])+1,"")</f>
        <v/>
      </c>
      <c r="Q284" s="65" t="str">
        <f>IF(PM_Cuka[[#This Row],[Grupa]]="Amatieris",COUNTIFS(PM_Cuka[Grupa],PM_Cuka[[#This Row],[Grupa]],PM_Cuka[KOPĀ Pēc Fināla],"&gt;"&amp;PM_Cuka[[#This Row],[KOPĀ Pēc Fināla]])+1,"")</f>
        <v/>
      </c>
      <c r="R284" s="52" t="str">
        <f>IF(PM_Cuka[[#This Row],[Komanda]]&gt;0,SUMIFS(PM_Cuka[[KOPĀ ]],PM_Cuka[Komanda],PM_Cuka[[#This Row],[Komanda]]),"0")</f>
        <v>0</v>
      </c>
    </row>
    <row r="285" spans="1:18" ht="15" x14ac:dyDescent="0.25">
      <c r="A285" s="55">
        <v>278</v>
      </c>
      <c r="B285" s="34">
        <v>278</v>
      </c>
      <c r="C285" s="50">
        <f>INDEX(PM_Dalibnieki[],MATCH(PM_Cuka[[#This Row],[Dablībnieka numurs]],PM_Dalibnieki[Dablībnieka numurs],0),2)</f>
        <v>0</v>
      </c>
      <c r="D285" s="50">
        <f>INDEX(PM_Dalibnieki[],MATCH(PM_Cuka[[#This Row],[Dablībnieka numurs]],PM_Dalibnieki[Dablībnieka numurs],0),3)</f>
        <v>0</v>
      </c>
      <c r="E285" s="50">
        <f>INDEX(PM_Dalibnieki[],MATCH(PM_Cuka[[#This Row],[Dablībnieka numurs]],PM_Dalibnieki[Dablībnieka numurs],0),4)</f>
        <v>0</v>
      </c>
      <c r="F285" s="80">
        <f>INDEX(PM_Dalibnieki[],MATCH(PM_Cuka[[#This Row],[Dablībnieka numurs]],PM_Dalibnieki[Dablībnieka numurs],"0"),5)</f>
        <v>0</v>
      </c>
      <c r="G285" s="64"/>
      <c r="H285" s="64"/>
      <c r="I285" s="60">
        <f t="shared" si="4"/>
        <v>0</v>
      </c>
      <c r="J285" s="64"/>
      <c r="K285" s="60">
        <f>SUM(PM_Cuka[[#This Row],[KOPĀ ]:[P/FINĀLS]])</f>
        <v>0</v>
      </c>
      <c r="L285" s="64"/>
      <c r="M285" s="60">
        <f>SUM(PM_Cuka[[#This Row],[KOPĀ Pēc Pusfināla]],PM_Cuka[[#This Row],[FINĀLS]])</f>
        <v>0</v>
      </c>
      <c r="N285" s="60" t="str">
        <f>IF(PM_Cuka[[#This Row],[KOPĀ Pēc Fināla]]&gt;0,RANK(PM_Cuka[[#This Row],[KOPĀ Pēc Fināla]],PM_Cuka[KOPĀ Pēc Fināla]),"NAV")</f>
        <v>NAV</v>
      </c>
      <c r="O285" s="64"/>
      <c r="P285" s="64" t="str">
        <f>IF(PM_Cuka[[#This Row],[Grupa]]="Juniors",COUNTIFS(PM_Cuka[Grupa],PM_Cuka[[#This Row],[Grupa]],PM_Cuka[KOPĀ Pēc Fināla],"&gt;"&amp;PM_Cuka[[#This Row],[KOPĀ Pēc Fināla]])+1,"")</f>
        <v/>
      </c>
      <c r="Q285" s="65" t="str">
        <f>IF(PM_Cuka[[#This Row],[Grupa]]="Amatieris",COUNTIFS(PM_Cuka[Grupa],PM_Cuka[[#This Row],[Grupa]],PM_Cuka[KOPĀ Pēc Fināla],"&gt;"&amp;PM_Cuka[[#This Row],[KOPĀ Pēc Fināla]])+1,"")</f>
        <v/>
      </c>
      <c r="R285" s="52" t="str">
        <f>IF(PM_Cuka[[#This Row],[Komanda]]&gt;0,SUMIFS(PM_Cuka[[KOPĀ ]],PM_Cuka[Komanda],PM_Cuka[[#This Row],[Komanda]]),"0")</f>
        <v>0</v>
      </c>
    </row>
    <row r="286" spans="1:18" ht="15" x14ac:dyDescent="0.25">
      <c r="A286" s="55">
        <v>279</v>
      </c>
      <c r="B286" s="34">
        <v>279</v>
      </c>
      <c r="C286" s="50">
        <f>INDEX(PM_Dalibnieki[],MATCH(PM_Cuka[[#This Row],[Dablībnieka numurs]],PM_Dalibnieki[Dablībnieka numurs],0),2)</f>
        <v>0</v>
      </c>
      <c r="D286" s="50">
        <f>INDEX(PM_Dalibnieki[],MATCH(PM_Cuka[[#This Row],[Dablībnieka numurs]],PM_Dalibnieki[Dablībnieka numurs],0),3)</f>
        <v>0</v>
      </c>
      <c r="E286" s="50">
        <f>INDEX(PM_Dalibnieki[],MATCH(PM_Cuka[[#This Row],[Dablībnieka numurs]],PM_Dalibnieki[Dablībnieka numurs],0),4)</f>
        <v>0</v>
      </c>
      <c r="F286" s="80">
        <f>INDEX(PM_Dalibnieki[],MATCH(PM_Cuka[[#This Row],[Dablībnieka numurs]],PM_Dalibnieki[Dablībnieka numurs],"0"),5)</f>
        <v>0</v>
      </c>
      <c r="G286" s="64"/>
      <c r="H286" s="64"/>
      <c r="I286" s="60">
        <f t="shared" si="4"/>
        <v>0</v>
      </c>
      <c r="J286" s="64"/>
      <c r="K286" s="60">
        <f>SUM(PM_Cuka[[#This Row],[KOPĀ ]:[P/FINĀLS]])</f>
        <v>0</v>
      </c>
      <c r="L286" s="64"/>
      <c r="M286" s="60">
        <f>SUM(PM_Cuka[[#This Row],[KOPĀ Pēc Pusfināla]],PM_Cuka[[#This Row],[FINĀLS]])</f>
        <v>0</v>
      </c>
      <c r="N286" s="60" t="str">
        <f>IF(PM_Cuka[[#This Row],[KOPĀ Pēc Fināla]]&gt;0,RANK(PM_Cuka[[#This Row],[KOPĀ Pēc Fināla]],PM_Cuka[KOPĀ Pēc Fināla]),"NAV")</f>
        <v>NAV</v>
      </c>
      <c r="O286" s="64"/>
      <c r="P286" s="64" t="str">
        <f>IF(PM_Cuka[[#This Row],[Grupa]]="Juniors",COUNTIFS(PM_Cuka[Grupa],PM_Cuka[[#This Row],[Grupa]],PM_Cuka[KOPĀ Pēc Fināla],"&gt;"&amp;PM_Cuka[[#This Row],[KOPĀ Pēc Fināla]])+1,"")</f>
        <v/>
      </c>
      <c r="Q286" s="65" t="str">
        <f>IF(PM_Cuka[[#This Row],[Grupa]]="Amatieris",COUNTIFS(PM_Cuka[Grupa],PM_Cuka[[#This Row],[Grupa]],PM_Cuka[KOPĀ Pēc Fināla],"&gt;"&amp;PM_Cuka[[#This Row],[KOPĀ Pēc Fināla]])+1,"")</f>
        <v/>
      </c>
      <c r="R286" s="52" t="str">
        <f>IF(PM_Cuka[[#This Row],[Komanda]]&gt;0,SUMIFS(PM_Cuka[[KOPĀ ]],PM_Cuka[Komanda],PM_Cuka[[#This Row],[Komanda]]),"0")</f>
        <v>0</v>
      </c>
    </row>
    <row r="287" spans="1:18" ht="15" x14ac:dyDescent="0.25">
      <c r="A287" s="55">
        <v>280</v>
      </c>
      <c r="B287" s="34">
        <v>280</v>
      </c>
      <c r="C287" s="50">
        <f>INDEX(PM_Dalibnieki[],MATCH(PM_Cuka[[#This Row],[Dablībnieka numurs]],PM_Dalibnieki[Dablībnieka numurs],0),2)</f>
        <v>0</v>
      </c>
      <c r="D287" s="50">
        <f>INDEX(PM_Dalibnieki[],MATCH(PM_Cuka[[#This Row],[Dablībnieka numurs]],PM_Dalibnieki[Dablībnieka numurs],0),3)</f>
        <v>0</v>
      </c>
      <c r="E287" s="50">
        <f>INDEX(PM_Dalibnieki[],MATCH(PM_Cuka[[#This Row],[Dablībnieka numurs]],PM_Dalibnieki[Dablībnieka numurs],0),4)</f>
        <v>0</v>
      </c>
      <c r="F287" s="80">
        <f>INDEX(PM_Dalibnieki[],MATCH(PM_Cuka[[#This Row],[Dablībnieka numurs]],PM_Dalibnieki[Dablībnieka numurs],"0"),5)</f>
        <v>0</v>
      </c>
      <c r="G287" s="64"/>
      <c r="H287" s="64"/>
      <c r="I287" s="60">
        <f t="shared" si="4"/>
        <v>0</v>
      </c>
      <c r="J287" s="64"/>
      <c r="K287" s="60">
        <f>SUM(PM_Cuka[[#This Row],[KOPĀ ]:[P/FINĀLS]])</f>
        <v>0</v>
      </c>
      <c r="L287" s="64"/>
      <c r="M287" s="60">
        <f>SUM(PM_Cuka[[#This Row],[KOPĀ Pēc Pusfināla]],PM_Cuka[[#This Row],[FINĀLS]])</f>
        <v>0</v>
      </c>
      <c r="N287" s="60" t="str">
        <f>IF(PM_Cuka[[#This Row],[KOPĀ Pēc Fināla]]&gt;0,RANK(PM_Cuka[[#This Row],[KOPĀ Pēc Fināla]],PM_Cuka[KOPĀ Pēc Fināla]),"NAV")</f>
        <v>NAV</v>
      </c>
      <c r="O287" s="64"/>
      <c r="P287" s="64" t="str">
        <f>IF(PM_Cuka[[#This Row],[Grupa]]="Juniors",COUNTIFS(PM_Cuka[Grupa],PM_Cuka[[#This Row],[Grupa]],PM_Cuka[KOPĀ Pēc Fināla],"&gt;"&amp;PM_Cuka[[#This Row],[KOPĀ Pēc Fināla]])+1,"")</f>
        <v/>
      </c>
      <c r="Q287" s="65" t="str">
        <f>IF(PM_Cuka[[#This Row],[Grupa]]="Amatieris",COUNTIFS(PM_Cuka[Grupa],PM_Cuka[[#This Row],[Grupa]],PM_Cuka[KOPĀ Pēc Fināla],"&gt;"&amp;PM_Cuka[[#This Row],[KOPĀ Pēc Fināla]])+1,"")</f>
        <v/>
      </c>
      <c r="R287" s="52" t="str">
        <f>IF(PM_Cuka[[#This Row],[Komanda]]&gt;0,SUMIFS(PM_Cuka[[KOPĀ ]],PM_Cuka[Komanda],PM_Cuka[[#This Row],[Komanda]]),"0")</f>
        <v>0</v>
      </c>
    </row>
    <row r="288" spans="1:18" ht="15" x14ac:dyDescent="0.25">
      <c r="A288" s="55">
        <v>281</v>
      </c>
      <c r="B288" s="34">
        <v>281</v>
      </c>
      <c r="C288" s="50">
        <f>INDEX(PM_Dalibnieki[],MATCH(PM_Cuka[[#This Row],[Dablībnieka numurs]],PM_Dalibnieki[Dablībnieka numurs],0),2)</f>
        <v>0</v>
      </c>
      <c r="D288" s="50">
        <f>INDEX(PM_Dalibnieki[],MATCH(PM_Cuka[[#This Row],[Dablībnieka numurs]],PM_Dalibnieki[Dablībnieka numurs],0),3)</f>
        <v>0</v>
      </c>
      <c r="E288" s="50">
        <f>INDEX(PM_Dalibnieki[],MATCH(PM_Cuka[[#This Row],[Dablībnieka numurs]],PM_Dalibnieki[Dablībnieka numurs],0),4)</f>
        <v>0</v>
      </c>
      <c r="F288" s="80">
        <f>INDEX(PM_Dalibnieki[],MATCH(PM_Cuka[[#This Row],[Dablībnieka numurs]],PM_Dalibnieki[Dablībnieka numurs],"0"),5)</f>
        <v>0</v>
      </c>
      <c r="G288" s="64"/>
      <c r="H288" s="64"/>
      <c r="I288" s="60">
        <f t="shared" si="4"/>
        <v>0</v>
      </c>
      <c r="J288" s="64"/>
      <c r="K288" s="60">
        <f>SUM(PM_Cuka[[#This Row],[KOPĀ ]:[P/FINĀLS]])</f>
        <v>0</v>
      </c>
      <c r="L288" s="64"/>
      <c r="M288" s="60">
        <f>SUM(PM_Cuka[[#This Row],[KOPĀ Pēc Pusfināla]],PM_Cuka[[#This Row],[FINĀLS]])</f>
        <v>0</v>
      </c>
      <c r="N288" s="60" t="str">
        <f>IF(PM_Cuka[[#This Row],[KOPĀ Pēc Fināla]]&gt;0,RANK(PM_Cuka[[#This Row],[KOPĀ Pēc Fināla]],PM_Cuka[KOPĀ Pēc Fināla]),"NAV")</f>
        <v>NAV</v>
      </c>
      <c r="O288" s="64"/>
      <c r="P288" s="64" t="str">
        <f>IF(PM_Cuka[[#This Row],[Grupa]]="Juniors",COUNTIFS(PM_Cuka[Grupa],PM_Cuka[[#This Row],[Grupa]],PM_Cuka[KOPĀ Pēc Fināla],"&gt;"&amp;PM_Cuka[[#This Row],[KOPĀ Pēc Fināla]])+1,"")</f>
        <v/>
      </c>
      <c r="Q288" s="65" t="str">
        <f>IF(PM_Cuka[[#This Row],[Grupa]]="Amatieris",COUNTIFS(PM_Cuka[Grupa],PM_Cuka[[#This Row],[Grupa]],PM_Cuka[KOPĀ Pēc Fināla],"&gt;"&amp;PM_Cuka[[#This Row],[KOPĀ Pēc Fināla]])+1,"")</f>
        <v/>
      </c>
      <c r="R288" s="52" t="str">
        <f>IF(PM_Cuka[[#This Row],[Komanda]]&gt;0,SUMIFS(PM_Cuka[[KOPĀ ]],PM_Cuka[Komanda],PM_Cuka[[#This Row],[Komanda]]),"0")</f>
        <v>0</v>
      </c>
    </row>
    <row r="289" spans="1:18" ht="15" x14ac:dyDescent="0.25">
      <c r="A289" s="55">
        <v>282</v>
      </c>
      <c r="B289" s="34">
        <v>282</v>
      </c>
      <c r="C289" s="50">
        <f>INDEX(PM_Dalibnieki[],MATCH(PM_Cuka[[#This Row],[Dablībnieka numurs]],PM_Dalibnieki[Dablībnieka numurs],0),2)</f>
        <v>0</v>
      </c>
      <c r="D289" s="50">
        <f>INDEX(PM_Dalibnieki[],MATCH(PM_Cuka[[#This Row],[Dablībnieka numurs]],PM_Dalibnieki[Dablībnieka numurs],0),3)</f>
        <v>0</v>
      </c>
      <c r="E289" s="50">
        <f>INDEX(PM_Dalibnieki[],MATCH(PM_Cuka[[#This Row],[Dablībnieka numurs]],PM_Dalibnieki[Dablībnieka numurs],0),4)</f>
        <v>0</v>
      </c>
      <c r="F289" s="80">
        <f>INDEX(PM_Dalibnieki[],MATCH(PM_Cuka[[#This Row],[Dablībnieka numurs]],PM_Dalibnieki[Dablībnieka numurs],"0"),5)</f>
        <v>0</v>
      </c>
      <c r="G289" s="64"/>
      <c r="H289" s="64"/>
      <c r="I289" s="60">
        <f t="shared" si="4"/>
        <v>0</v>
      </c>
      <c r="J289" s="64"/>
      <c r="K289" s="60">
        <f>SUM(PM_Cuka[[#This Row],[KOPĀ ]:[P/FINĀLS]])</f>
        <v>0</v>
      </c>
      <c r="L289" s="64"/>
      <c r="M289" s="60">
        <f>SUM(PM_Cuka[[#This Row],[KOPĀ Pēc Pusfināla]],PM_Cuka[[#This Row],[FINĀLS]])</f>
        <v>0</v>
      </c>
      <c r="N289" s="60" t="str">
        <f>IF(PM_Cuka[[#This Row],[KOPĀ Pēc Fināla]]&gt;0,RANK(PM_Cuka[[#This Row],[KOPĀ Pēc Fināla]],PM_Cuka[KOPĀ Pēc Fināla]),"NAV")</f>
        <v>NAV</v>
      </c>
      <c r="O289" s="64"/>
      <c r="P289" s="64" t="str">
        <f>IF(PM_Cuka[[#This Row],[Grupa]]="Juniors",COUNTIFS(PM_Cuka[Grupa],PM_Cuka[[#This Row],[Grupa]],PM_Cuka[KOPĀ Pēc Fināla],"&gt;"&amp;PM_Cuka[[#This Row],[KOPĀ Pēc Fināla]])+1,"")</f>
        <v/>
      </c>
      <c r="Q289" s="65" t="str">
        <f>IF(PM_Cuka[[#This Row],[Grupa]]="Amatieris",COUNTIFS(PM_Cuka[Grupa],PM_Cuka[[#This Row],[Grupa]],PM_Cuka[KOPĀ Pēc Fināla],"&gt;"&amp;PM_Cuka[[#This Row],[KOPĀ Pēc Fināla]])+1,"")</f>
        <v/>
      </c>
      <c r="R289" s="52" t="str">
        <f>IF(PM_Cuka[[#This Row],[Komanda]]&gt;0,SUMIFS(PM_Cuka[[KOPĀ ]],PM_Cuka[Komanda],PM_Cuka[[#This Row],[Komanda]]),"0")</f>
        <v>0</v>
      </c>
    </row>
    <row r="290" spans="1:18" ht="15" x14ac:dyDescent="0.25">
      <c r="A290" s="55">
        <v>283</v>
      </c>
      <c r="B290" s="34">
        <v>283</v>
      </c>
      <c r="C290" s="50">
        <f>INDEX(PM_Dalibnieki[],MATCH(PM_Cuka[[#This Row],[Dablībnieka numurs]],PM_Dalibnieki[Dablībnieka numurs],0),2)</f>
        <v>0</v>
      </c>
      <c r="D290" s="50">
        <f>INDEX(PM_Dalibnieki[],MATCH(PM_Cuka[[#This Row],[Dablībnieka numurs]],PM_Dalibnieki[Dablībnieka numurs],0),3)</f>
        <v>0</v>
      </c>
      <c r="E290" s="50">
        <f>INDEX(PM_Dalibnieki[],MATCH(PM_Cuka[[#This Row],[Dablībnieka numurs]],PM_Dalibnieki[Dablībnieka numurs],0),4)</f>
        <v>0</v>
      </c>
      <c r="F290" s="80">
        <f>INDEX(PM_Dalibnieki[],MATCH(PM_Cuka[[#This Row],[Dablībnieka numurs]],PM_Dalibnieki[Dablībnieka numurs],"0"),5)</f>
        <v>0</v>
      </c>
      <c r="G290" s="64"/>
      <c r="H290" s="64"/>
      <c r="I290" s="60">
        <f t="shared" si="4"/>
        <v>0</v>
      </c>
      <c r="J290" s="64"/>
      <c r="K290" s="60">
        <f>SUM(PM_Cuka[[#This Row],[KOPĀ ]:[P/FINĀLS]])</f>
        <v>0</v>
      </c>
      <c r="L290" s="64"/>
      <c r="M290" s="60">
        <f>SUM(PM_Cuka[[#This Row],[KOPĀ Pēc Pusfināla]],PM_Cuka[[#This Row],[FINĀLS]])</f>
        <v>0</v>
      </c>
      <c r="N290" s="60" t="str">
        <f>IF(PM_Cuka[[#This Row],[KOPĀ Pēc Fināla]]&gt;0,RANK(PM_Cuka[[#This Row],[KOPĀ Pēc Fināla]],PM_Cuka[KOPĀ Pēc Fināla]),"NAV")</f>
        <v>NAV</v>
      </c>
      <c r="O290" s="64"/>
      <c r="P290" s="64" t="str">
        <f>IF(PM_Cuka[[#This Row],[Grupa]]="Juniors",COUNTIFS(PM_Cuka[Grupa],PM_Cuka[[#This Row],[Grupa]],PM_Cuka[KOPĀ Pēc Fināla],"&gt;"&amp;PM_Cuka[[#This Row],[KOPĀ Pēc Fināla]])+1,"")</f>
        <v/>
      </c>
      <c r="Q290" s="65" t="str">
        <f>IF(PM_Cuka[[#This Row],[Grupa]]="Amatieris",COUNTIFS(PM_Cuka[Grupa],PM_Cuka[[#This Row],[Grupa]],PM_Cuka[KOPĀ Pēc Fināla],"&gt;"&amp;PM_Cuka[[#This Row],[KOPĀ Pēc Fināla]])+1,"")</f>
        <v/>
      </c>
      <c r="R290" s="52" t="str">
        <f>IF(PM_Cuka[[#This Row],[Komanda]]&gt;0,SUMIFS(PM_Cuka[[KOPĀ ]],PM_Cuka[Komanda],PM_Cuka[[#This Row],[Komanda]]),"0")</f>
        <v>0</v>
      </c>
    </row>
    <row r="291" spans="1:18" ht="15" x14ac:dyDescent="0.25">
      <c r="A291" s="55">
        <v>284</v>
      </c>
      <c r="B291" s="34">
        <v>284</v>
      </c>
      <c r="C291" s="50">
        <f>INDEX(PM_Dalibnieki[],MATCH(PM_Cuka[[#This Row],[Dablībnieka numurs]],PM_Dalibnieki[Dablībnieka numurs],0),2)</f>
        <v>0</v>
      </c>
      <c r="D291" s="50">
        <f>INDEX(PM_Dalibnieki[],MATCH(PM_Cuka[[#This Row],[Dablībnieka numurs]],PM_Dalibnieki[Dablībnieka numurs],0),3)</f>
        <v>0</v>
      </c>
      <c r="E291" s="50">
        <f>INDEX(PM_Dalibnieki[],MATCH(PM_Cuka[[#This Row],[Dablībnieka numurs]],PM_Dalibnieki[Dablībnieka numurs],0),4)</f>
        <v>0</v>
      </c>
      <c r="F291" s="80">
        <f>INDEX(PM_Dalibnieki[],MATCH(PM_Cuka[[#This Row],[Dablībnieka numurs]],PM_Dalibnieki[Dablībnieka numurs],"0"),5)</f>
        <v>0</v>
      </c>
      <c r="G291" s="64"/>
      <c r="H291" s="64"/>
      <c r="I291" s="60">
        <f t="shared" si="4"/>
        <v>0</v>
      </c>
      <c r="J291" s="64"/>
      <c r="K291" s="60">
        <f>SUM(PM_Cuka[[#This Row],[KOPĀ ]:[P/FINĀLS]])</f>
        <v>0</v>
      </c>
      <c r="L291" s="64"/>
      <c r="M291" s="60">
        <f>SUM(PM_Cuka[[#This Row],[KOPĀ Pēc Pusfināla]],PM_Cuka[[#This Row],[FINĀLS]])</f>
        <v>0</v>
      </c>
      <c r="N291" s="60" t="str">
        <f>IF(PM_Cuka[[#This Row],[KOPĀ Pēc Fināla]]&gt;0,RANK(PM_Cuka[[#This Row],[KOPĀ Pēc Fināla]],PM_Cuka[KOPĀ Pēc Fināla]),"NAV")</f>
        <v>NAV</v>
      </c>
      <c r="O291" s="64"/>
      <c r="P291" s="64" t="str">
        <f>IF(PM_Cuka[[#This Row],[Grupa]]="Juniors",COUNTIFS(PM_Cuka[Grupa],PM_Cuka[[#This Row],[Grupa]],PM_Cuka[KOPĀ Pēc Fināla],"&gt;"&amp;PM_Cuka[[#This Row],[KOPĀ Pēc Fināla]])+1,"")</f>
        <v/>
      </c>
      <c r="Q291" s="65" t="str">
        <f>IF(PM_Cuka[[#This Row],[Grupa]]="Amatieris",COUNTIFS(PM_Cuka[Grupa],PM_Cuka[[#This Row],[Grupa]],PM_Cuka[KOPĀ Pēc Fināla],"&gt;"&amp;PM_Cuka[[#This Row],[KOPĀ Pēc Fināla]])+1,"")</f>
        <v/>
      </c>
      <c r="R291" s="52" t="str">
        <f>IF(PM_Cuka[[#This Row],[Komanda]]&gt;0,SUMIFS(PM_Cuka[[KOPĀ ]],PM_Cuka[Komanda],PM_Cuka[[#This Row],[Komanda]]),"0")</f>
        <v>0</v>
      </c>
    </row>
    <row r="292" spans="1:18" ht="15" x14ac:dyDescent="0.25">
      <c r="A292" s="55">
        <v>285</v>
      </c>
      <c r="B292" s="34">
        <v>285</v>
      </c>
      <c r="C292" s="50">
        <f>INDEX(PM_Dalibnieki[],MATCH(PM_Cuka[[#This Row],[Dablībnieka numurs]],PM_Dalibnieki[Dablībnieka numurs],0),2)</f>
        <v>0</v>
      </c>
      <c r="D292" s="50">
        <f>INDEX(PM_Dalibnieki[],MATCH(PM_Cuka[[#This Row],[Dablībnieka numurs]],PM_Dalibnieki[Dablībnieka numurs],0),3)</f>
        <v>0</v>
      </c>
      <c r="E292" s="50">
        <f>INDEX(PM_Dalibnieki[],MATCH(PM_Cuka[[#This Row],[Dablībnieka numurs]],PM_Dalibnieki[Dablībnieka numurs],0),4)</f>
        <v>0</v>
      </c>
      <c r="F292" s="80">
        <f>INDEX(PM_Dalibnieki[],MATCH(PM_Cuka[[#This Row],[Dablībnieka numurs]],PM_Dalibnieki[Dablībnieka numurs],"0"),5)</f>
        <v>0</v>
      </c>
      <c r="G292" s="64"/>
      <c r="H292" s="64"/>
      <c r="I292" s="60">
        <f t="shared" si="4"/>
        <v>0</v>
      </c>
      <c r="J292" s="64"/>
      <c r="K292" s="60">
        <f>SUM(PM_Cuka[[#This Row],[KOPĀ ]:[P/FINĀLS]])</f>
        <v>0</v>
      </c>
      <c r="L292" s="64"/>
      <c r="M292" s="60">
        <f>SUM(PM_Cuka[[#This Row],[KOPĀ Pēc Pusfināla]],PM_Cuka[[#This Row],[FINĀLS]])</f>
        <v>0</v>
      </c>
      <c r="N292" s="60" t="str">
        <f>IF(PM_Cuka[[#This Row],[KOPĀ Pēc Fināla]]&gt;0,RANK(PM_Cuka[[#This Row],[KOPĀ Pēc Fināla]],PM_Cuka[KOPĀ Pēc Fināla]),"NAV")</f>
        <v>NAV</v>
      </c>
      <c r="O292" s="64"/>
      <c r="P292" s="64" t="str">
        <f>IF(PM_Cuka[[#This Row],[Grupa]]="Juniors",COUNTIFS(PM_Cuka[Grupa],PM_Cuka[[#This Row],[Grupa]],PM_Cuka[KOPĀ Pēc Fināla],"&gt;"&amp;PM_Cuka[[#This Row],[KOPĀ Pēc Fināla]])+1,"")</f>
        <v/>
      </c>
      <c r="Q292" s="65" t="str">
        <f>IF(PM_Cuka[[#This Row],[Grupa]]="Amatieris",COUNTIFS(PM_Cuka[Grupa],PM_Cuka[[#This Row],[Grupa]],PM_Cuka[KOPĀ Pēc Fināla],"&gt;"&amp;PM_Cuka[[#This Row],[KOPĀ Pēc Fināla]])+1,"")</f>
        <v/>
      </c>
      <c r="R292" s="52" t="str">
        <f>IF(PM_Cuka[[#This Row],[Komanda]]&gt;0,SUMIFS(PM_Cuka[[KOPĀ ]],PM_Cuka[Komanda],PM_Cuka[[#This Row],[Komanda]]),"0")</f>
        <v>0</v>
      </c>
    </row>
    <row r="293" spans="1:18" ht="15" x14ac:dyDescent="0.25">
      <c r="A293" s="55">
        <v>286</v>
      </c>
      <c r="B293" s="34">
        <v>286</v>
      </c>
      <c r="C293" s="50">
        <f>INDEX(PM_Dalibnieki[],MATCH(PM_Cuka[[#This Row],[Dablībnieka numurs]],PM_Dalibnieki[Dablībnieka numurs],0),2)</f>
        <v>0</v>
      </c>
      <c r="D293" s="50">
        <f>INDEX(PM_Dalibnieki[],MATCH(PM_Cuka[[#This Row],[Dablībnieka numurs]],PM_Dalibnieki[Dablībnieka numurs],0),3)</f>
        <v>0</v>
      </c>
      <c r="E293" s="50">
        <f>INDEX(PM_Dalibnieki[],MATCH(PM_Cuka[[#This Row],[Dablībnieka numurs]],PM_Dalibnieki[Dablībnieka numurs],0),4)</f>
        <v>0</v>
      </c>
      <c r="F293" s="80">
        <f>INDEX(PM_Dalibnieki[],MATCH(PM_Cuka[[#This Row],[Dablībnieka numurs]],PM_Dalibnieki[Dablībnieka numurs],"0"),5)</f>
        <v>0</v>
      </c>
      <c r="G293" s="64"/>
      <c r="H293" s="64"/>
      <c r="I293" s="60">
        <f t="shared" si="4"/>
        <v>0</v>
      </c>
      <c r="J293" s="64"/>
      <c r="K293" s="60">
        <f>SUM(PM_Cuka[[#This Row],[KOPĀ ]:[P/FINĀLS]])</f>
        <v>0</v>
      </c>
      <c r="L293" s="64"/>
      <c r="M293" s="60">
        <f>SUM(PM_Cuka[[#This Row],[KOPĀ Pēc Pusfināla]],PM_Cuka[[#This Row],[FINĀLS]])</f>
        <v>0</v>
      </c>
      <c r="N293" s="60" t="str">
        <f>IF(PM_Cuka[[#This Row],[KOPĀ Pēc Fināla]]&gt;0,RANK(PM_Cuka[[#This Row],[KOPĀ Pēc Fināla]],PM_Cuka[KOPĀ Pēc Fināla]),"NAV")</f>
        <v>NAV</v>
      </c>
      <c r="O293" s="64"/>
      <c r="P293" s="64" t="str">
        <f>IF(PM_Cuka[[#This Row],[Grupa]]="Juniors",COUNTIFS(PM_Cuka[Grupa],PM_Cuka[[#This Row],[Grupa]],PM_Cuka[KOPĀ Pēc Fināla],"&gt;"&amp;PM_Cuka[[#This Row],[KOPĀ Pēc Fināla]])+1,"")</f>
        <v/>
      </c>
      <c r="Q293" s="65" t="str">
        <f>IF(PM_Cuka[[#This Row],[Grupa]]="Amatieris",COUNTIFS(PM_Cuka[Grupa],PM_Cuka[[#This Row],[Grupa]],PM_Cuka[KOPĀ Pēc Fināla],"&gt;"&amp;PM_Cuka[[#This Row],[KOPĀ Pēc Fināla]])+1,"")</f>
        <v/>
      </c>
      <c r="R293" s="52" t="str">
        <f>IF(PM_Cuka[[#This Row],[Komanda]]&gt;0,SUMIFS(PM_Cuka[[KOPĀ ]],PM_Cuka[Komanda],PM_Cuka[[#This Row],[Komanda]]),"0")</f>
        <v>0</v>
      </c>
    </row>
    <row r="294" spans="1:18" ht="15" x14ac:dyDescent="0.25">
      <c r="A294" s="55">
        <v>287</v>
      </c>
      <c r="B294" s="34">
        <v>287</v>
      </c>
      <c r="C294" s="50">
        <f>INDEX(PM_Dalibnieki[],MATCH(PM_Cuka[[#This Row],[Dablībnieka numurs]],PM_Dalibnieki[Dablībnieka numurs],0),2)</f>
        <v>0</v>
      </c>
      <c r="D294" s="50">
        <f>INDEX(PM_Dalibnieki[],MATCH(PM_Cuka[[#This Row],[Dablībnieka numurs]],PM_Dalibnieki[Dablībnieka numurs],0),3)</f>
        <v>0</v>
      </c>
      <c r="E294" s="50">
        <f>INDEX(PM_Dalibnieki[],MATCH(PM_Cuka[[#This Row],[Dablībnieka numurs]],PM_Dalibnieki[Dablībnieka numurs],0),4)</f>
        <v>0</v>
      </c>
      <c r="F294" s="80">
        <f>INDEX(PM_Dalibnieki[],MATCH(PM_Cuka[[#This Row],[Dablībnieka numurs]],PM_Dalibnieki[Dablībnieka numurs],"0"),5)</f>
        <v>0</v>
      </c>
      <c r="G294" s="64"/>
      <c r="H294" s="64"/>
      <c r="I294" s="60">
        <f t="shared" si="4"/>
        <v>0</v>
      </c>
      <c r="J294" s="64"/>
      <c r="K294" s="60">
        <f>SUM(PM_Cuka[[#This Row],[KOPĀ ]:[P/FINĀLS]])</f>
        <v>0</v>
      </c>
      <c r="L294" s="64"/>
      <c r="M294" s="60">
        <f>SUM(PM_Cuka[[#This Row],[KOPĀ Pēc Pusfināla]],PM_Cuka[[#This Row],[FINĀLS]])</f>
        <v>0</v>
      </c>
      <c r="N294" s="60" t="str">
        <f>IF(PM_Cuka[[#This Row],[KOPĀ Pēc Fināla]]&gt;0,RANK(PM_Cuka[[#This Row],[KOPĀ Pēc Fināla]],PM_Cuka[KOPĀ Pēc Fināla]),"NAV")</f>
        <v>NAV</v>
      </c>
      <c r="O294" s="64"/>
      <c r="P294" s="64" t="str">
        <f>IF(PM_Cuka[[#This Row],[Grupa]]="Juniors",COUNTIFS(PM_Cuka[Grupa],PM_Cuka[[#This Row],[Grupa]],PM_Cuka[KOPĀ Pēc Fināla],"&gt;"&amp;PM_Cuka[[#This Row],[KOPĀ Pēc Fināla]])+1,"")</f>
        <v/>
      </c>
      <c r="Q294" s="65" t="str">
        <f>IF(PM_Cuka[[#This Row],[Grupa]]="Amatieris",COUNTIFS(PM_Cuka[Grupa],PM_Cuka[[#This Row],[Grupa]],PM_Cuka[KOPĀ Pēc Fināla],"&gt;"&amp;PM_Cuka[[#This Row],[KOPĀ Pēc Fināla]])+1,"")</f>
        <v/>
      </c>
      <c r="R294" s="52" t="str">
        <f>IF(PM_Cuka[[#This Row],[Komanda]]&gt;0,SUMIFS(PM_Cuka[[KOPĀ ]],PM_Cuka[Komanda],PM_Cuka[[#This Row],[Komanda]]),"0")</f>
        <v>0</v>
      </c>
    </row>
    <row r="295" spans="1:18" ht="15" x14ac:dyDescent="0.25">
      <c r="A295" s="55">
        <v>288</v>
      </c>
      <c r="B295" s="34">
        <v>288</v>
      </c>
      <c r="C295" s="50">
        <f>INDEX(PM_Dalibnieki[],MATCH(PM_Cuka[[#This Row],[Dablībnieka numurs]],PM_Dalibnieki[Dablībnieka numurs],0),2)</f>
        <v>0</v>
      </c>
      <c r="D295" s="50">
        <f>INDEX(PM_Dalibnieki[],MATCH(PM_Cuka[[#This Row],[Dablībnieka numurs]],PM_Dalibnieki[Dablībnieka numurs],0),3)</f>
        <v>0</v>
      </c>
      <c r="E295" s="50">
        <f>INDEX(PM_Dalibnieki[],MATCH(PM_Cuka[[#This Row],[Dablībnieka numurs]],PM_Dalibnieki[Dablībnieka numurs],0),4)</f>
        <v>0</v>
      </c>
      <c r="F295" s="80">
        <f>INDEX(PM_Dalibnieki[],MATCH(PM_Cuka[[#This Row],[Dablībnieka numurs]],PM_Dalibnieki[Dablībnieka numurs],"0"),5)</f>
        <v>0</v>
      </c>
      <c r="G295" s="64"/>
      <c r="H295" s="64"/>
      <c r="I295" s="60">
        <f t="shared" si="4"/>
        <v>0</v>
      </c>
      <c r="J295" s="64"/>
      <c r="K295" s="60">
        <f>SUM(PM_Cuka[[#This Row],[KOPĀ ]:[P/FINĀLS]])</f>
        <v>0</v>
      </c>
      <c r="L295" s="64"/>
      <c r="M295" s="60">
        <f>SUM(PM_Cuka[[#This Row],[KOPĀ Pēc Pusfināla]],PM_Cuka[[#This Row],[FINĀLS]])</f>
        <v>0</v>
      </c>
      <c r="N295" s="60" t="str">
        <f>IF(PM_Cuka[[#This Row],[KOPĀ Pēc Fināla]]&gt;0,RANK(PM_Cuka[[#This Row],[KOPĀ Pēc Fināla]],PM_Cuka[KOPĀ Pēc Fināla]),"NAV")</f>
        <v>NAV</v>
      </c>
      <c r="O295" s="64"/>
      <c r="P295" s="64" t="str">
        <f>IF(PM_Cuka[[#This Row],[Grupa]]="Juniors",COUNTIFS(PM_Cuka[Grupa],PM_Cuka[[#This Row],[Grupa]],PM_Cuka[KOPĀ Pēc Fināla],"&gt;"&amp;PM_Cuka[[#This Row],[KOPĀ Pēc Fināla]])+1,"")</f>
        <v/>
      </c>
      <c r="Q295" s="65" t="str">
        <f>IF(PM_Cuka[[#This Row],[Grupa]]="Amatieris",COUNTIFS(PM_Cuka[Grupa],PM_Cuka[[#This Row],[Grupa]],PM_Cuka[KOPĀ Pēc Fināla],"&gt;"&amp;PM_Cuka[[#This Row],[KOPĀ Pēc Fināla]])+1,"")</f>
        <v/>
      </c>
      <c r="R295" s="52" t="str">
        <f>IF(PM_Cuka[[#This Row],[Komanda]]&gt;0,SUMIFS(PM_Cuka[[KOPĀ ]],PM_Cuka[Komanda],PM_Cuka[[#This Row],[Komanda]]),"0")</f>
        <v>0</v>
      </c>
    </row>
    <row r="296" spans="1:18" ht="15" x14ac:dyDescent="0.25">
      <c r="A296" s="55">
        <v>289</v>
      </c>
      <c r="B296" s="34">
        <v>289</v>
      </c>
      <c r="C296" s="50">
        <f>INDEX(PM_Dalibnieki[],MATCH(PM_Cuka[[#This Row],[Dablībnieka numurs]],PM_Dalibnieki[Dablībnieka numurs],0),2)</f>
        <v>0</v>
      </c>
      <c r="D296" s="50">
        <f>INDEX(PM_Dalibnieki[],MATCH(PM_Cuka[[#This Row],[Dablībnieka numurs]],PM_Dalibnieki[Dablībnieka numurs],0),3)</f>
        <v>0</v>
      </c>
      <c r="E296" s="50">
        <f>INDEX(PM_Dalibnieki[],MATCH(PM_Cuka[[#This Row],[Dablībnieka numurs]],PM_Dalibnieki[Dablībnieka numurs],0),4)</f>
        <v>0</v>
      </c>
      <c r="F296" s="80">
        <f>INDEX(PM_Dalibnieki[],MATCH(PM_Cuka[[#This Row],[Dablībnieka numurs]],PM_Dalibnieki[Dablībnieka numurs],"0"),5)</f>
        <v>0</v>
      </c>
      <c r="G296" s="64"/>
      <c r="H296" s="64"/>
      <c r="I296" s="60">
        <f t="shared" si="4"/>
        <v>0</v>
      </c>
      <c r="J296" s="64"/>
      <c r="K296" s="60">
        <f>SUM(PM_Cuka[[#This Row],[KOPĀ ]:[P/FINĀLS]])</f>
        <v>0</v>
      </c>
      <c r="L296" s="64"/>
      <c r="M296" s="60">
        <f>SUM(PM_Cuka[[#This Row],[KOPĀ Pēc Pusfināla]],PM_Cuka[[#This Row],[FINĀLS]])</f>
        <v>0</v>
      </c>
      <c r="N296" s="60" t="str">
        <f>IF(PM_Cuka[[#This Row],[KOPĀ Pēc Fināla]]&gt;0,RANK(PM_Cuka[[#This Row],[KOPĀ Pēc Fināla]],PM_Cuka[KOPĀ Pēc Fināla]),"NAV")</f>
        <v>NAV</v>
      </c>
      <c r="O296" s="64"/>
      <c r="P296" s="64" t="str">
        <f>IF(PM_Cuka[[#This Row],[Grupa]]="Juniors",COUNTIFS(PM_Cuka[Grupa],PM_Cuka[[#This Row],[Grupa]],PM_Cuka[KOPĀ Pēc Fināla],"&gt;"&amp;PM_Cuka[[#This Row],[KOPĀ Pēc Fināla]])+1,"")</f>
        <v/>
      </c>
      <c r="Q296" s="65" t="str">
        <f>IF(PM_Cuka[[#This Row],[Grupa]]="Amatieris",COUNTIFS(PM_Cuka[Grupa],PM_Cuka[[#This Row],[Grupa]],PM_Cuka[KOPĀ Pēc Fināla],"&gt;"&amp;PM_Cuka[[#This Row],[KOPĀ Pēc Fināla]])+1,"")</f>
        <v/>
      </c>
      <c r="R296" s="52" t="str">
        <f>IF(PM_Cuka[[#This Row],[Komanda]]&gt;0,SUMIFS(PM_Cuka[[KOPĀ ]],PM_Cuka[Komanda],PM_Cuka[[#This Row],[Komanda]]),"0")</f>
        <v>0</v>
      </c>
    </row>
    <row r="297" spans="1:18" ht="15" x14ac:dyDescent="0.25">
      <c r="A297" s="55">
        <v>290</v>
      </c>
      <c r="B297" s="34">
        <v>290</v>
      </c>
      <c r="C297" s="50">
        <f>INDEX(PM_Dalibnieki[],MATCH(PM_Cuka[[#This Row],[Dablībnieka numurs]],PM_Dalibnieki[Dablībnieka numurs],0),2)</f>
        <v>0</v>
      </c>
      <c r="D297" s="50">
        <f>INDEX(PM_Dalibnieki[],MATCH(PM_Cuka[[#This Row],[Dablībnieka numurs]],PM_Dalibnieki[Dablībnieka numurs],0),3)</f>
        <v>0</v>
      </c>
      <c r="E297" s="50">
        <f>INDEX(PM_Dalibnieki[],MATCH(PM_Cuka[[#This Row],[Dablībnieka numurs]],PM_Dalibnieki[Dablībnieka numurs],0),4)</f>
        <v>0</v>
      </c>
      <c r="F297" s="80">
        <f>INDEX(PM_Dalibnieki[],MATCH(PM_Cuka[[#This Row],[Dablībnieka numurs]],PM_Dalibnieki[Dablībnieka numurs],"0"),5)</f>
        <v>0</v>
      </c>
      <c r="G297" s="64"/>
      <c r="H297" s="64"/>
      <c r="I297" s="60">
        <f t="shared" si="4"/>
        <v>0</v>
      </c>
      <c r="J297" s="64"/>
      <c r="K297" s="60">
        <f>SUM(PM_Cuka[[#This Row],[KOPĀ ]:[P/FINĀLS]])</f>
        <v>0</v>
      </c>
      <c r="L297" s="64"/>
      <c r="M297" s="60">
        <f>SUM(PM_Cuka[[#This Row],[KOPĀ Pēc Pusfināla]],PM_Cuka[[#This Row],[FINĀLS]])</f>
        <v>0</v>
      </c>
      <c r="N297" s="60" t="str">
        <f>IF(PM_Cuka[[#This Row],[KOPĀ Pēc Fināla]]&gt;0,RANK(PM_Cuka[[#This Row],[KOPĀ Pēc Fināla]],PM_Cuka[KOPĀ Pēc Fināla]),"NAV")</f>
        <v>NAV</v>
      </c>
      <c r="O297" s="64"/>
      <c r="P297" s="64" t="str">
        <f>IF(PM_Cuka[[#This Row],[Grupa]]="Juniors",COUNTIFS(PM_Cuka[Grupa],PM_Cuka[[#This Row],[Grupa]],PM_Cuka[KOPĀ Pēc Fināla],"&gt;"&amp;PM_Cuka[[#This Row],[KOPĀ Pēc Fināla]])+1,"")</f>
        <v/>
      </c>
      <c r="Q297" s="65" t="str">
        <f>IF(PM_Cuka[[#This Row],[Grupa]]="Amatieris",COUNTIFS(PM_Cuka[Grupa],PM_Cuka[[#This Row],[Grupa]],PM_Cuka[KOPĀ Pēc Fināla],"&gt;"&amp;PM_Cuka[[#This Row],[KOPĀ Pēc Fināla]])+1,"")</f>
        <v/>
      </c>
      <c r="R297" s="52" t="str">
        <f>IF(PM_Cuka[[#This Row],[Komanda]]&gt;0,SUMIFS(PM_Cuka[[KOPĀ ]],PM_Cuka[Komanda],PM_Cuka[[#This Row],[Komanda]]),"0")</f>
        <v>0</v>
      </c>
    </row>
    <row r="298" spans="1:18" ht="15" x14ac:dyDescent="0.25">
      <c r="A298" s="55">
        <v>291</v>
      </c>
      <c r="B298" s="34">
        <v>291</v>
      </c>
      <c r="C298" s="50">
        <f>INDEX(PM_Dalibnieki[],MATCH(PM_Cuka[[#This Row],[Dablībnieka numurs]],PM_Dalibnieki[Dablībnieka numurs],0),2)</f>
        <v>0</v>
      </c>
      <c r="D298" s="50">
        <f>INDEX(PM_Dalibnieki[],MATCH(PM_Cuka[[#This Row],[Dablībnieka numurs]],PM_Dalibnieki[Dablībnieka numurs],0),3)</f>
        <v>0</v>
      </c>
      <c r="E298" s="50">
        <f>INDEX(PM_Dalibnieki[],MATCH(PM_Cuka[[#This Row],[Dablībnieka numurs]],PM_Dalibnieki[Dablībnieka numurs],0),4)</f>
        <v>0</v>
      </c>
      <c r="F298" s="80">
        <f>INDEX(PM_Dalibnieki[],MATCH(PM_Cuka[[#This Row],[Dablībnieka numurs]],PM_Dalibnieki[Dablībnieka numurs],"0"),5)</f>
        <v>0</v>
      </c>
      <c r="G298" s="64"/>
      <c r="H298" s="64"/>
      <c r="I298" s="60">
        <f t="shared" si="4"/>
        <v>0</v>
      </c>
      <c r="J298" s="64"/>
      <c r="K298" s="60">
        <f>SUM(PM_Cuka[[#This Row],[KOPĀ ]:[P/FINĀLS]])</f>
        <v>0</v>
      </c>
      <c r="L298" s="64"/>
      <c r="M298" s="60">
        <f>SUM(PM_Cuka[[#This Row],[KOPĀ Pēc Pusfināla]],PM_Cuka[[#This Row],[FINĀLS]])</f>
        <v>0</v>
      </c>
      <c r="N298" s="60" t="str">
        <f>IF(PM_Cuka[[#This Row],[KOPĀ Pēc Fināla]]&gt;0,RANK(PM_Cuka[[#This Row],[KOPĀ Pēc Fināla]],PM_Cuka[KOPĀ Pēc Fināla]),"NAV")</f>
        <v>NAV</v>
      </c>
      <c r="O298" s="64"/>
      <c r="P298" s="64" t="str">
        <f>IF(PM_Cuka[[#This Row],[Grupa]]="Juniors",COUNTIFS(PM_Cuka[Grupa],PM_Cuka[[#This Row],[Grupa]],PM_Cuka[KOPĀ Pēc Fināla],"&gt;"&amp;PM_Cuka[[#This Row],[KOPĀ Pēc Fināla]])+1,"")</f>
        <v/>
      </c>
      <c r="Q298" s="65" t="str">
        <f>IF(PM_Cuka[[#This Row],[Grupa]]="Amatieris",COUNTIFS(PM_Cuka[Grupa],PM_Cuka[[#This Row],[Grupa]],PM_Cuka[KOPĀ Pēc Fināla],"&gt;"&amp;PM_Cuka[[#This Row],[KOPĀ Pēc Fināla]])+1,"")</f>
        <v/>
      </c>
      <c r="R298" s="52" t="str">
        <f>IF(PM_Cuka[[#This Row],[Komanda]]&gt;0,SUMIFS(PM_Cuka[[KOPĀ ]],PM_Cuka[Komanda],PM_Cuka[[#This Row],[Komanda]]),"0")</f>
        <v>0</v>
      </c>
    </row>
    <row r="299" spans="1:18" ht="15" x14ac:dyDescent="0.25">
      <c r="A299" s="55">
        <v>292</v>
      </c>
      <c r="B299" s="34">
        <v>292</v>
      </c>
      <c r="C299" s="50">
        <f>INDEX(PM_Dalibnieki[],MATCH(PM_Cuka[[#This Row],[Dablībnieka numurs]],PM_Dalibnieki[Dablībnieka numurs],0),2)</f>
        <v>0</v>
      </c>
      <c r="D299" s="50">
        <f>INDEX(PM_Dalibnieki[],MATCH(PM_Cuka[[#This Row],[Dablībnieka numurs]],PM_Dalibnieki[Dablībnieka numurs],0),3)</f>
        <v>0</v>
      </c>
      <c r="E299" s="50">
        <f>INDEX(PM_Dalibnieki[],MATCH(PM_Cuka[[#This Row],[Dablībnieka numurs]],PM_Dalibnieki[Dablībnieka numurs],0),4)</f>
        <v>0</v>
      </c>
      <c r="F299" s="80">
        <f>INDEX(PM_Dalibnieki[],MATCH(PM_Cuka[[#This Row],[Dablībnieka numurs]],PM_Dalibnieki[Dablībnieka numurs],"0"),5)</f>
        <v>0</v>
      </c>
      <c r="G299" s="64"/>
      <c r="H299" s="64"/>
      <c r="I299" s="60">
        <f t="shared" si="4"/>
        <v>0</v>
      </c>
      <c r="J299" s="64"/>
      <c r="K299" s="60">
        <f>SUM(PM_Cuka[[#This Row],[KOPĀ ]:[P/FINĀLS]])</f>
        <v>0</v>
      </c>
      <c r="L299" s="64"/>
      <c r="M299" s="60">
        <f>SUM(PM_Cuka[[#This Row],[KOPĀ Pēc Pusfināla]],PM_Cuka[[#This Row],[FINĀLS]])</f>
        <v>0</v>
      </c>
      <c r="N299" s="60" t="str">
        <f>IF(PM_Cuka[[#This Row],[KOPĀ Pēc Fināla]]&gt;0,RANK(PM_Cuka[[#This Row],[KOPĀ Pēc Fināla]],PM_Cuka[KOPĀ Pēc Fināla]),"NAV")</f>
        <v>NAV</v>
      </c>
      <c r="O299" s="64"/>
      <c r="P299" s="64" t="str">
        <f>IF(PM_Cuka[[#This Row],[Grupa]]="Juniors",COUNTIFS(PM_Cuka[Grupa],PM_Cuka[[#This Row],[Grupa]],PM_Cuka[KOPĀ Pēc Fināla],"&gt;"&amp;PM_Cuka[[#This Row],[KOPĀ Pēc Fināla]])+1,"")</f>
        <v/>
      </c>
      <c r="Q299" s="65" t="str">
        <f>IF(PM_Cuka[[#This Row],[Grupa]]="Amatieris",COUNTIFS(PM_Cuka[Grupa],PM_Cuka[[#This Row],[Grupa]],PM_Cuka[KOPĀ Pēc Fināla],"&gt;"&amp;PM_Cuka[[#This Row],[KOPĀ Pēc Fināla]])+1,"")</f>
        <v/>
      </c>
      <c r="R299" s="52" t="str">
        <f>IF(PM_Cuka[[#This Row],[Komanda]]&gt;0,SUMIFS(PM_Cuka[[KOPĀ ]],PM_Cuka[Komanda],PM_Cuka[[#This Row],[Komanda]]),"0")</f>
        <v>0</v>
      </c>
    </row>
    <row r="300" spans="1:18" ht="15" x14ac:dyDescent="0.25">
      <c r="A300" s="55">
        <v>293</v>
      </c>
      <c r="B300" s="34">
        <v>293</v>
      </c>
      <c r="C300" s="50">
        <f>INDEX(PM_Dalibnieki[],MATCH(PM_Cuka[[#This Row],[Dablībnieka numurs]],PM_Dalibnieki[Dablībnieka numurs],0),2)</f>
        <v>0</v>
      </c>
      <c r="D300" s="50">
        <f>INDEX(PM_Dalibnieki[],MATCH(PM_Cuka[[#This Row],[Dablībnieka numurs]],PM_Dalibnieki[Dablībnieka numurs],0),3)</f>
        <v>0</v>
      </c>
      <c r="E300" s="50">
        <f>INDEX(PM_Dalibnieki[],MATCH(PM_Cuka[[#This Row],[Dablībnieka numurs]],PM_Dalibnieki[Dablībnieka numurs],0),4)</f>
        <v>0</v>
      </c>
      <c r="F300" s="80">
        <f>INDEX(PM_Dalibnieki[],MATCH(PM_Cuka[[#This Row],[Dablībnieka numurs]],PM_Dalibnieki[Dablībnieka numurs],"0"),5)</f>
        <v>0</v>
      </c>
      <c r="G300" s="64"/>
      <c r="H300" s="64"/>
      <c r="I300" s="60">
        <f t="shared" si="4"/>
        <v>0</v>
      </c>
      <c r="J300" s="64"/>
      <c r="K300" s="60">
        <f>SUM(PM_Cuka[[#This Row],[KOPĀ ]:[P/FINĀLS]])</f>
        <v>0</v>
      </c>
      <c r="L300" s="64"/>
      <c r="M300" s="60">
        <f>SUM(PM_Cuka[[#This Row],[KOPĀ Pēc Pusfināla]],PM_Cuka[[#This Row],[FINĀLS]])</f>
        <v>0</v>
      </c>
      <c r="N300" s="60" t="str">
        <f>IF(PM_Cuka[[#This Row],[KOPĀ Pēc Fināla]]&gt;0,RANK(PM_Cuka[[#This Row],[KOPĀ Pēc Fināla]],PM_Cuka[KOPĀ Pēc Fināla]),"NAV")</f>
        <v>NAV</v>
      </c>
      <c r="O300" s="64"/>
      <c r="P300" s="64" t="str">
        <f>IF(PM_Cuka[[#This Row],[Grupa]]="Juniors",COUNTIFS(PM_Cuka[Grupa],PM_Cuka[[#This Row],[Grupa]],PM_Cuka[KOPĀ Pēc Fināla],"&gt;"&amp;PM_Cuka[[#This Row],[KOPĀ Pēc Fināla]])+1,"")</f>
        <v/>
      </c>
      <c r="Q300" s="65" t="str">
        <f>IF(PM_Cuka[[#This Row],[Grupa]]="Amatieris",COUNTIFS(PM_Cuka[Grupa],PM_Cuka[[#This Row],[Grupa]],PM_Cuka[KOPĀ Pēc Fināla],"&gt;"&amp;PM_Cuka[[#This Row],[KOPĀ Pēc Fināla]])+1,"")</f>
        <v/>
      </c>
      <c r="R300" s="52" t="str">
        <f>IF(PM_Cuka[[#This Row],[Komanda]]&gt;0,SUMIFS(PM_Cuka[[KOPĀ ]],PM_Cuka[Komanda],PM_Cuka[[#This Row],[Komanda]]),"0")</f>
        <v>0</v>
      </c>
    </row>
    <row r="301" spans="1:18" ht="15" x14ac:dyDescent="0.25">
      <c r="A301" s="55">
        <v>294</v>
      </c>
      <c r="B301" s="34">
        <v>294</v>
      </c>
      <c r="C301" s="50">
        <f>INDEX(PM_Dalibnieki[],MATCH(PM_Cuka[[#This Row],[Dablībnieka numurs]],PM_Dalibnieki[Dablībnieka numurs],0),2)</f>
        <v>0</v>
      </c>
      <c r="D301" s="50">
        <f>INDEX(PM_Dalibnieki[],MATCH(PM_Cuka[[#This Row],[Dablībnieka numurs]],PM_Dalibnieki[Dablībnieka numurs],0),3)</f>
        <v>0</v>
      </c>
      <c r="E301" s="50">
        <f>INDEX(PM_Dalibnieki[],MATCH(PM_Cuka[[#This Row],[Dablībnieka numurs]],PM_Dalibnieki[Dablībnieka numurs],0),4)</f>
        <v>0</v>
      </c>
      <c r="F301" s="80">
        <f>INDEX(PM_Dalibnieki[],MATCH(PM_Cuka[[#This Row],[Dablībnieka numurs]],PM_Dalibnieki[Dablībnieka numurs],"0"),5)</f>
        <v>0</v>
      </c>
      <c r="G301" s="64"/>
      <c r="H301" s="64"/>
      <c r="I301" s="60">
        <f t="shared" si="4"/>
        <v>0</v>
      </c>
      <c r="J301" s="64"/>
      <c r="K301" s="60">
        <f>SUM(PM_Cuka[[#This Row],[KOPĀ ]:[P/FINĀLS]])</f>
        <v>0</v>
      </c>
      <c r="L301" s="64"/>
      <c r="M301" s="60">
        <f>SUM(PM_Cuka[[#This Row],[KOPĀ Pēc Pusfināla]],PM_Cuka[[#This Row],[FINĀLS]])</f>
        <v>0</v>
      </c>
      <c r="N301" s="60" t="str">
        <f>IF(PM_Cuka[[#This Row],[KOPĀ Pēc Fināla]]&gt;0,RANK(PM_Cuka[[#This Row],[KOPĀ Pēc Fināla]],PM_Cuka[KOPĀ Pēc Fināla]),"NAV")</f>
        <v>NAV</v>
      </c>
      <c r="O301" s="64"/>
      <c r="P301" s="64" t="str">
        <f>IF(PM_Cuka[[#This Row],[Grupa]]="Juniors",COUNTIFS(PM_Cuka[Grupa],PM_Cuka[[#This Row],[Grupa]],PM_Cuka[KOPĀ Pēc Fināla],"&gt;"&amp;PM_Cuka[[#This Row],[KOPĀ Pēc Fināla]])+1,"")</f>
        <v/>
      </c>
      <c r="Q301" s="65" t="str">
        <f>IF(PM_Cuka[[#This Row],[Grupa]]="Amatieris",COUNTIFS(PM_Cuka[Grupa],PM_Cuka[[#This Row],[Grupa]],PM_Cuka[KOPĀ Pēc Fināla],"&gt;"&amp;PM_Cuka[[#This Row],[KOPĀ Pēc Fināla]])+1,"")</f>
        <v/>
      </c>
      <c r="R301" s="52" t="str">
        <f>IF(PM_Cuka[[#This Row],[Komanda]]&gt;0,SUMIFS(PM_Cuka[[KOPĀ ]],PM_Cuka[Komanda],PM_Cuka[[#This Row],[Komanda]]),"0")</f>
        <v>0</v>
      </c>
    </row>
    <row r="302" spans="1:18" ht="15" x14ac:dyDescent="0.25">
      <c r="A302" s="55">
        <v>295</v>
      </c>
      <c r="B302" s="34">
        <v>295</v>
      </c>
      <c r="C302" s="50">
        <f>INDEX(PM_Dalibnieki[],MATCH(PM_Cuka[[#This Row],[Dablībnieka numurs]],PM_Dalibnieki[Dablībnieka numurs],0),2)</f>
        <v>0</v>
      </c>
      <c r="D302" s="50">
        <f>INDEX(PM_Dalibnieki[],MATCH(PM_Cuka[[#This Row],[Dablībnieka numurs]],PM_Dalibnieki[Dablībnieka numurs],0),3)</f>
        <v>0</v>
      </c>
      <c r="E302" s="50">
        <f>INDEX(PM_Dalibnieki[],MATCH(PM_Cuka[[#This Row],[Dablībnieka numurs]],PM_Dalibnieki[Dablībnieka numurs],0),4)</f>
        <v>0</v>
      </c>
      <c r="F302" s="80">
        <f>INDEX(PM_Dalibnieki[],MATCH(PM_Cuka[[#This Row],[Dablībnieka numurs]],PM_Dalibnieki[Dablībnieka numurs],"0"),5)</f>
        <v>0</v>
      </c>
      <c r="G302" s="64"/>
      <c r="H302" s="64"/>
      <c r="I302" s="60">
        <f t="shared" si="4"/>
        <v>0</v>
      </c>
      <c r="J302" s="64"/>
      <c r="K302" s="60">
        <f>SUM(PM_Cuka[[#This Row],[KOPĀ ]:[P/FINĀLS]])</f>
        <v>0</v>
      </c>
      <c r="L302" s="64"/>
      <c r="M302" s="60">
        <f>SUM(PM_Cuka[[#This Row],[KOPĀ Pēc Pusfināla]],PM_Cuka[[#This Row],[FINĀLS]])</f>
        <v>0</v>
      </c>
      <c r="N302" s="60" t="str">
        <f>IF(PM_Cuka[[#This Row],[KOPĀ Pēc Fināla]]&gt;0,RANK(PM_Cuka[[#This Row],[KOPĀ Pēc Fināla]],PM_Cuka[KOPĀ Pēc Fināla]),"NAV")</f>
        <v>NAV</v>
      </c>
      <c r="O302" s="64"/>
      <c r="P302" s="64" t="str">
        <f>IF(PM_Cuka[[#This Row],[Grupa]]="Juniors",COUNTIFS(PM_Cuka[Grupa],PM_Cuka[[#This Row],[Grupa]],PM_Cuka[KOPĀ Pēc Fināla],"&gt;"&amp;PM_Cuka[[#This Row],[KOPĀ Pēc Fināla]])+1,"")</f>
        <v/>
      </c>
      <c r="Q302" s="65" t="str">
        <f>IF(PM_Cuka[[#This Row],[Grupa]]="Amatieris",COUNTIFS(PM_Cuka[Grupa],PM_Cuka[[#This Row],[Grupa]],PM_Cuka[KOPĀ Pēc Fināla],"&gt;"&amp;PM_Cuka[[#This Row],[KOPĀ Pēc Fināla]])+1,"")</f>
        <v/>
      </c>
      <c r="R302" s="52" t="str">
        <f>IF(PM_Cuka[[#This Row],[Komanda]]&gt;0,SUMIFS(PM_Cuka[[KOPĀ ]],PM_Cuka[Komanda],PM_Cuka[[#This Row],[Komanda]]),"0")</f>
        <v>0</v>
      </c>
    </row>
    <row r="303" spans="1:18" ht="15" x14ac:dyDescent="0.25">
      <c r="A303" s="55">
        <v>296</v>
      </c>
      <c r="B303" s="34">
        <v>296</v>
      </c>
      <c r="C303" s="50">
        <f>INDEX(PM_Dalibnieki[],MATCH(PM_Cuka[[#This Row],[Dablībnieka numurs]],PM_Dalibnieki[Dablībnieka numurs],0),2)</f>
        <v>0</v>
      </c>
      <c r="D303" s="50">
        <f>INDEX(PM_Dalibnieki[],MATCH(PM_Cuka[[#This Row],[Dablībnieka numurs]],PM_Dalibnieki[Dablībnieka numurs],0),3)</f>
        <v>0</v>
      </c>
      <c r="E303" s="50">
        <f>INDEX(PM_Dalibnieki[],MATCH(PM_Cuka[[#This Row],[Dablībnieka numurs]],PM_Dalibnieki[Dablībnieka numurs],0),4)</f>
        <v>0</v>
      </c>
      <c r="F303" s="80">
        <f>INDEX(PM_Dalibnieki[],MATCH(PM_Cuka[[#This Row],[Dablībnieka numurs]],PM_Dalibnieki[Dablībnieka numurs],"0"),5)</f>
        <v>0</v>
      </c>
      <c r="G303" s="64"/>
      <c r="H303" s="64"/>
      <c r="I303" s="60">
        <f t="shared" si="4"/>
        <v>0</v>
      </c>
      <c r="J303" s="64"/>
      <c r="K303" s="60">
        <f>SUM(PM_Cuka[[#This Row],[KOPĀ ]:[P/FINĀLS]])</f>
        <v>0</v>
      </c>
      <c r="L303" s="64"/>
      <c r="M303" s="60">
        <f>SUM(PM_Cuka[[#This Row],[KOPĀ Pēc Pusfināla]],PM_Cuka[[#This Row],[FINĀLS]])</f>
        <v>0</v>
      </c>
      <c r="N303" s="60" t="str">
        <f>IF(PM_Cuka[[#This Row],[KOPĀ Pēc Fināla]]&gt;0,RANK(PM_Cuka[[#This Row],[KOPĀ Pēc Fināla]],PM_Cuka[KOPĀ Pēc Fināla]),"NAV")</f>
        <v>NAV</v>
      </c>
      <c r="O303" s="64"/>
      <c r="P303" s="64" t="str">
        <f>IF(PM_Cuka[[#This Row],[Grupa]]="Juniors",COUNTIFS(PM_Cuka[Grupa],PM_Cuka[[#This Row],[Grupa]],PM_Cuka[KOPĀ Pēc Fināla],"&gt;"&amp;PM_Cuka[[#This Row],[KOPĀ Pēc Fināla]])+1,"")</f>
        <v/>
      </c>
      <c r="Q303" s="65" t="str">
        <f>IF(PM_Cuka[[#This Row],[Grupa]]="Amatieris",COUNTIFS(PM_Cuka[Grupa],PM_Cuka[[#This Row],[Grupa]],PM_Cuka[KOPĀ Pēc Fināla],"&gt;"&amp;PM_Cuka[[#This Row],[KOPĀ Pēc Fināla]])+1,"")</f>
        <v/>
      </c>
      <c r="R303" s="52" t="str">
        <f>IF(PM_Cuka[[#This Row],[Komanda]]&gt;0,SUMIFS(PM_Cuka[[KOPĀ ]],PM_Cuka[Komanda],PM_Cuka[[#This Row],[Komanda]]),"0")</f>
        <v>0</v>
      </c>
    </row>
    <row r="304" spans="1:18" ht="15" x14ac:dyDescent="0.25">
      <c r="A304" s="55">
        <v>297</v>
      </c>
      <c r="B304" s="34">
        <v>297</v>
      </c>
      <c r="C304" s="50">
        <f>INDEX(PM_Dalibnieki[],MATCH(PM_Cuka[[#This Row],[Dablībnieka numurs]],PM_Dalibnieki[Dablībnieka numurs],0),2)</f>
        <v>0</v>
      </c>
      <c r="D304" s="50">
        <f>INDEX(PM_Dalibnieki[],MATCH(PM_Cuka[[#This Row],[Dablībnieka numurs]],PM_Dalibnieki[Dablībnieka numurs],0),3)</f>
        <v>0</v>
      </c>
      <c r="E304" s="50">
        <f>INDEX(PM_Dalibnieki[],MATCH(PM_Cuka[[#This Row],[Dablībnieka numurs]],PM_Dalibnieki[Dablībnieka numurs],0),4)</f>
        <v>0</v>
      </c>
      <c r="F304" s="80">
        <f>INDEX(PM_Dalibnieki[],MATCH(PM_Cuka[[#This Row],[Dablībnieka numurs]],PM_Dalibnieki[Dablībnieka numurs],"0"),5)</f>
        <v>0</v>
      </c>
      <c r="G304" s="64"/>
      <c r="H304" s="64"/>
      <c r="I304" s="60">
        <f t="shared" si="4"/>
        <v>0</v>
      </c>
      <c r="J304" s="64"/>
      <c r="K304" s="60">
        <f>SUM(PM_Cuka[[#This Row],[KOPĀ ]:[P/FINĀLS]])</f>
        <v>0</v>
      </c>
      <c r="L304" s="64"/>
      <c r="M304" s="60">
        <f>SUM(PM_Cuka[[#This Row],[KOPĀ Pēc Pusfināla]],PM_Cuka[[#This Row],[FINĀLS]])</f>
        <v>0</v>
      </c>
      <c r="N304" s="60" t="str">
        <f>IF(PM_Cuka[[#This Row],[KOPĀ Pēc Fināla]]&gt;0,RANK(PM_Cuka[[#This Row],[KOPĀ Pēc Fināla]],PM_Cuka[KOPĀ Pēc Fināla]),"NAV")</f>
        <v>NAV</v>
      </c>
      <c r="O304" s="64"/>
      <c r="P304" s="64" t="str">
        <f>IF(PM_Cuka[[#This Row],[Grupa]]="Juniors",COUNTIFS(PM_Cuka[Grupa],PM_Cuka[[#This Row],[Grupa]],PM_Cuka[KOPĀ Pēc Fināla],"&gt;"&amp;PM_Cuka[[#This Row],[KOPĀ Pēc Fināla]])+1,"")</f>
        <v/>
      </c>
      <c r="Q304" s="65" t="str">
        <f>IF(PM_Cuka[[#This Row],[Grupa]]="Amatieris",COUNTIFS(PM_Cuka[Grupa],PM_Cuka[[#This Row],[Grupa]],PM_Cuka[KOPĀ Pēc Fināla],"&gt;"&amp;PM_Cuka[[#This Row],[KOPĀ Pēc Fināla]])+1,"")</f>
        <v/>
      </c>
      <c r="R304" s="52" t="str">
        <f>IF(PM_Cuka[[#This Row],[Komanda]]&gt;0,SUMIFS(PM_Cuka[[KOPĀ ]],PM_Cuka[Komanda],PM_Cuka[[#This Row],[Komanda]]),"0")</f>
        <v>0</v>
      </c>
    </row>
    <row r="305" spans="1:18" ht="15" x14ac:dyDescent="0.25">
      <c r="A305" s="55">
        <v>298</v>
      </c>
      <c r="B305" s="34">
        <v>298</v>
      </c>
      <c r="C305" s="50">
        <f>INDEX(PM_Dalibnieki[],MATCH(PM_Cuka[[#This Row],[Dablībnieka numurs]],PM_Dalibnieki[Dablībnieka numurs],0),2)</f>
        <v>0</v>
      </c>
      <c r="D305" s="50">
        <f>INDEX(PM_Dalibnieki[],MATCH(PM_Cuka[[#This Row],[Dablībnieka numurs]],PM_Dalibnieki[Dablībnieka numurs],0),3)</f>
        <v>0</v>
      </c>
      <c r="E305" s="50">
        <f>INDEX(PM_Dalibnieki[],MATCH(PM_Cuka[[#This Row],[Dablībnieka numurs]],PM_Dalibnieki[Dablībnieka numurs],0),4)</f>
        <v>0</v>
      </c>
      <c r="F305" s="80">
        <f>INDEX(PM_Dalibnieki[],MATCH(PM_Cuka[[#This Row],[Dablībnieka numurs]],PM_Dalibnieki[Dablībnieka numurs],"0"),5)</f>
        <v>0</v>
      </c>
      <c r="G305" s="64"/>
      <c r="H305" s="64"/>
      <c r="I305" s="60">
        <f t="shared" si="4"/>
        <v>0</v>
      </c>
      <c r="J305" s="64"/>
      <c r="K305" s="60">
        <f>SUM(PM_Cuka[[#This Row],[KOPĀ ]:[P/FINĀLS]])</f>
        <v>0</v>
      </c>
      <c r="L305" s="64"/>
      <c r="M305" s="60">
        <f>SUM(PM_Cuka[[#This Row],[KOPĀ Pēc Pusfināla]],PM_Cuka[[#This Row],[FINĀLS]])</f>
        <v>0</v>
      </c>
      <c r="N305" s="60" t="str">
        <f>IF(PM_Cuka[[#This Row],[KOPĀ Pēc Fināla]]&gt;0,RANK(PM_Cuka[[#This Row],[KOPĀ Pēc Fināla]],PM_Cuka[KOPĀ Pēc Fināla]),"NAV")</f>
        <v>NAV</v>
      </c>
      <c r="O305" s="64"/>
      <c r="P305" s="64" t="str">
        <f>IF(PM_Cuka[[#This Row],[Grupa]]="Juniors",COUNTIFS(PM_Cuka[Grupa],PM_Cuka[[#This Row],[Grupa]],PM_Cuka[KOPĀ Pēc Fināla],"&gt;"&amp;PM_Cuka[[#This Row],[KOPĀ Pēc Fināla]])+1,"")</f>
        <v/>
      </c>
      <c r="Q305" s="65" t="str">
        <f>IF(PM_Cuka[[#This Row],[Grupa]]="Amatieris",COUNTIFS(PM_Cuka[Grupa],PM_Cuka[[#This Row],[Grupa]],PM_Cuka[KOPĀ Pēc Fināla],"&gt;"&amp;PM_Cuka[[#This Row],[KOPĀ Pēc Fināla]])+1,"")</f>
        <v/>
      </c>
      <c r="R305" s="52" t="str">
        <f>IF(PM_Cuka[[#This Row],[Komanda]]&gt;0,SUMIFS(PM_Cuka[[KOPĀ ]],PM_Cuka[Komanda],PM_Cuka[[#This Row],[Komanda]]),"0")</f>
        <v>0</v>
      </c>
    </row>
    <row r="306" spans="1:18" ht="15" x14ac:dyDescent="0.25">
      <c r="A306" s="55">
        <v>299</v>
      </c>
      <c r="B306" s="34">
        <v>299</v>
      </c>
      <c r="C306" s="50">
        <f>INDEX(PM_Dalibnieki[],MATCH(PM_Cuka[[#This Row],[Dablībnieka numurs]],PM_Dalibnieki[Dablībnieka numurs],0),2)</f>
        <v>0</v>
      </c>
      <c r="D306" s="50">
        <f>INDEX(PM_Dalibnieki[],MATCH(PM_Cuka[[#This Row],[Dablībnieka numurs]],PM_Dalibnieki[Dablībnieka numurs],0),3)</f>
        <v>0</v>
      </c>
      <c r="E306" s="50">
        <f>INDEX(PM_Dalibnieki[],MATCH(PM_Cuka[[#This Row],[Dablībnieka numurs]],PM_Dalibnieki[Dablībnieka numurs],0),4)</f>
        <v>0</v>
      </c>
      <c r="F306" s="80">
        <f>INDEX(PM_Dalibnieki[],MATCH(PM_Cuka[[#This Row],[Dablībnieka numurs]],PM_Dalibnieki[Dablībnieka numurs],"0"),5)</f>
        <v>0</v>
      </c>
      <c r="G306" s="64"/>
      <c r="H306" s="64"/>
      <c r="I306" s="60">
        <f t="shared" si="4"/>
        <v>0</v>
      </c>
      <c r="J306" s="64"/>
      <c r="K306" s="60">
        <f>SUM(PM_Cuka[[#This Row],[KOPĀ ]:[P/FINĀLS]])</f>
        <v>0</v>
      </c>
      <c r="L306" s="64"/>
      <c r="M306" s="60">
        <f>SUM(PM_Cuka[[#This Row],[KOPĀ Pēc Pusfināla]],PM_Cuka[[#This Row],[FINĀLS]])</f>
        <v>0</v>
      </c>
      <c r="N306" s="60" t="str">
        <f>IF(PM_Cuka[[#This Row],[KOPĀ Pēc Fināla]]&gt;0,RANK(PM_Cuka[[#This Row],[KOPĀ Pēc Fināla]],PM_Cuka[KOPĀ Pēc Fināla]),"NAV")</f>
        <v>NAV</v>
      </c>
      <c r="O306" s="64"/>
      <c r="P306" s="64" t="str">
        <f>IF(PM_Cuka[[#This Row],[Grupa]]="Juniors",COUNTIFS(PM_Cuka[Grupa],PM_Cuka[[#This Row],[Grupa]],PM_Cuka[KOPĀ Pēc Fināla],"&gt;"&amp;PM_Cuka[[#This Row],[KOPĀ Pēc Fināla]])+1,"")</f>
        <v/>
      </c>
      <c r="Q306" s="65" t="str">
        <f>IF(PM_Cuka[[#This Row],[Grupa]]="Amatieris",COUNTIFS(PM_Cuka[Grupa],PM_Cuka[[#This Row],[Grupa]],PM_Cuka[KOPĀ Pēc Fināla],"&gt;"&amp;PM_Cuka[[#This Row],[KOPĀ Pēc Fināla]])+1,"")</f>
        <v/>
      </c>
      <c r="R306" s="52" t="str">
        <f>IF(PM_Cuka[[#This Row],[Komanda]]&gt;0,SUMIFS(PM_Cuka[[KOPĀ ]],PM_Cuka[Komanda],PM_Cuka[[#This Row],[Komanda]]),"0")</f>
        <v>0</v>
      </c>
    </row>
    <row r="307" spans="1:18" ht="15" x14ac:dyDescent="0.25">
      <c r="A307" s="55">
        <v>300</v>
      </c>
      <c r="B307" s="34">
        <v>300</v>
      </c>
      <c r="C307" s="50">
        <f>INDEX(PM_Dalibnieki[],MATCH(PM_Cuka[[#This Row],[Dablībnieka numurs]],PM_Dalibnieki[Dablībnieka numurs],0),2)</f>
        <v>0</v>
      </c>
      <c r="D307" s="50">
        <f>INDEX(PM_Dalibnieki[],MATCH(PM_Cuka[[#This Row],[Dablībnieka numurs]],PM_Dalibnieki[Dablībnieka numurs],0),3)</f>
        <v>0</v>
      </c>
      <c r="E307" s="50">
        <f>INDEX(PM_Dalibnieki[],MATCH(PM_Cuka[[#This Row],[Dablībnieka numurs]],PM_Dalibnieki[Dablībnieka numurs],0),4)</f>
        <v>0</v>
      </c>
      <c r="F307" s="80">
        <f>INDEX(PM_Dalibnieki[],MATCH(PM_Cuka[[#This Row],[Dablībnieka numurs]],PM_Dalibnieki[Dablībnieka numurs],"0"),5)</f>
        <v>0</v>
      </c>
      <c r="G307" s="64"/>
      <c r="H307" s="64"/>
      <c r="I307" s="60">
        <f t="shared" si="4"/>
        <v>0</v>
      </c>
      <c r="J307" s="64"/>
      <c r="K307" s="60">
        <f>SUM(PM_Cuka[[#This Row],[KOPĀ ]:[P/FINĀLS]])</f>
        <v>0</v>
      </c>
      <c r="L307" s="64"/>
      <c r="M307" s="60">
        <f>SUM(PM_Cuka[[#This Row],[KOPĀ Pēc Pusfināla]],PM_Cuka[[#This Row],[FINĀLS]])</f>
        <v>0</v>
      </c>
      <c r="N307" s="60" t="str">
        <f>IF(PM_Cuka[[#This Row],[KOPĀ Pēc Fināla]]&gt;0,RANK(PM_Cuka[[#This Row],[KOPĀ Pēc Fināla]],PM_Cuka[KOPĀ Pēc Fināla]),"NAV")</f>
        <v>NAV</v>
      </c>
      <c r="O307" s="64"/>
      <c r="P307" s="64" t="str">
        <f>IF(PM_Cuka[[#This Row],[Grupa]]="Juniors",COUNTIFS(PM_Cuka[Grupa],PM_Cuka[[#This Row],[Grupa]],PM_Cuka[KOPĀ Pēc Fināla],"&gt;"&amp;PM_Cuka[[#This Row],[KOPĀ Pēc Fināla]])+1,"")</f>
        <v/>
      </c>
      <c r="Q307" s="65" t="str">
        <f>IF(PM_Cuka[[#This Row],[Grupa]]="Amatieris",COUNTIFS(PM_Cuka[Grupa],PM_Cuka[[#This Row],[Grupa]],PM_Cuka[KOPĀ Pēc Fināla],"&gt;"&amp;PM_Cuka[[#This Row],[KOPĀ Pēc Fināla]])+1,"")</f>
        <v/>
      </c>
      <c r="R307" s="52" t="str">
        <f>IF(PM_Cuka[[#This Row],[Komanda]]&gt;0,SUMIFS(PM_Cuka[[KOPĀ ]],PM_Cuka[Komanda],PM_Cuka[[#This Row],[Komanda]]),"0")</f>
        <v>0</v>
      </c>
    </row>
    <row r="308" spans="1:18" ht="15" x14ac:dyDescent="0.25">
      <c r="A308" s="55">
        <v>301</v>
      </c>
      <c r="B308" s="34">
        <v>301</v>
      </c>
      <c r="C308" s="50">
        <f>INDEX(PM_Dalibnieki[],MATCH(PM_Cuka[[#This Row],[Dablībnieka numurs]],PM_Dalibnieki[Dablībnieka numurs],0),2)</f>
        <v>0</v>
      </c>
      <c r="D308" s="50">
        <f>INDEX(PM_Dalibnieki[],MATCH(PM_Cuka[[#This Row],[Dablībnieka numurs]],PM_Dalibnieki[Dablībnieka numurs],0),3)</f>
        <v>0</v>
      </c>
      <c r="E308" s="50">
        <f>INDEX(PM_Dalibnieki[],MATCH(PM_Cuka[[#This Row],[Dablībnieka numurs]],PM_Dalibnieki[Dablībnieka numurs],0),4)</f>
        <v>0</v>
      </c>
      <c r="F308" s="80">
        <f>INDEX(PM_Dalibnieki[],MATCH(PM_Cuka[[#This Row],[Dablībnieka numurs]],PM_Dalibnieki[Dablībnieka numurs],"0"),5)</f>
        <v>0</v>
      </c>
      <c r="G308" s="64"/>
      <c r="H308" s="64"/>
      <c r="I308" s="60">
        <f t="shared" si="4"/>
        <v>0</v>
      </c>
      <c r="J308" s="64"/>
      <c r="K308" s="60">
        <f>SUM(PM_Cuka[[#This Row],[KOPĀ ]:[P/FINĀLS]])</f>
        <v>0</v>
      </c>
      <c r="L308" s="64"/>
      <c r="M308" s="60">
        <f>SUM(PM_Cuka[[#This Row],[KOPĀ Pēc Pusfināla]],PM_Cuka[[#This Row],[FINĀLS]])</f>
        <v>0</v>
      </c>
      <c r="N308" s="60" t="str">
        <f>IF(PM_Cuka[[#This Row],[KOPĀ Pēc Fināla]]&gt;0,RANK(PM_Cuka[[#This Row],[KOPĀ Pēc Fināla]],PM_Cuka[KOPĀ Pēc Fināla]),"NAV")</f>
        <v>NAV</v>
      </c>
      <c r="O308" s="64"/>
      <c r="P308" s="64" t="str">
        <f>IF(PM_Cuka[[#This Row],[Grupa]]="Juniors",COUNTIFS(PM_Cuka[Grupa],PM_Cuka[[#This Row],[Grupa]],PM_Cuka[KOPĀ Pēc Fināla],"&gt;"&amp;PM_Cuka[[#This Row],[KOPĀ Pēc Fināla]])+1,"")</f>
        <v/>
      </c>
      <c r="Q308" s="65" t="str">
        <f>IF(PM_Cuka[[#This Row],[Grupa]]="Amatieris",COUNTIFS(PM_Cuka[Grupa],PM_Cuka[[#This Row],[Grupa]],PM_Cuka[KOPĀ Pēc Fināla],"&gt;"&amp;PM_Cuka[[#This Row],[KOPĀ Pēc Fināla]])+1,"")</f>
        <v/>
      </c>
      <c r="R308" s="52" t="str">
        <f>IF(PM_Cuka[[#This Row],[Komanda]]&gt;0,SUMIFS(PM_Cuka[[KOPĀ ]],PM_Cuka[Komanda],PM_Cuka[[#This Row],[Komanda]]),"0")</f>
        <v>0</v>
      </c>
    </row>
    <row r="309" spans="1:18" ht="15" x14ac:dyDescent="0.25">
      <c r="A309" s="55">
        <v>302</v>
      </c>
      <c r="B309" s="34">
        <v>302</v>
      </c>
      <c r="C309" s="50">
        <f>INDEX(PM_Dalibnieki[],MATCH(PM_Cuka[[#This Row],[Dablībnieka numurs]],PM_Dalibnieki[Dablībnieka numurs],0),2)</f>
        <v>0</v>
      </c>
      <c r="D309" s="50">
        <f>INDEX(PM_Dalibnieki[],MATCH(PM_Cuka[[#This Row],[Dablībnieka numurs]],PM_Dalibnieki[Dablībnieka numurs],0),3)</f>
        <v>0</v>
      </c>
      <c r="E309" s="50">
        <f>INDEX(PM_Dalibnieki[],MATCH(PM_Cuka[[#This Row],[Dablībnieka numurs]],PM_Dalibnieki[Dablībnieka numurs],0),4)</f>
        <v>0</v>
      </c>
      <c r="F309" s="80">
        <f>INDEX(PM_Dalibnieki[],MATCH(PM_Cuka[[#This Row],[Dablībnieka numurs]],PM_Dalibnieki[Dablībnieka numurs],"0"),5)</f>
        <v>0</v>
      </c>
      <c r="G309" s="64"/>
      <c r="H309" s="64"/>
      <c r="I309" s="60">
        <f t="shared" si="4"/>
        <v>0</v>
      </c>
      <c r="J309" s="64"/>
      <c r="K309" s="60">
        <f>SUM(PM_Cuka[[#This Row],[KOPĀ ]:[P/FINĀLS]])</f>
        <v>0</v>
      </c>
      <c r="L309" s="64"/>
      <c r="M309" s="60">
        <f>SUM(PM_Cuka[[#This Row],[KOPĀ Pēc Pusfināla]],PM_Cuka[[#This Row],[FINĀLS]])</f>
        <v>0</v>
      </c>
      <c r="N309" s="60" t="str">
        <f>IF(PM_Cuka[[#This Row],[KOPĀ Pēc Fināla]]&gt;0,RANK(PM_Cuka[[#This Row],[KOPĀ Pēc Fināla]],PM_Cuka[KOPĀ Pēc Fināla]),"NAV")</f>
        <v>NAV</v>
      </c>
      <c r="O309" s="64"/>
      <c r="P309" s="64" t="str">
        <f>IF(PM_Cuka[[#This Row],[Grupa]]="Juniors",COUNTIFS(PM_Cuka[Grupa],PM_Cuka[[#This Row],[Grupa]],PM_Cuka[KOPĀ Pēc Fināla],"&gt;"&amp;PM_Cuka[[#This Row],[KOPĀ Pēc Fināla]])+1,"")</f>
        <v/>
      </c>
      <c r="Q309" s="65" t="str">
        <f>IF(PM_Cuka[[#This Row],[Grupa]]="Amatieris",COUNTIFS(PM_Cuka[Grupa],PM_Cuka[[#This Row],[Grupa]],PM_Cuka[KOPĀ Pēc Fināla],"&gt;"&amp;PM_Cuka[[#This Row],[KOPĀ Pēc Fināla]])+1,"")</f>
        <v/>
      </c>
      <c r="R309" s="52" t="str">
        <f>IF(PM_Cuka[[#This Row],[Komanda]]&gt;0,SUMIFS(PM_Cuka[[KOPĀ ]],PM_Cuka[Komanda],PM_Cuka[[#This Row],[Komanda]]),"0")</f>
        <v>0</v>
      </c>
    </row>
    <row r="310" spans="1:18" ht="15" x14ac:dyDescent="0.25">
      <c r="A310" s="55">
        <v>303</v>
      </c>
      <c r="B310" s="34">
        <v>303</v>
      </c>
      <c r="C310" s="50">
        <f>INDEX(PM_Dalibnieki[],MATCH(PM_Cuka[[#This Row],[Dablībnieka numurs]],PM_Dalibnieki[Dablībnieka numurs],0),2)</f>
        <v>0</v>
      </c>
      <c r="D310" s="50">
        <f>INDEX(PM_Dalibnieki[],MATCH(PM_Cuka[[#This Row],[Dablībnieka numurs]],PM_Dalibnieki[Dablībnieka numurs],0),3)</f>
        <v>0</v>
      </c>
      <c r="E310" s="50">
        <f>INDEX(PM_Dalibnieki[],MATCH(PM_Cuka[[#This Row],[Dablībnieka numurs]],PM_Dalibnieki[Dablībnieka numurs],0),4)</f>
        <v>0</v>
      </c>
      <c r="F310" s="80">
        <f>INDEX(PM_Dalibnieki[],MATCH(PM_Cuka[[#This Row],[Dablībnieka numurs]],PM_Dalibnieki[Dablībnieka numurs],"0"),5)</f>
        <v>0</v>
      </c>
      <c r="G310" s="64"/>
      <c r="H310" s="64"/>
      <c r="I310" s="60">
        <f t="shared" si="4"/>
        <v>0</v>
      </c>
      <c r="J310" s="64"/>
      <c r="K310" s="60">
        <f>SUM(PM_Cuka[[#This Row],[KOPĀ ]:[P/FINĀLS]])</f>
        <v>0</v>
      </c>
      <c r="L310" s="64"/>
      <c r="M310" s="60">
        <f>SUM(PM_Cuka[[#This Row],[KOPĀ Pēc Pusfināla]],PM_Cuka[[#This Row],[FINĀLS]])</f>
        <v>0</v>
      </c>
      <c r="N310" s="60" t="str">
        <f>IF(PM_Cuka[[#This Row],[KOPĀ Pēc Fināla]]&gt;0,RANK(PM_Cuka[[#This Row],[KOPĀ Pēc Fināla]],PM_Cuka[KOPĀ Pēc Fināla]),"NAV")</f>
        <v>NAV</v>
      </c>
      <c r="O310" s="64"/>
      <c r="P310" s="64" t="str">
        <f>IF(PM_Cuka[[#This Row],[Grupa]]="Juniors",COUNTIFS(PM_Cuka[Grupa],PM_Cuka[[#This Row],[Grupa]],PM_Cuka[KOPĀ Pēc Fināla],"&gt;"&amp;PM_Cuka[[#This Row],[KOPĀ Pēc Fināla]])+1,"")</f>
        <v/>
      </c>
      <c r="Q310" s="65" t="str">
        <f>IF(PM_Cuka[[#This Row],[Grupa]]="Amatieris",COUNTIFS(PM_Cuka[Grupa],PM_Cuka[[#This Row],[Grupa]],PM_Cuka[KOPĀ Pēc Fināla],"&gt;"&amp;PM_Cuka[[#This Row],[KOPĀ Pēc Fināla]])+1,"")</f>
        <v/>
      </c>
      <c r="R310" s="52" t="str">
        <f>IF(PM_Cuka[[#This Row],[Komanda]]&gt;0,SUMIFS(PM_Cuka[[KOPĀ ]],PM_Cuka[Komanda],PM_Cuka[[#This Row],[Komanda]]),"0")</f>
        <v>0</v>
      </c>
    </row>
    <row r="311" spans="1:18" ht="15" x14ac:dyDescent="0.25">
      <c r="A311" s="55">
        <v>304</v>
      </c>
      <c r="B311" s="34">
        <v>304</v>
      </c>
      <c r="C311" s="50">
        <f>INDEX(PM_Dalibnieki[],MATCH(PM_Cuka[[#This Row],[Dablībnieka numurs]],PM_Dalibnieki[Dablībnieka numurs],0),2)</f>
        <v>0</v>
      </c>
      <c r="D311" s="50">
        <f>INDEX(PM_Dalibnieki[],MATCH(PM_Cuka[[#This Row],[Dablībnieka numurs]],PM_Dalibnieki[Dablībnieka numurs],0),3)</f>
        <v>0</v>
      </c>
      <c r="E311" s="50">
        <f>INDEX(PM_Dalibnieki[],MATCH(PM_Cuka[[#This Row],[Dablībnieka numurs]],PM_Dalibnieki[Dablībnieka numurs],0),4)</f>
        <v>0</v>
      </c>
      <c r="F311" s="80">
        <f>INDEX(PM_Dalibnieki[],MATCH(PM_Cuka[[#This Row],[Dablībnieka numurs]],PM_Dalibnieki[Dablībnieka numurs],"0"),5)</f>
        <v>0</v>
      </c>
      <c r="G311" s="64"/>
      <c r="H311" s="64"/>
      <c r="I311" s="60">
        <f t="shared" si="4"/>
        <v>0</v>
      </c>
      <c r="J311" s="64"/>
      <c r="K311" s="60">
        <f>SUM(PM_Cuka[[#This Row],[KOPĀ ]:[P/FINĀLS]])</f>
        <v>0</v>
      </c>
      <c r="L311" s="64"/>
      <c r="M311" s="60">
        <f>SUM(PM_Cuka[[#This Row],[KOPĀ Pēc Pusfināla]],PM_Cuka[[#This Row],[FINĀLS]])</f>
        <v>0</v>
      </c>
      <c r="N311" s="60" t="str">
        <f>IF(PM_Cuka[[#This Row],[KOPĀ Pēc Fināla]]&gt;0,RANK(PM_Cuka[[#This Row],[KOPĀ Pēc Fināla]],PM_Cuka[KOPĀ Pēc Fināla]),"NAV")</f>
        <v>NAV</v>
      </c>
      <c r="O311" s="64"/>
      <c r="P311" s="64" t="str">
        <f>IF(PM_Cuka[[#This Row],[Grupa]]="Juniors",COUNTIFS(PM_Cuka[Grupa],PM_Cuka[[#This Row],[Grupa]],PM_Cuka[KOPĀ Pēc Fināla],"&gt;"&amp;PM_Cuka[[#This Row],[KOPĀ Pēc Fināla]])+1,"")</f>
        <v/>
      </c>
      <c r="Q311" s="65" t="str">
        <f>IF(PM_Cuka[[#This Row],[Grupa]]="Amatieris",COUNTIFS(PM_Cuka[Grupa],PM_Cuka[[#This Row],[Grupa]],PM_Cuka[KOPĀ Pēc Fināla],"&gt;"&amp;PM_Cuka[[#This Row],[KOPĀ Pēc Fināla]])+1,"")</f>
        <v/>
      </c>
      <c r="R311" s="52" t="str">
        <f>IF(PM_Cuka[[#This Row],[Komanda]]&gt;0,SUMIFS(PM_Cuka[[KOPĀ ]],PM_Cuka[Komanda],PM_Cuka[[#This Row],[Komanda]]),"0")</f>
        <v>0</v>
      </c>
    </row>
    <row r="312" spans="1:18" ht="15" x14ac:dyDescent="0.25">
      <c r="A312" s="55">
        <v>305</v>
      </c>
      <c r="B312" s="34">
        <v>305</v>
      </c>
      <c r="C312" s="50">
        <f>INDEX(PM_Dalibnieki[],MATCH(PM_Cuka[[#This Row],[Dablībnieka numurs]],PM_Dalibnieki[Dablībnieka numurs],0),2)</f>
        <v>0</v>
      </c>
      <c r="D312" s="50">
        <f>INDEX(PM_Dalibnieki[],MATCH(PM_Cuka[[#This Row],[Dablībnieka numurs]],PM_Dalibnieki[Dablībnieka numurs],0),3)</f>
        <v>0</v>
      </c>
      <c r="E312" s="50">
        <f>INDEX(PM_Dalibnieki[],MATCH(PM_Cuka[[#This Row],[Dablībnieka numurs]],PM_Dalibnieki[Dablībnieka numurs],0),4)</f>
        <v>0</v>
      </c>
      <c r="F312" s="80">
        <f>INDEX(PM_Dalibnieki[],MATCH(PM_Cuka[[#This Row],[Dablībnieka numurs]],PM_Dalibnieki[Dablībnieka numurs],"0"),5)</f>
        <v>0</v>
      </c>
      <c r="G312" s="64"/>
      <c r="H312" s="64"/>
      <c r="I312" s="60">
        <f t="shared" si="4"/>
        <v>0</v>
      </c>
      <c r="J312" s="64"/>
      <c r="K312" s="60">
        <f>SUM(PM_Cuka[[#This Row],[KOPĀ ]:[P/FINĀLS]])</f>
        <v>0</v>
      </c>
      <c r="L312" s="64"/>
      <c r="M312" s="60">
        <f>SUM(PM_Cuka[[#This Row],[KOPĀ Pēc Pusfināla]],PM_Cuka[[#This Row],[FINĀLS]])</f>
        <v>0</v>
      </c>
      <c r="N312" s="60" t="str">
        <f>IF(PM_Cuka[[#This Row],[KOPĀ Pēc Fināla]]&gt;0,RANK(PM_Cuka[[#This Row],[KOPĀ Pēc Fināla]],PM_Cuka[KOPĀ Pēc Fināla]),"NAV")</f>
        <v>NAV</v>
      </c>
      <c r="O312" s="64"/>
      <c r="P312" s="64" t="str">
        <f>IF(PM_Cuka[[#This Row],[Grupa]]="Juniors",COUNTIFS(PM_Cuka[Grupa],PM_Cuka[[#This Row],[Grupa]],PM_Cuka[KOPĀ Pēc Fināla],"&gt;"&amp;PM_Cuka[[#This Row],[KOPĀ Pēc Fināla]])+1,"")</f>
        <v/>
      </c>
      <c r="Q312" s="65" t="str">
        <f>IF(PM_Cuka[[#This Row],[Grupa]]="Amatieris",COUNTIFS(PM_Cuka[Grupa],PM_Cuka[[#This Row],[Grupa]],PM_Cuka[KOPĀ Pēc Fināla],"&gt;"&amp;PM_Cuka[[#This Row],[KOPĀ Pēc Fināla]])+1,"")</f>
        <v/>
      </c>
      <c r="R312" s="52" t="str">
        <f>IF(PM_Cuka[[#This Row],[Komanda]]&gt;0,SUMIFS(PM_Cuka[[KOPĀ ]],PM_Cuka[Komanda],PM_Cuka[[#This Row],[Komanda]]),"0")</f>
        <v>0</v>
      </c>
    </row>
    <row r="313" spans="1:18" ht="15" x14ac:dyDescent="0.25">
      <c r="A313" s="55">
        <v>306</v>
      </c>
      <c r="B313" s="34">
        <v>306</v>
      </c>
      <c r="C313" s="50">
        <f>INDEX(PM_Dalibnieki[],MATCH(PM_Cuka[[#This Row],[Dablībnieka numurs]],PM_Dalibnieki[Dablībnieka numurs],0),2)</f>
        <v>0</v>
      </c>
      <c r="D313" s="50">
        <f>INDEX(PM_Dalibnieki[],MATCH(PM_Cuka[[#This Row],[Dablībnieka numurs]],PM_Dalibnieki[Dablībnieka numurs],0),3)</f>
        <v>0</v>
      </c>
      <c r="E313" s="50">
        <f>INDEX(PM_Dalibnieki[],MATCH(PM_Cuka[[#This Row],[Dablībnieka numurs]],PM_Dalibnieki[Dablībnieka numurs],0),4)</f>
        <v>0</v>
      </c>
      <c r="F313" s="80">
        <f>INDEX(PM_Dalibnieki[],MATCH(PM_Cuka[[#This Row],[Dablībnieka numurs]],PM_Dalibnieki[Dablībnieka numurs],"0"),5)</f>
        <v>0</v>
      </c>
      <c r="G313" s="64"/>
      <c r="H313" s="64"/>
      <c r="I313" s="60">
        <f t="shared" si="4"/>
        <v>0</v>
      </c>
      <c r="J313" s="64"/>
      <c r="K313" s="60">
        <f>SUM(PM_Cuka[[#This Row],[KOPĀ ]:[P/FINĀLS]])</f>
        <v>0</v>
      </c>
      <c r="L313" s="64"/>
      <c r="M313" s="60">
        <f>SUM(PM_Cuka[[#This Row],[KOPĀ Pēc Pusfināla]],PM_Cuka[[#This Row],[FINĀLS]])</f>
        <v>0</v>
      </c>
      <c r="N313" s="60" t="str">
        <f>IF(PM_Cuka[[#This Row],[KOPĀ Pēc Fināla]]&gt;0,RANK(PM_Cuka[[#This Row],[KOPĀ Pēc Fināla]],PM_Cuka[KOPĀ Pēc Fināla]),"NAV")</f>
        <v>NAV</v>
      </c>
      <c r="O313" s="64"/>
      <c r="P313" s="64" t="str">
        <f>IF(PM_Cuka[[#This Row],[Grupa]]="Juniors",COUNTIFS(PM_Cuka[Grupa],PM_Cuka[[#This Row],[Grupa]],PM_Cuka[KOPĀ Pēc Fināla],"&gt;"&amp;PM_Cuka[[#This Row],[KOPĀ Pēc Fināla]])+1,"")</f>
        <v/>
      </c>
      <c r="Q313" s="65" t="str">
        <f>IF(PM_Cuka[[#This Row],[Grupa]]="Amatieris",COUNTIFS(PM_Cuka[Grupa],PM_Cuka[[#This Row],[Grupa]],PM_Cuka[KOPĀ Pēc Fināla],"&gt;"&amp;PM_Cuka[[#This Row],[KOPĀ Pēc Fināla]])+1,"")</f>
        <v/>
      </c>
      <c r="R313" s="52" t="str">
        <f>IF(PM_Cuka[[#This Row],[Komanda]]&gt;0,SUMIFS(PM_Cuka[[KOPĀ ]],PM_Cuka[Komanda],PM_Cuka[[#This Row],[Komanda]]),"0")</f>
        <v>0</v>
      </c>
    </row>
    <row r="314" spans="1:18" ht="15" x14ac:dyDescent="0.25">
      <c r="A314" s="55">
        <v>307</v>
      </c>
      <c r="B314" s="34">
        <v>307</v>
      </c>
      <c r="C314" s="50">
        <f>INDEX(PM_Dalibnieki[],MATCH(PM_Cuka[[#This Row],[Dablībnieka numurs]],PM_Dalibnieki[Dablībnieka numurs],0),2)</f>
        <v>0</v>
      </c>
      <c r="D314" s="50">
        <f>INDEX(PM_Dalibnieki[],MATCH(PM_Cuka[[#This Row],[Dablībnieka numurs]],PM_Dalibnieki[Dablībnieka numurs],0),3)</f>
        <v>0</v>
      </c>
      <c r="E314" s="50">
        <f>INDEX(PM_Dalibnieki[],MATCH(PM_Cuka[[#This Row],[Dablībnieka numurs]],PM_Dalibnieki[Dablībnieka numurs],0),4)</f>
        <v>0</v>
      </c>
      <c r="F314" s="80">
        <f>INDEX(PM_Dalibnieki[],MATCH(PM_Cuka[[#This Row],[Dablībnieka numurs]],PM_Dalibnieki[Dablībnieka numurs],"0"),5)</f>
        <v>0</v>
      </c>
      <c r="G314" s="64"/>
      <c r="H314" s="64"/>
      <c r="I314" s="60">
        <f t="shared" si="4"/>
        <v>0</v>
      </c>
      <c r="J314" s="64"/>
      <c r="K314" s="60">
        <f>SUM(PM_Cuka[[#This Row],[KOPĀ ]:[P/FINĀLS]])</f>
        <v>0</v>
      </c>
      <c r="L314" s="64"/>
      <c r="M314" s="60">
        <f>SUM(PM_Cuka[[#This Row],[KOPĀ Pēc Pusfināla]],PM_Cuka[[#This Row],[FINĀLS]])</f>
        <v>0</v>
      </c>
      <c r="N314" s="60" t="str">
        <f>IF(PM_Cuka[[#This Row],[KOPĀ Pēc Fināla]]&gt;0,RANK(PM_Cuka[[#This Row],[KOPĀ Pēc Fināla]],PM_Cuka[KOPĀ Pēc Fināla]),"NAV")</f>
        <v>NAV</v>
      </c>
      <c r="O314" s="64"/>
      <c r="P314" s="64" t="str">
        <f>IF(PM_Cuka[[#This Row],[Grupa]]="Juniors",COUNTIFS(PM_Cuka[Grupa],PM_Cuka[[#This Row],[Grupa]],PM_Cuka[KOPĀ Pēc Fināla],"&gt;"&amp;PM_Cuka[[#This Row],[KOPĀ Pēc Fināla]])+1,"")</f>
        <v/>
      </c>
      <c r="Q314" s="65" t="str">
        <f>IF(PM_Cuka[[#This Row],[Grupa]]="Amatieris",COUNTIFS(PM_Cuka[Grupa],PM_Cuka[[#This Row],[Grupa]],PM_Cuka[KOPĀ Pēc Fināla],"&gt;"&amp;PM_Cuka[[#This Row],[KOPĀ Pēc Fināla]])+1,"")</f>
        <v/>
      </c>
      <c r="R314" s="52" t="str">
        <f>IF(PM_Cuka[[#This Row],[Komanda]]&gt;0,SUMIFS(PM_Cuka[[KOPĀ ]],PM_Cuka[Komanda],PM_Cuka[[#This Row],[Komanda]]),"0")</f>
        <v>0</v>
      </c>
    </row>
    <row r="315" spans="1:18" ht="15" x14ac:dyDescent="0.25">
      <c r="A315" s="55">
        <v>308</v>
      </c>
      <c r="B315" s="34">
        <v>308</v>
      </c>
      <c r="C315" s="50">
        <f>INDEX(PM_Dalibnieki[],MATCH(PM_Cuka[[#This Row],[Dablībnieka numurs]],PM_Dalibnieki[Dablībnieka numurs],0),2)</f>
        <v>0</v>
      </c>
      <c r="D315" s="50">
        <f>INDEX(PM_Dalibnieki[],MATCH(PM_Cuka[[#This Row],[Dablībnieka numurs]],PM_Dalibnieki[Dablībnieka numurs],0),3)</f>
        <v>0</v>
      </c>
      <c r="E315" s="50">
        <f>INDEX(PM_Dalibnieki[],MATCH(PM_Cuka[[#This Row],[Dablībnieka numurs]],PM_Dalibnieki[Dablībnieka numurs],0),4)</f>
        <v>0</v>
      </c>
      <c r="F315" s="80">
        <f>INDEX(PM_Dalibnieki[],MATCH(PM_Cuka[[#This Row],[Dablībnieka numurs]],PM_Dalibnieki[Dablībnieka numurs],"0"),5)</f>
        <v>0</v>
      </c>
      <c r="G315" s="64"/>
      <c r="H315" s="64"/>
      <c r="I315" s="60">
        <f t="shared" si="4"/>
        <v>0</v>
      </c>
      <c r="J315" s="64"/>
      <c r="K315" s="60">
        <f>SUM(PM_Cuka[[#This Row],[KOPĀ ]:[P/FINĀLS]])</f>
        <v>0</v>
      </c>
      <c r="L315" s="64"/>
      <c r="M315" s="60">
        <f>SUM(PM_Cuka[[#This Row],[KOPĀ Pēc Pusfināla]],PM_Cuka[[#This Row],[FINĀLS]])</f>
        <v>0</v>
      </c>
      <c r="N315" s="60" t="str">
        <f>IF(PM_Cuka[[#This Row],[KOPĀ Pēc Fināla]]&gt;0,RANK(PM_Cuka[[#This Row],[KOPĀ Pēc Fināla]],PM_Cuka[KOPĀ Pēc Fināla]),"NAV")</f>
        <v>NAV</v>
      </c>
      <c r="O315" s="64"/>
      <c r="P315" s="64" t="str">
        <f>IF(PM_Cuka[[#This Row],[Grupa]]="Juniors",COUNTIFS(PM_Cuka[Grupa],PM_Cuka[[#This Row],[Grupa]],PM_Cuka[KOPĀ Pēc Fināla],"&gt;"&amp;PM_Cuka[[#This Row],[KOPĀ Pēc Fināla]])+1,"")</f>
        <v/>
      </c>
      <c r="Q315" s="65" t="str">
        <f>IF(PM_Cuka[[#This Row],[Grupa]]="Amatieris",COUNTIFS(PM_Cuka[Grupa],PM_Cuka[[#This Row],[Grupa]],PM_Cuka[KOPĀ Pēc Fināla],"&gt;"&amp;PM_Cuka[[#This Row],[KOPĀ Pēc Fināla]])+1,"")</f>
        <v/>
      </c>
      <c r="R315" s="52" t="str">
        <f>IF(PM_Cuka[[#This Row],[Komanda]]&gt;0,SUMIFS(PM_Cuka[[KOPĀ ]],PM_Cuka[Komanda],PM_Cuka[[#This Row],[Komanda]]),"0")</f>
        <v>0</v>
      </c>
    </row>
    <row r="316" spans="1:18" ht="15" x14ac:dyDescent="0.25">
      <c r="A316" s="55">
        <v>309</v>
      </c>
      <c r="B316" s="34">
        <v>309</v>
      </c>
      <c r="C316" s="50">
        <f>INDEX(PM_Dalibnieki[],MATCH(PM_Cuka[[#This Row],[Dablībnieka numurs]],PM_Dalibnieki[Dablībnieka numurs],0),2)</f>
        <v>0</v>
      </c>
      <c r="D316" s="50">
        <f>INDEX(PM_Dalibnieki[],MATCH(PM_Cuka[[#This Row],[Dablībnieka numurs]],PM_Dalibnieki[Dablībnieka numurs],0),3)</f>
        <v>0</v>
      </c>
      <c r="E316" s="50">
        <f>INDEX(PM_Dalibnieki[],MATCH(PM_Cuka[[#This Row],[Dablībnieka numurs]],PM_Dalibnieki[Dablībnieka numurs],0),4)</f>
        <v>0</v>
      </c>
      <c r="F316" s="80">
        <f>INDEX(PM_Dalibnieki[],MATCH(PM_Cuka[[#This Row],[Dablībnieka numurs]],PM_Dalibnieki[Dablībnieka numurs],"0"),5)</f>
        <v>0</v>
      </c>
      <c r="G316" s="64"/>
      <c r="H316" s="64"/>
      <c r="I316" s="60">
        <f t="shared" si="4"/>
        <v>0</v>
      </c>
      <c r="J316" s="64"/>
      <c r="K316" s="60">
        <f>SUM(PM_Cuka[[#This Row],[KOPĀ ]:[P/FINĀLS]])</f>
        <v>0</v>
      </c>
      <c r="L316" s="64"/>
      <c r="M316" s="60">
        <f>SUM(PM_Cuka[[#This Row],[KOPĀ Pēc Pusfināla]],PM_Cuka[[#This Row],[FINĀLS]])</f>
        <v>0</v>
      </c>
      <c r="N316" s="60" t="str">
        <f>IF(PM_Cuka[[#This Row],[KOPĀ Pēc Fināla]]&gt;0,RANK(PM_Cuka[[#This Row],[KOPĀ Pēc Fināla]],PM_Cuka[KOPĀ Pēc Fināla]),"NAV")</f>
        <v>NAV</v>
      </c>
      <c r="O316" s="64"/>
      <c r="P316" s="64" t="str">
        <f>IF(PM_Cuka[[#This Row],[Grupa]]="Juniors",COUNTIFS(PM_Cuka[Grupa],PM_Cuka[[#This Row],[Grupa]],PM_Cuka[KOPĀ Pēc Fināla],"&gt;"&amp;PM_Cuka[[#This Row],[KOPĀ Pēc Fināla]])+1,"")</f>
        <v/>
      </c>
      <c r="Q316" s="65" t="str">
        <f>IF(PM_Cuka[[#This Row],[Grupa]]="Amatieris",COUNTIFS(PM_Cuka[Grupa],PM_Cuka[[#This Row],[Grupa]],PM_Cuka[KOPĀ Pēc Fināla],"&gt;"&amp;PM_Cuka[[#This Row],[KOPĀ Pēc Fināla]])+1,"")</f>
        <v/>
      </c>
      <c r="R316" s="52" t="str">
        <f>IF(PM_Cuka[[#This Row],[Komanda]]&gt;0,SUMIFS(PM_Cuka[[KOPĀ ]],PM_Cuka[Komanda],PM_Cuka[[#This Row],[Komanda]]),"0")</f>
        <v>0</v>
      </c>
    </row>
    <row r="317" spans="1:18" ht="15" x14ac:dyDescent="0.25">
      <c r="A317" s="55">
        <v>310</v>
      </c>
      <c r="B317" s="34">
        <v>310</v>
      </c>
      <c r="C317" s="50">
        <f>INDEX(PM_Dalibnieki[],MATCH(PM_Cuka[[#This Row],[Dablībnieka numurs]],PM_Dalibnieki[Dablībnieka numurs],0),2)</f>
        <v>0</v>
      </c>
      <c r="D317" s="50">
        <f>INDEX(PM_Dalibnieki[],MATCH(PM_Cuka[[#This Row],[Dablībnieka numurs]],PM_Dalibnieki[Dablībnieka numurs],0),3)</f>
        <v>0</v>
      </c>
      <c r="E317" s="50">
        <f>INDEX(PM_Dalibnieki[],MATCH(PM_Cuka[[#This Row],[Dablībnieka numurs]],PM_Dalibnieki[Dablībnieka numurs],0),4)</f>
        <v>0</v>
      </c>
      <c r="F317" s="80">
        <f>INDEX(PM_Dalibnieki[],MATCH(PM_Cuka[[#This Row],[Dablībnieka numurs]],PM_Dalibnieki[Dablībnieka numurs],"0"),5)</f>
        <v>0</v>
      </c>
      <c r="G317" s="64"/>
      <c r="H317" s="64"/>
      <c r="I317" s="60">
        <f t="shared" si="4"/>
        <v>0</v>
      </c>
      <c r="J317" s="64"/>
      <c r="K317" s="60">
        <f>SUM(PM_Cuka[[#This Row],[KOPĀ ]:[P/FINĀLS]])</f>
        <v>0</v>
      </c>
      <c r="L317" s="64"/>
      <c r="M317" s="60">
        <f>SUM(PM_Cuka[[#This Row],[KOPĀ Pēc Pusfināla]],PM_Cuka[[#This Row],[FINĀLS]])</f>
        <v>0</v>
      </c>
      <c r="N317" s="60" t="str">
        <f>IF(PM_Cuka[[#This Row],[KOPĀ Pēc Fināla]]&gt;0,RANK(PM_Cuka[[#This Row],[KOPĀ Pēc Fināla]],PM_Cuka[KOPĀ Pēc Fināla]),"NAV")</f>
        <v>NAV</v>
      </c>
      <c r="O317" s="64"/>
      <c r="P317" s="64" t="str">
        <f>IF(PM_Cuka[[#This Row],[Grupa]]="Juniors",COUNTIFS(PM_Cuka[Grupa],PM_Cuka[[#This Row],[Grupa]],PM_Cuka[KOPĀ Pēc Fināla],"&gt;"&amp;PM_Cuka[[#This Row],[KOPĀ Pēc Fināla]])+1,"")</f>
        <v/>
      </c>
      <c r="Q317" s="65" t="str">
        <f>IF(PM_Cuka[[#This Row],[Grupa]]="Amatieris",COUNTIFS(PM_Cuka[Grupa],PM_Cuka[[#This Row],[Grupa]],PM_Cuka[KOPĀ Pēc Fināla],"&gt;"&amp;PM_Cuka[[#This Row],[KOPĀ Pēc Fināla]])+1,"")</f>
        <v/>
      </c>
      <c r="R317" s="52" t="str">
        <f>IF(PM_Cuka[[#This Row],[Komanda]]&gt;0,SUMIFS(PM_Cuka[[KOPĀ ]],PM_Cuka[Komanda],PM_Cuka[[#This Row],[Komanda]]),"0")</f>
        <v>0</v>
      </c>
    </row>
    <row r="318" spans="1:18" ht="15" x14ac:dyDescent="0.25">
      <c r="A318" s="55">
        <v>311</v>
      </c>
      <c r="B318" s="34">
        <v>311</v>
      </c>
      <c r="C318" s="50">
        <f>INDEX(PM_Dalibnieki[],MATCH(PM_Cuka[[#This Row],[Dablībnieka numurs]],PM_Dalibnieki[Dablībnieka numurs],0),2)</f>
        <v>0</v>
      </c>
      <c r="D318" s="50">
        <f>INDEX(PM_Dalibnieki[],MATCH(PM_Cuka[[#This Row],[Dablībnieka numurs]],PM_Dalibnieki[Dablībnieka numurs],0),3)</f>
        <v>0</v>
      </c>
      <c r="E318" s="50">
        <f>INDEX(PM_Dalibnieki[],MATCH(PM_Cuka[[#This Row],[Dablībnieka numurs]],PM_Dalibnieki[Dablībnieka numurs],0),4)</f>
        <v>0</v>
      </c>
      <c r="F318" s="80">
        <f>INDEX(PM_Dalibnieki[],MATCH(PM_Cuka[[#This Row],[Dablībnieka numurs]],PM_Dalibnieki[Dablībnieka numurs],"0"),5)</f>
        <v>0</v>
      </c>
      <c r="G318" s="64"/>
      <c r="H318" s="64"/>
      <c r="I318" s="60">
        <f t="shared" si="4"/>
        <v>0</v>
      </c>
      <c r="J318" s="64"/>
      <c r="K318" s="60">
        <f>SUM(PM_Cuka[[#This Row],[KOPĀ ]:[P/FINĀLS]])</f>
        <v>0</v>
      </c>
      <c r="L318" s="64"/>
      <c r="M318" s="60">
        <f>SUM(PM_Cuka[[#This Row],[KOPĀ Pēc Pusfināla]],PM_Cuka[[#This Row],[FINĀLS]])</f>
        <v>0</v>
      </c>
      <c r="N318" s="60" t="str">
        <f>IF(PM_Cuka[[#This Row],[KOPĀ Pēc Fināla]]&gt;0,RANK(PM_Cuka[[#This Row],[KOPĀ Pēc Fināla]],PM_Cuka[KOPĀ Pēc Fināla]),"NAV")</f>
        <v>NAV</v>
      </c>
      <c r="O318" s="64"/>
      <c r="P318" s="64" t="str">
        <f>IF(PM_Cuka[[#This Row],[Grupa]]="Juniors",COUNTIFS(PM_Cuka[Grupa],PM_Cuka[[#This Row],[Grupa]],PM_Cuka[KOPĀ Pēc Fināla],"&gt;"&amp;PM_Cuka[[#This Row],[KOPĀ Pēc Fināla]])+1,"")</f>
        <v/>
      </c>
      <c r="Q318" s="65" t="str">
        <f>IF(PM_Cuka[[#This Row],[Grupa]]="Amatieris",COUNTIFS(PM_Cuka[Grupa],PM_Cuka[[#This Row],[Grupa]],PM_Cuka[KOPĀ Pēc Fināla],"&gt;"&amp;PM_Cuka[[#This Row],[KOPĀ Pēc Fināla]])+1,"")</f>
        <v/>
      </c>
      <c r="R318" s="52" t="str">
        <f>IF(PM_Cuka[[#This Row],[Komanda]]&gt;0,SUMIFS(PM_Cuka[[KOPĀ ]],PM_Cuka[Komanda],PM_Cuka[[#This Row],[Komanda]]),"0")</f>
        <v>0</v>
      </c>
    </row>
    <row r="319" spans="1:18" ht="15" x14ac:dyDescent="0.25">
      <c r="A319" s="55">
        <v>312</v>
      </c>
      <c r="B319" s="34">
        <v>312</v>
      </c>
      <c r="C319" s="50">
        <f>INDEX(PM_Dalibnieki[],MATCH(PM_Cuka[[#This Row],[Dablībnieka numurs]],PM_Dalibnieki[Dablībnieka numurs],0),2)</f>
        <v>0</v>
      </c>
      <c r="D319" s="50">
        <f>INDEX(PM_Dalibnieki[],MATCH(PM_Cuka[[#This Row],[Dablībnieka numurs]],PM_Dalibnieki[Dablībnieka numurs],0),3)</f>
        <v>0</v>
      </c>
      <c r="E319" s="50">
        <f>INDEX(PM_Dalibnieki[],MATCH(PM_Cuka[[#This Row],[Dablībnieka numurs]],PM_Dalibnieki[Dablībnieka numurs],0),4)</f>
        <v>0</v>
      </c>
      <c r="F319" s="80">
        <f>INDEX(PM_Dalibnieki[],MATCH(PM_Cuka[[#This Row],[Dablībnieka numurs]],PM_Dalibnieki[Dablībnieka numurs],"0"),5)</f>
        <v>0</v>
      </c>
      <c r="G319" s="64"/>
      <c r="H319" s="64"/>
      <c r="I319" s="60">
        <f t="shared" si="4"/>
        <v>0</v>
      </c>
      <c r="J319" s="64"/>
      <c r="K319" s="60">
        <f>SUM(PM_Cuka[[#This Row],[KOPĀ ]:[P/FINĀLS]])</f>
        <v>0</v>
      </c>
      <c r="L319" s="64"/>
      <c r="M319" s="60">
        <f>SUM(PM_Cuka[[#This Row],[KOPĀ Pēc Pusfināla]],PM_Cuka[[#This Row],[FINĀLS]])</f>
        <v>0</v>
      </c>
      <c r="N319" s="60" t="str">
        <f>IF(PM_Cuka[[#This Row],[KOPĀ Pēc Fināla]]&gt;0,RANK(PM_Cuka[[#This Row],[KOPĀ Pēc Fināla]],PM_Cuka[KOPĀ Pēc Fināla]),"NAV")</f>
        <v>NAV</v>
      </c>
      <c r="O319" s="64"/>
      <c r="P319" s="64" t="str">
        <f>IF(PM_Cuka[[#This Row],[Grupa]]="Juniors",COUNTIFS(PM_Cuka[Grupa],PM_Cuka[[#This Row],[Grupa]],PM_Cuka[KOPĀ Pēc Fināla],"&gt;"&amp;PM_Cuka[[#This Row],[KOPĀ Pēc Fināla]])+1,"")</f>
        <v/>
      </c>
      <c r="Q319" s="65" t="str">
        <f>IF(PM_Cuka[[#This Row],[Grupa]]="Amatieris",COUNTIFS(PM_Cuka[Grupa],PM_Cuka[[#This Row],[Grupa]],PM_Cuka[KOPĀ Pēc Fināla],"&gt;"&amp;PM_Cuka[[#This Row],[KOPĀ Pēc Fināla]])+1,"")</f>
        <v/>
      </c>
      <c r="R319" s="52" t="str">
        <f>IF(PM_Cuka[[#This Row],[Komanda]]&gt;0,SUMIFS(PM_Cuka[[KOPĀ ]],PM_Cuka[Komanda],PM_Cuka[[#This Row],[Komanda]]),"0")</f>
        <v>0</v>
      </c>
    </row>
    <row r="320" spans="1:18" ht="15" x14ac:dyDescent="0.25">
      <c r="A320" s="55">
        <v>313</v>
      </c>
      <c r="B320" s="34">
        <v>313</v>
      </c>
      <c r="C320" s="50">
        <f>INDEX(PM_Dalibnieki[],MATCH(PM_Cuka[[#This Row],[Dablībnieka numurs]],PM_Dalibnieki[Dablībnieka numurs],0),2)</f>
        <v>0</v>
      </c>
      <c r="D320" s="50">
        <f>INDEX(PM_Dalibnieki[],MATCH(PM_Cuka[[#This Row],[Dablībnieka numurs]],PM_Dalibnieki[Dablībnieka numurs],0),3)</f>
        <v>0</v>
      </c>
      <c r="E320" s="50">
        <f>INDEX(PM_Dalibnieki[],MATCH(PM_Cuka[[#This Row],[Dablībnieka numurs]],PM_Dalibnieki[Dablībnieka numurs],0),4)</f>
        <v>0</v>
      </c>
      <c r="F320" s="80">
        <f>INDEX(PM_Dalibnieki[],MATCH(PM_Cuka[[#This Row],[Dablībnieka numurs]],PM_Dalibnieki[Dablībnieka numurs],"0"),5)</f>
        <v>0</v>
      </c>
      <c r="G320" s="64"/>
      <c r="H320" s="64"/>
      <c r="I320" s="60">
        <f t="shared" si="4"/>
        <v>0</v>
      </c>
      <c r="J320" s="64"/>
      <c r="K320" s="60">
        <f>SUM(PM_Cuka[[#This Row],[KOPĀ ]:[P/FINĀLS]])</f>
        <v>0</v>
      </c>
      <c r="L320" s="64"/>
      <c r="M320" s="60">
        <f>SUM(PM_Cuka[[#This Row],[KOPĀ Pēc Pusfināla]],PM_Cuka[[#This Row],[FINĀLS]])</f>
        <v>0</v>
      </c>
      <c r="N320" s="60" t="str">
        <f>IF(PM_Cuka[[#This Row],[KOPĀ Pēc Fināla]]&gt;0,RANK(PM_Cuka[[#This Row],[KOPĀ Pēc Fināla]],PM_Cuka[KOPĀ Pēc Fināla]),"NAV")</f>
        <v>NAV</v>
      </c>
      <c r="O320" s="64"/>
      <c r="P320" s="64" t="str">
        <f>IF(PM_Cuka[[#This Row],[Grupa]]="Juniors",COUNTIFS(PM_Cuka[Grupa],PM_Cuka[[#This Row],[Grupa]],PM_Cuka[KOPĀ Pēc Fināla],"&gt;"&amp;PM_Cuka[[#This Row],[KOPĀ Pēc Fināla]])+1,"")</f>
        <v/>
      </c>
      <c r="Q320" s="65" t="str">
        <f>IF(PM_Cuka[[#This Row],[Grupa]]="Amatieris",COUNTIFS(PM_Cuka[Grupa],PM_Cuka[[#This Row],[Grupa]],PM_Cuka[KOPĀ Pēc Fināla],"&gt;"&amp;PM_Cuka[[#This Row],[KOPĀ Pēc Fināla]])+1,"")</f>
        <v/>
      </c>
      <c r="R320" s="52" t="str">
        <f>IF(PM_Cuka[[#This Row],[Komanda]]&gt;0,SUMIFS(PM_Cuka[[KOPĀ ]],PM_Cuka[Komanda],PM_Cuka[[#This Row],[Komanda]]),"0")</f>
        <v>0</v>
      </c>
    </row>
    <row r="321" spans="1:18" ht="15" x14ac:dyDescent="0.25">
      <c r="A321" s="55">
        <v>314</v>
      </c>
      <c r="B321" s="34">
        <v>314</v>
      </c>
      <c r="C321" s="50">
        <f>INDEX(PM_Dalibnieki[],MATCH(PM_Cuka[[#This Row],[Dablībnieka numurs]],PM_Dalibnieki[Dablībnieka numurs],0),2)</f>
        <v>0</v>
      </c>
      <c r="D321" s="50">
        <f>INDEX(PM_Dalibnieki[],MATCH(PM_Cuka[[#This Row],[Dablībnieka numurs]],PM_Dalibnieki[Dablībnieka numurs],0),3)</f>
        <v>0</v>
      </c>
      <c r="E321" s="50">
        <f>INDEX(PM_Dalibnieki[],MATCH(PM_Cuka[[#This Row],[Dablībnieka numurs]],PM_Dalibnieki[Dablībnieka numurs],0),4)</f>
        <v>0</v>
      </c>
      <c r="F321" s="80">
        <f>INDEX(PM_Dalibnieki[],MATCH(PM_Cuka[[#This Row],[Dablībnieka numurs]],PM_Dalibnieki[Dablībnieka numurs],"0"),5)</f>
        <v>0</v>
      </c>
      <c r="G321" s="64"/>
      <c r="H321" s="64"/>
      <c r="I321" s="60">
        <f t="shared" si="4"/>
        <v>0</v>
      </c>
      <c r="J321" s="64"/>
      <c r="K321" s="60">
        <f>SUM(PM_Cuka[[#This Row],[KOPĀ ]:[P/FINĀLS]])</f>
        <v>0</v>
      </c>
      <c r="L321" s="64"/>
      <c r="M321" s="60">
        <f>SUM(PM_Cuka[[#This Row],[KOPĀ Pēc Pusfināla]],PM_Cuka[[#This Row],[FINĀLS]])</f>
        <v>0</v>
      </c>
      <c r="N321" s="60" t="str">
        <f>IF(PM_Cuka[[#This Row],[KOPĀ Pēc Fināla]]&gt;0,RANK(PM_Cuka[[#This Row],[KOPĀ Pēc Fināla]],PM_Cuka[KOPĀ Pēc Fināla]),"NAV")</f>
        <v>NAV</v>
      </c>
      <c r="O321" s="64"/>
      <c r="P321" s="64" t="str">
        <f>IF(PM_Cuka[[#This Row],[Grupa]]="Juniors",COUNTIFS(PM_Cuka[Grupa],PM_Cuka[[#This Row],[Grupa]],PM_Cuka[KOPĀ Pēc Fināla],"&gt;"&amp;PM_Cuka[[#This Row],[KOPĀ Pēc Fināla]])+1,"")</f>
        <v/>
      </c>
      <c r="Q321" s="65" t="str">
        <f>IF(PM_Cuka[[#This Row],[Grupa]]="Amatieris",COUNTIFS(PM_Cuka[Grupa],PM_Cuka[[#This Row],[Grupa]],PM_Cuka[KOPĀ Pēc Fināla],"&gt;"&amp;PM_Cuka[[#This Row],[KOPĀ Pēc Fināla]])+1,"")</f>
        <v/>
      </c>
      <c r="R321" s="52" t="str">
        <f>IF(PM_Cuka[[#This Row],[Komanda]]&gt;0,SUMIFS(PM_Cuka[[KOPĀ ]],PM_Cuka[Komanda],PM_Cuka[[#This Row],[Komanda]]),"0")</f>
        <v>0</v>
      </c>
    </row>
    <row r="322" spans="1:18" ht="15" x14ac:dyDescent="0.25">
      <c r="A322" s="55">
        <v>315</v>
      </c>
      <c r="B322" s="34">
        <v>315</v>
      </c>
      <c r="C322" s="50">
        <f>INDEX(PM_Dalibnieki[],MATCH(PM_Cuka[[#This Row],[Dablībnieka numurs]],PM_Dalibnieki[Dablībnieka numurs],0),2)</f>
        <v>0</v>
      </c>
      <c r="D322" s="50">
        <f>INDEX(PM_Dalibnieki[],MATCH(PM_Cuka[[#This Row],[Dablībnieka numurs]],PM_Dalibnieki[Dablībnieka numurs],0),3)</f>
        <v>0</v>
      </c>
      <c r="E322" s="50">
        <f>INDEX(PM_Dalibnieki[],MATCH(PM_Cuka[[#This Row],[Dablībnieka numurs]],PM_Dalibnieki[Dablībnieka numurs],0),4)</f>
        <v>0</v>
      </c>
      <c r="F322" s="80">
        <f>INDEX(PM_Dalibnieki[],MATCH(PM_Cuka[[#This Row],[Dablībnieka numurs]],PM_Dalibnieki[Dablībnieka numurs],"0"),5)</f>
        <v>0</v>
      </c>
      <c r="G322" s="64"/>
      <c r="H322" s="64"/>
      <c r="I322" s="60">
        <f t="shared" si="4"/>
        <v>0</v>
      </c>
      <c r="J322" s="64"/>
      <c r="K322" s="60">
        <f>SUM(PM_Cuka[[#This Row],[KOPĀ ]:[P/FINĀLS]])</f>
        <v>0</v>
      </c>
      <c r="L322" s="64"/>
      <c r="M322" s="60">
        <f>SUM(PM_Cuka[[#This Row],[KOPĀ Pēc Pusfināla]],PM_Cuka[[#This Row],[FINĀLS]])</f>
        <v>0</v>
      </c>
      <c r="N322" s="60" t="str">
        <f>IF(PM_Cuka[[#This Row],[KOPĀ Pēc Fināla]]&gt;0,RANK(PM_Cuka[[#This Row],[KOPĀ Pēc Fināla]],PM_Cuka[KOPĀ Pēc Fināla]),"NAV")</f>
        <v>NAV</v>
      </c>
      <c r="O322" s="64"/>
      <c r="P322" s="64" t="str">
        <f>IF(PM_Cuka[[#This Row],[Grupa]]="Juniors",COUNTIFS(PM_Cuka[Grupa],PM_Cuka[[#This Row],[Grupa]],PM_Cuka[KOPĀ Pēc Fināla],"&gt;"&amp;PM_Cuka[[#This Row],[KOPĀ Pēc Fināla]])+1,"")</f>
        <v/>
      </c>
      <c r="Q322" s="65" t="str">
        <f>IF(PM_Cuka[[#This Row],[Grupa]]="Amatieris",COUNTIFS(PM_Cuka[Grupa],PM_Cuka[[#This Row],[Grupa]],PM_Cuka[KOPĀ Pēc Fināla],"&gt;"&amp;PM_Cuka[[#This Row],[KOPĀ Pēc Fināla]])+1,"")</f>
        <v/>
      </c>
      <c r="R322" s="52" t="str">
        <f>IF(PM_Cuka[[#This Row],[Komanda]]&gt;0,SUMIFS(PM_Cuka[[KOPĀ ]],PM_Cuka[Komanda],PM_Cuka[[#This Row],[Komanda]]),"0")</f>
        <v>0</v>
      </c>
    </row>
    <row r="323" spans="1:18" ht="15" x14ac:dyDescent="0.25">
      <c r="A323" s="55">
        <v>316</v>
      </c>
      <c r="B323" s="34">
        <v>316</v>
      </c>
      <c r="C323" s="50">
        <f>INDEX(PM_Dalibnieki[],MATCH(PM_Cuka[[#This Row],[Dablībnieka numurs]],PM_Dalibnieki[Dablībnieka numurs],0),2)</f>
        <v>0</v>
      </c>
      <c r="D323" s="50">
        <f>INDEX(PM_Dalibnieki[],MATCH(PM_Cuka[[#This Row],[Dablībnieka numurs]],PM_Dalibnieki[Dablībnieka numurs],0),3)</f>
        <v>0</v>
      </c>
      <c r="E323" s="50">
        <f>INDEX(PM_Dalibnieki[],MATCH(PM_Cuka[[#This Row],[Dablībnieka numurs]],PM_Dalibnieki[Dablībnieka numurs],0),4)</f>
        <v>0</v>
      </c>
      <c r="F323" s="80">
        <f>INDEX(PM_Dalibnieki[],MATCH(PM_Cuka[[#This Row],[Dablībnieka numurs]],PM_Dalibnieki[Dablībnieka numurs],"0"),5)</f>
        <v>0</v>
      </c>
      <c r="G323" s="64"/>
      <c r="H323" s="64"/>
      <c r="I323" s="60">
        <f t="shared" si="4"/>
        <v>0</v>
      </c>
      <c r="J323" s="64"/>
      <c r="K323" s="60">
        <f>SUM(PM_Cuka[[#This Row],[KOPĀ ]:[P/FINĀLS]])</f>
        <v>0</v>
      </c>
      <c r="L323" s="64"/>
      <c r="M323" s="60">
        <f>SUM(PM_Cuka[[#This Row],[KOPĀ Pēc Pusfināla]],PM_Cuka[[#This Row],[FINĀLS]])</f>
        <v>0</v>
      </c>
      <c r="N323" s="60" t="str">
        <f>IF(PM_Cuka[[#This Row],[KOPĀ Pēc Fināla]]&gt;0,RANK(PM_Cuka[[#This Row],[KOPĀ Pēc Fināla]],PM_Cuka[KOPĀ Pēc Fināla]),"NAV")</f>
        <v>NAV</v>
      </c>
      <c r="O323" s="64"/>
      <c r="P323" s="64" t="str">
        <f>IF(PM_Cuka[[#This Row],[Grupa]]="Juniors",COUNTIFS(PM_Cuka[Grupa],PM_Cuka[[#This Row],[Grupa]],PM_Cuka[KOPĀ Pēc Fināla],"&gt;"&amp;PM_Cuka[[#This Row],[KOPĀ Pēc Fināla]])+1,"")</f>
        <v/>
      </c>
      <c r="Q323" s="65" t="str">
        <f>IF(PM_Cuka[[#This Row],[Grupa]]="Amatieris",COUNTIFS(PM_Cuka[Grupa],PM_Cuka[[#This Row],[Grupa]],PM_Cuka[KOPĀ Pēc Fināla],"&gt;"&amp;PM_Cuka[[#This Row],[KOPĀ Pēc Fināla]])+1,"")</f>
        <v/>
      </c>
      <c r="R323" s="52" t="str">
        <f>IF(PM_Cuka[[#This Row],[Komanda]]&gt;0,SUMIFS(PM_Cuka[[KOPĀ ]],PM_Cuka[Komanda],PM_Cuka[[#This Row],[Komanda]]),"0")</f>
        <v>0</v>
      </c>
    </row>
    <row r="324" spans="1:18" ht="15" x14ac:dyDescent="0.25">
      <c r="A324" s="55">
        <v>317</v>
      </c>
      <c r="B324" s="34">
        <v>317</v>
      </c>
      <c r="C324" s="50">
        <f>INDEX(PM_Dalibnieki[],MATCH(PM_Cuka[[#This Row],[Dablībnieka numurs]],PM_Dalibnieki[Dablībnieka numurs],0),2)</f>
        <v>0</v>
      </c>
      <c r="D324" s="50">
        <f>INDEX(PM_Dalibnieki[],MATCH(PM_Cuka[[#This Row],[Dablībnieka numurs]],PM_Dalibnieki[Dablībnieka numurs],0),3)</f>
        <v>0</v>
      </c>
      <c r="E324" s="50">
        <f>INDEX(PM_Dalibnieki[],MATCH(PM_Cuka[[#This Row],[Dablībnieka numurs]],PM_Dalibnieki[Dablībnieka numurs],0),4)</f>
        <v>0</v>
      </c>
      <c r="F324" s="80">
        <f>INDEX(PM_Dalibnieki[],MATCH(PM_Cuka[[#This Row],[Dablībnieka numurs]],PM_Dalibnieki[Dablībnieka numurs],"0"),5)</f>
        <v>0</v>
      </c>
      <c r="G324" s="64"/>
      <c r="H324" s="64"/>
      <c r="I324" s="60">
        <f t="shared" si="4"/>
        <v>0</v>
      </c>
      <c r="J324" s="64"/>
      <c r="K324" s="60">
        <f>SUM(PM_Cuka[[#This Row],[KOPĀ ]:[P/FINĀLS]])</f>
        <v>0</v>
      </c>
      <c r="L324" s="64"/>
      <c r="M324" s="60">
        <f>SUM(PM_Cuka[[#This Row],[KOPĀ Pēc Pusfināla]],PM_Cuka[[#This Row],[FINĀLS]])</f>
        <v>0</v>
      </c>
      <c r="N324" s="60" t="str">
        <f>IF(PM_Cuka[[#This Row],[KOPĀ Pēc Fināla]]&gt;0,RANK(PM_Cuka[[#This Row],[KOPĀ Pēc Fināla]],PM_Cuka[KOPĀ Pēc Fināla]),"NAV")</f>
        <v>NAV</v>
      </c>
      <c r="O324" s="64"/>
      <c r="P324" s="64" t="str">
        <f>IF(PM_Cuka[[#This Row],[Grupa]]="Juniors",COUNTIFS(PM_Cuka[Grupa],PM_Cuka[[#This Row],[Grupa]],PM_Cuka[KOPĀ Pēc Fināla],"&gt;"&amp;PM_Cuka[[#This Row],[KOPĀ Pēc Fināla]])+1,"")</f>
        <v/>
      </c>
      <c r="Q324" s="65" t="str">
        <f>IF(PM_Cuka[[#This Row],[Grupa]]="Amatieris",COUNTIFS(PM_Cuka[Grupa],PM_Cuka[[#This Row],[Grupa]],PM_Cuka[KOPĀ Pēc Fināla],"&gt;"&amp;PM_Cuka[[#This Row],[KOPĀ Pēc Fināla]])+1,"")</f>
        <v/>
      </c>
      <c r="R324" s="52" t="str">
        <f>IF(PM_Cuka[[#This Row],[Komanda]]&gt;0,SUMIFS(PM_Cuka[[KOPĀ ]],PM_Cuka[Komanda],PM_Cuka[[#This Row],[Komanda]]),"0")</f>
        <v>0</v>
      </c>
    </row>
    <row r="325" spans="1:18" ht="15" x14ac:dyDescent="0.25">
      <c r="A325" s="55">
        <v>318</v>
      </c>
      <c r="B325" s="34">
        <v>318</v>
      </c>
      <c r="C325" s="50">
        <f>INDEX(PM_Dalibnieki[],MATCH(PM_Cuka[[#This Row],[Dablībnieka numurs]],PM_Dalibnieki[Dablībnieka numurs],0),2)</f>
        <v>0</v>
      </c>
      <c r="D325" s="50">
        <f>INDEX(PM_Dalibnieki[],MATCH(PM_Cuka[[#This Row],[Dablībnieka numurs]],PM_Dalibnieki[Dablībnieka numurs],0),3)</f>
        <v>0</v>
      </c>
      <c r="E325" s="50">
        <f>INDEX(PM_Dalibnieki[],MATCH(PM_Cuka[[#This Row],[Dablībnieka numurs]],PM_Dalibnieki[Dablībnieka numurs],0),4)</f>
        <v>0</v>
      </c>
      <c r="F325" s="80">
        <f>INDEX(PM_Dalibnieki[],MATCH(PM_Cuka[[#This Row],[Dablībnieka numurs]],PM_Dalibnieki[Dablībnieka numurs],"0"),5)</f>
        <v>0</v>
      </c>
      <c r="G325" s="64"/>
      <c r="H325" s="64"/>
      <c r="I325" s="60">
        <f t="shared" si="4"/>
        <v>0</v>
      </c>
      <c r="J325" s="64"/>
      <c r="K325" s="60">
        <f>SUM(PM_Cuka[[#This Row],[KOPĀ ]:[P/FINĀLS]])</f>
        <v>0</v>
      </c>
      <c r="L325" s="64"/>
      <c r="M325" s="60">
        <f>SUM(PM_Cuka[[#This Row],[KOPĀ Pēc Pusfināla]],PM_Cuka[[#This Row],[FINĀLS]])</f>
        <v>0</v>
      </c>
      <c r="N325" s="60" t="str">
        <f>IF(PM_Cuka[[#This Row],[KOPĀ Pēc Fināla]]&gt;0,RANK(PM_Cuka[[#This Row],[KOPĀ Pēc Fināla]],PM_Cuka[KOPĀ Pēc Fināla]),"NAV")</f>
        <v>NAV</v>
      </c>
      <c r="O325" s="64"/>
      <c r="P325" s="64" t="str">
        <f>IF(PM_Cuka[[#This Row],[Grupa]]="Juniors",COUNTIFS(PM_Cuka[Grupa],PM_Cuka[[#This Row],[Grupa]],PM_Cuka[KOPĀ Pēc Fināla],"&gt;"&amp;PM_Cuka[[#This Row],[KOPĀ Pēc Fināla]])+1,"")</f>
        <v/>
      </c>
      <c r="Q325" s="65" t="str">
        <f>IF(PM_Cuka[[#This Row],[Grupa]]="Amatieris",COUNTIFS(PM_Cuka[Grupa],PM_Cuka[[#This Row],[Grupa]],PM_Cuka[KOPĀ Pēc Fināla],"&gt;"&amp;PM_Cuka[[#This Row],[KOPĀ Pēc Fināla]])+1,"")</f>
        <v/>
      </c>
      <c r="R325" s="52" t="str">
        <f>IF(PM_Cuka[[#This Row],[Komanda]]&gt;0,SUMIFS(PM_Cuka[[KOPĀ ]],PM_Cuka[Komanda],PM_Cuka[[#This Row],[Komanda]]),"0")</f>
        <v>0</v>
      </c>
    </row>
    <row r="326" spans="1:18" ht="15" x14ac:dyDescent="0.25">
      <c r="A326" s="55">
        <v>319</v>
      </c>
      <c r="B326" s="34">
        <v>319</v>
      </c>
      <c r="C326" s="50">
        <f>INDEX(PM_Dalibnieki[],MATCH(PM_Cuka[[#This Row],[Dablībnieka numurs]],PM_Dalibnieki[Dablībnieka numurs],0),2)</f>
        <v>0</v>
      </c>
      <c r="D326" s="50">
        <f>INDEX(PM_Dalibnieki[],MATCH(PM_Cuka[[#This Row],[Dablībnieka numurs]],PM_Dalibnieki[Dablībnieka numurs],0),3)</f>
        <v>0</v>
      </c>
      <c r="E326" s="50">
        <f>INDEX(PM_Dalibnieki[],MATCH(PM_Cuka[[#This Row],[Dablībnieka numurs]],PM_Dalibnieki[Dablībnieka numurs],0),4)</f>
        <v>0</v>
      </c>
      <c r="F326" s="80">
        <f>INDEX(PM_Dalibnieki[],MATCH(PM_Cuka[[#This Row],[Dablībnieka numurs]],PM_Dalibnieki[Dablībnieka numurs],"0"),5)</f>
        <v>0</v>
      </c>
      <c r="G326" s="64"/>
      <c r="H326" s="64"/>
      <c r="I326" s="60">
        <f t="shared" si="4"/>
        <v>0</v>
      </c>
      <c r="J326" s="64"/>
      <c r="K326" s="60">
        <f>SUM(PM_Cuka[[#This Row],[KOPĀ ]:[P/FINĀLS]])</f>
        <v>0</v>
      </c>
      <c r="L326" s="64"/>
      <c r="M326" s="60">
        <f>SUM(PM_Cuka[[#This Row],[KOPĀ Pēc Pusfināla]],PM_Cuka[[#This Row],[FINĀLS]])</f>
        <v>0</v>
      </c>
      <c r="N326" s="60" t="str">
        <f>IF(PM_Cuka[[#This Row],[KOPĀ Pēc Fināla]]&gt;0,RANK(PM_Cuka[[#This Row],[KOPĀ Pēc Fināla]],PM_Cuka[KOPĀ Pēc Fināla]),"NAV")</f>
        <v>NAV</v>
      </c>
      <c r="O326" s="64"/>
      <c r="P326" s="64" t="str">
        <f>IF(PM_Cuka[[#This Row],[Grupa]]="Juniors",COUNTIFS(PM_Cuka[Grupa],PM_Cuka[[#This Row],[Grupa]],PM_Cuka[KOPĀ Pēc Fināla],"&gt;"&amp;PM_Cuka[[#This Row],[KOPĀ Pēc Fināla]])+1,"")</f>
        <v/>
      </c>
      <c r="Q326" s="65" t="str">
        <f>IF(PM_Cuka[[#This Row],[Grupa]]="Amatieris",COUNTIFS(PM_Cuka[Grupa],PM_Cuka[[#This Row],[Grupa]],PM_Cuka[KOPĀ Pēc Fināla],"&gt;"&amp;PM_Cuka[[#This Row],[KOPĀ Pēc Fināla]])+1,"")</f>
        <v/>
      </c>
      <c r="R326" s="52" t="str">
        <f>IF(PM_Cuka[[#This Row],[Komanda]]&gt;0,SUMIFS(PM_Cuka[[KOPĀ ]],PM_Cuka[Komanda],PM_Cuka[[#This Row],[Komanda]]),"0")</f>
        <v>0</v>
      </c>
    </row>
    <row r="327" spans="1:18" ht="15" x14ac:dyDescent="0.25">
      <c r="A327" s="55">
        <v>320</v>
      </c>
      <c r="B327" s="34">
        <v>320</v>
      </c>
      <c r="C327" s="50">
        <f>INDEX(PM_Dalibnieki[],MATCH(PM_Cuka[[#This Row],[Dablībnieka numurs]],PM_Dalibnieki[Dablībnieka numurs],0),2)</f>
        <v>0</v>
      </c>
      <c r="D327" s="50">
        <f>INDEX(PM_Dalibnieki[],MATCH(PM_Cuka[[#This Row],[Dablībnieka numurs]],PM_Dalibnieki[Dablībnieka numurs],0),3)</f>
        <v>0</v>
      </c>
      <c r="E327" s="50">
        <f>INDEX(PM_Dalibnieki[],MATCH(PM_Cuka[[#This Row],[Dablībnieka numurs]],PM_Dalibnieki[Dablībnieka numurs],0),4)</f>
        <v>0</v>
      </c>
      <c r="F327" s="80">
        <f>INDEX(PM_Dalibnieki[],MATCH(PM_Cuka[[#This Row],[Dablībnieka numurs]],PM_Dalibnieki[Dablībnieka numurs],"0"),5)</f>
        <v>0</v>
      </c>
      <c r="G327" s="64"/>
      <c r="H327" s="64"/>
      <c r="I327" s="60">
        <f t="shared" si="4"/>
        <v>0</v>
      </c>
      <c r="J327" s="64"/>
      <c r="K327" s="60">
        <f>SUM(PM_Cuka[[#This Row],[KOPĀ ]:[P/FINĀLS]])</f>
        <v>0</v>
      </c>
      <c r="L327" s="64"/>
      <c r="M327" s="60">
        <f>SUM(PM_Cuka[[#This Row],[KOPĀ Pēc Pusfināla]],PM_Cuka[[#This Row],[FINĀLS]])</f>
        <v>0</v>
      </c>
      <c r="N327" s="60" t="str">
        <f>IF(PM_Cuka[[#This Row],[KOPĀ Pēc Fināla]]&gt;0,RANK(PM_Cuka[[#This Row],[KOPĀ Pēc Fināla]],PM_Cuka[KOPĀ Pēc Fināla]),"NAV")</f>
        <v>NAV</v>
      </c>
      <c r="O327" s="64"/>
      <c r="P327" s="64" t="str">
        <f>IF(PM_Cuka[[#This Row],[Grupa]]="Juniors",COUNTIFS(PM_Cuka[Grupa],PM_Cuka[[#This Row],[Grupa]],PM_Cuka[KOPĀ Pēc Fināla],"&gt;"&amp;PM_Cuka[[#This Row],[KOPĀ Pēc Fināla]])+1,"")</f>
        <v/>
      </c>
      <c r="Q327" s="65" t="str">
        <f>IF(PM_Cuka[[#This Row],[Grupa]]="Amatieris",COUNTIFS(PM_Cuka[Grupa],PM_Cuka[[#This Row],[Grupa]],PM_Cuka[KOPĀ Pēc Fināla],"&gt;"&amp;PM_Cuka[[#This Row],[KOPĀ Pēc Fināla]])+1,"")</f>
        <v/>
      </c>
      <c r="R327" s="52" t="str">
        <f>IF(PM_Cuka[[#This Row],[Komanda]]&gt;0,SUMIFS(PM_Cuka[[KOPĀ ]],PM_Cuka[Komanda],PM_Cuka[[#This Row],[Komanda]]),"0")</f>
        <v>0</v>
      </c>
    </row>
    <row r="328" spans="1:18" ht="15" x14ac:dyDescent="0.25">
      <c r="A328" s="55">
        <v>321</v>
      </c>
      <c r="B328" s="34">
        <v>321</v>
      </c>
      <c r="C328" s="50">
        <f>INDEX(PM_Dalibnieki[],MATCH(PM_Cuka[[#This Row],[Dablībnieka numurs]],PM_Dalibnieki[Dablībnieka numurs],0),2)</f>
        <v>0</v>
      </c>
      <c r="D328" s="50">
        <f>INDEX(PM_Dalibnieki[],MATCH(PM_Cuka[[#This Row],[Dablībnieka numurs]],PM_Dalibnieki[Dablībnieka numurs],0),3)</f>
        <v>0</v>
      </c>
      <c r="E328" s="50">
        <f>INDEX(PM_Dalibnieki[],MATCH(PM_Cuka[[#This Row],[Dablībnieka numurs]],PM_Dalibnieki[Dablībnieka numurs],0),4)</f>
        <v>0</v>
      </c>
      <c r="F328" s="80">
        <f>INDEX(PM_Dalibnieki[],MATCH(PM_Cuka[[#This Row],[Dablībnieka numurs]],PM_Dalibnieki[Dablībnieka numurs],"0"),5)</f>
        <v>0</v>
      </c>
      <c r="G328" s="64"/>
      <c r="H328" s="64"/>
      <c r="I328" s="60">
        <f t="shared" ref="I328:I391" si="5">G328+H328</f>
        <v>0</v>
      </c>
      <c r="J328" s="64"/>
      <c r="K328" s="60">
        <f>SUM(PM_Cuka[[#This Row],[KOPĀ ]:[P/FINĀLS]])</f>
        <v>0</v>
      </c>
      <c r="L328" s="64"/>
      <c r="M328" s="60">
        <f>SUM(PM_Cuka[[#This Row],[KOPĀ Pēc Pusfināla]],PM_Cuka[[#This Row],[FINĀLS]])</f>
        <v>0</v>
      </c>
      <c r="N328" s="60" t="str">
        <f>IF(PM_Cuka[[#This Row],[KOPĀ Pēc Fināla]]&gt;0,RANK(PM_Cuka[[#This Row],[KOPĀ Pēc Fināla]],PM_Cuka[KOPĀ Pēc Fināla]),"NAV")</f>
        <v>NAV</v>
      </c>
      <c r="O328" s="64"/>
      <c r="P328" s="64" t="str">
        <f>IF(PM_Cuka[[#This Row],[Grupa]]="Juniors",COUNTIFS(PM_Cuka[Grupa],PM_Cuka[[#This Row],[Grupa]],PM_Cuka[KOPĀ Pēc Fināla],"&gt;"&amp;PM_Cuka[[#This Row],[KOPĀ Pēc Fināla]])+1,"")</f>
        <v/>
      </c>
      <c r="Q328" s="65" t="str">
        <f>IF(PM_Cuka[[#This Row],[Grupa]]="Amatieris",COUNTIFS(PM_Cuka[Grupa],PM_Cuka[[#This Row],[Grupa]],PM_Cuka[KOPĀ Pēc Fināla],"&gt;"&amp;PM_Cuka[[#This Row],[KOPĀ Pēc Fināla]])+1,"")</f>
        <v/>
      </c>
      <c r="R328" s="52" t="str">
        <f>IF(PM_Cuka[[#This Row],[Komanda]]&gt;0,SUMIFS(PM_Cuka[[KOPĀ ]],PM_Cuka[Komanda],PM_Cuka[[#This Row],[Komanda]]),"0")</f>
        <v>0</v>
      </c>
    </row>
    <row r="329" spans="1:18" ht="15" x14ac:dyDescent="0.25">
      <c r="A329" s="55">
        <v>322</v>
      </c>
      <c r="B329" s="34">
        <v>322</v>
      </c>
      <c r="C329" s="50">
        <f>INDEX(PM_Dalibnieki[],MATCH(PM_Cuka[[#This Row],[Dablībnieka numurs]],PM_Dalibnieki[Dablībnieka numurs],0),2)</f>
        <v>0</v>
      </c>
      <c r="D329" s="50">
        <f>INDEX(PM_Dalibnieki[],MATCH(PM_Cuka[[#This Row],[Dablībnieka numurs]],PM_Dalibnieki[Dablībnieka numurs],0),3)</f>
        <v>0</v>
      </c>
      <c r="E329" s="50">
        <f>INDEX(PM_Dalibnieki[],MATCH(PM_Cuka[[#This Row],[Dablībnieka numurs]],PM_Dalibnieki[Dablībnieka numurs],0),4)</f>
        <v>0</v>
      </c>
      <c r="F329" s="80">
        <f>INDEX(PM_Dalibnieki[],MATCH(PM_Cuka[[#This Row],[Dablībnieka numurs]],PM_Dalibnieki[Dablībnieka numurs],"0"),5)</f>
        <v>0</v>
      </c>
      <c r="G329" s="64"/>
      <c r="H329" s="64"/>
      <c r="I329" s="60">
        <f t="shared" si="5"/>
        <v>0</v>
      </c>
      <c r="J329" s="64"/>
      <c r="K329" s="60">
        <f>SUM(PM_Cuka[[#This Row],[KOPĀ ]:[P/FINĀLS]])</f>
        <v>0</v>
      </c>
      <c r="L329" s="64"/>
      <c r="M329" s="60">
        <f>SUM(PM_Cuka[[#This Row],[KOPĀ Pēc Pusfināla]],PM_Cuka[[#This Row],[FINĀLS]])</f>
        <v>0</v>
      </c>
      <c r="N329" s="60" t="str">
        <f>IF(PM_Cuka[[#This Row],[KOPĀ Pēc Fināla]]&gt;0,RANK(PM_Cuka[[#This Row],[KOPĀ Pēc Fināla]],PM_Cuka[KOPĀ Pēc Fināla]),"NAV")</f>
        <v>NAV</v>
      </c>
      <c r="O329" s="64"/>
      <c r="P329" s="64" t="str">
        <f>IF(PM_Cuka[[#This Row],[Grupa]]="Juniors",COUNTIFS(PM_Cuka[Grupa],PM_Cuka[[#This Row],[Grupa]],PM_Cuka[KOPĀ Pēc Fināla],"&gt;"&amp;PM_Cuka[[#This Row],[KOPĀ Pēc Fināla]])+1,"")</f>
        <v/>
      </c>
      <c r="Q329" s="65" t="str">
        <f>IF(PM_Cuka[[#This Row],[Grupa]]="Amatieris",COUNTIFS(PM_Cuka[Grupa],PM_Cuka[[#This Row],[Grupa]],PM_Cuka[KOPĀ Pēc Fināla],"&gt;"&amp;PM_Cuka[[#This Row],[KOPĀ Pēc Fināla]])+1,"")</f>
        <v/>
      </c>
      <c r="R329" s="52" t="str">
        <f>IF(PM_Cuka[[#This Row],[Komanda]]&gt;0,SUMIFS(PM_Cuka[[KOPĀ ]],PM_Cuka[Komanda],PM_Cuka[[#This Row],[Komanda]]),"0")</f>
        <v>0</v>
      </c>
    </row>
    <row r="330" spans="1:18" ht="15" x14ac:dyDescent="0.25">
      <c r="A330" s="55">
        <v>323</v>
      </c>
      <c r="B330" s="34">
        <v>323</v>
      </c>
      <c r="C330" s="50">
        <f>INDEX(PM_Dalibnieki[],MATCH(PM_Cuka[[#This Row],[Dablībnieka numurs]],PM_Dalibnieki[Dablībnieka numurs],0),2)</f>
        <v>0</v>
      </c>
      <c r="D330" s="50">
        <f>INDEX(PM_Dalibnieki[],MATCH(PM_Cuka[[#This Row],[Dablībnieka numurs]],PM_Dalibnieki[Dablībnieka numurs],0),3)</f>
        <v>0</v>
      </c>
      <c r="E330" s="50">
        <f>INDEX(PM_Dalibnieki[],MATCH(PM_Cuka[[#This Row],[Dablībnieka numurs]],PM_Dalibnieki[Dablībnieka numurs],0),4)</f>
        <v>0</v>
      </c>
      <c r="F330" s="80">
        <f>INDEX(PM_Dalibnieki[],MATCH(PM_Cuka[[#This Row],[Dablībnieka numurs]],PM_Dalibnieki[Dablībnieka numurs],"0"),5)</f>
        <v>0</v>
      </c>
      <c r="G330" s="64"/>
      <c r="H330" s="64"/>
      <c r="I330" s="60">
        <f t="shared" si="5"/>
        <v>0</v>
      </c>
      <c r="J330" s="64"/>
      <c r="K330" s="60">
        <f>SUM(PM_Cuka[[#This Row],[KOPĀ ]:[P/FINĀLS]])</f>
        <v>0</v>
      </c>
      <c r="L330" s="64"/>
      <c r="M330" s="60">
        <f>SUM(PM_Cuka[[#This Row],[KOPĀ Pēc Pusfināla]],PM_Cuka[[#This Row],[FINĀLS]])</f>
        <v>0</v>
      </c>
      <c r="N330" s="60" t="str">
        <f>IF(PM_Cuka[[#This Row],[KOPĀ Pēc Fināla]]&gt;0,RANK(PM_Cuka[[#This Row],[KOPĀ Pēc Fināla]],PM_Cuka[KOPĀ Pēc Fināla]),"NAV")</f>
        <v>NAV</v>
      </c>
      <c r="O330" s="64"/>
      <c r="P330" s="64" t="str">
        <f>IF(PM_Cuka[[#This Row],[Grupa]]="Juniors",COUNTIFS(PM_Cuka[Grupa],PM_Cuka[[#This Row],[Grupa]],PM_Cuka[KOPĀ Pēc Fināla],"&gt;"&amp;PM_Cuka[[#This Row],[KOPĀ Pēc Fināla]])+1,"")</f>
        <v/>
      </c>
      <c r="Q330" s="65" t="str">
        <f>IF(PM_Cuka[[#This Row],[Grupa]]="Amatieris",COUNTIFS(PM_Cuka[Grupa],PM_Cuka[[#This Row],[Grupa]],PM_Cuka[KOPĀ Pēc Fināla],"&gt;"&amp;PM_Cuka[[#This Row],[KOPĀ Pēc Fināla]])+1,"")</f>
        <v/>
      </c>
      <c r="R330" s="52" t="str">
        <f>IF(PM_Cuka[[#This Row],[Komanda]]&gt;0,SUMIFS(PM_Cuka[[KOPĀ ]],PM_Cuka[Komanda],PM_Cuka[[#This Row],[Komanda]]),"0")</f>
        <v>0</v>
      </c>
    </row>
    <row r="331" spans="1:18" ht="15" x14ac:dyDescent="0.25">
      <c r="A331" s="55">
        <v>324</v>
      </c>
      <c r="B331" s="34">
        <v>324</v>
      </c>
      <c r="C331" s="50">
        <f>INDEX(PM_Dalibnieki[],MATCH(PM_Cuka[[#This Row],[Dablībnieka numurs]],PM_Dalibnieki[Dablībnieka numurs],0),2)</f>
        <v>0</v>
      </c>
      <c r="D331" s="50">
        <f>INDEX(PM_Dalibnieki[],MATCH(PM_Cuka[[#This Row],[Dablībnieka numurs]],PM_Dalibnieki[Dablībnieka numurs],0),3)</f>
        <v>0</v>
      </c>
      <c r="E331" s="50">
        <f>INDEX(PM_Dalibnieki[],MATCH(PM_Cuka[[#This Row],[Dablībnieka numurs]],PM_Dalibnieki[Dablībnieka numurs],0),4)</f>
        <v>0</v>
      </c>
      <c r="F331" s="80">
        <f>INDEX(PM_Dalibnieki[],MATCH(PM_Cuka[[#This Row],[Dablībnieka numurs]],PM_Dalibnieki[Dablībnieka numurs],"0"),5)</f>
        <v>0</v>
      </c>
      <c r="G331" s="64"/>
      <c r="H331" s="64"/>
      <c r="I331" s="60">
        <f t="shared" si="5"/>
        <v>0</v>
      </c>
      <c r="J331" s="64"/>
      <c r="K331" s="60">
        <f>SUM(PM_Cuka[[#This Row],[KOPĀ ]:[P/FINĀLS]])</f>
        <v>0</v>
      </c>
      <c r="L331" s="64"/>
      <c r="M331" s="60">
        <f>SUM(PM_Cuka[[#This Row],[KOPĀ Pēc Pusfināla]],PM_Cuka[[#This Row],[FINĀLS]])</f>
        <v>0</v>
      </c>
      <c r="N331" s="60" t="str">
        <f>IF(PM_Cuka[[#This Row],[KOPĀ Pēc Fināla]]&gt;0,RANK(PM_Cuka[[#This Row],[KOPĀ Pēc Fināla]],PM_Cuka[KOPĀ Pēc Fināla]),"NAV")</f>
        <v>NAV</v>
      </c>
      <c r="O331" s="64"/>
      <c r="P331" s="64" t="str">
        <f>IF(PM_Cuka[[#This Row],[Grupa]]="Juniors",COUNTIFS(PM_Cuka[Grupa],PM_Cuka[[#This Row],[Grupa]],PM_Cuka[KOPĀ Pēc Fināla],"&gt;"&amp;PM_Cuka[[#This Row],[KOPĀ Pēc Fināla]])+1,"")</f>
        <v/>
      </c>
      <c r="Q331" s="65" t="str">
        <f>IF(PM_Cuka[[#This Row],[Grupa]]="Amatieris",COUNTIFS(PM_Cuka[Grupa],PM_Cuka[[#This Row],[Grupa]],PM_Cuka[KOPĀ Pēc Fināla],"&gt;"&amp;PM_Cuka[[#This Row],[KOPĀ Pēc Fināla]])+1,"")</f>
        <v/>
      </c>
      <c r="R331" s="52" t="str">
        <f>IF(PM_Cuka[[#This Row],[Komanda]]&gt;0,SUMIFS(PM_Cuka[[KOPĀ ]],PM_Cuka[Komanda],PM_Cuka[[#This Row],[Komanda]]),"0")</f>
        <v>0</v>
      </c>
    </row>
    <row r="332" spans="1:18" ht="15" x14ac:dyDescent="0.25">
      <c r="A332" s="55">
        <v>325</v>
      </c>
      <c r="B332" s="34">
        <v>325</v>
      </c>
      <c r="C332" s="50">
        <f>INDEX(PM_Dalibnieki[],MATCH(PM_Cuka[[#This Row],[Dablībnieka numurs]],PM_Dalibnieki[Dablībnieka numurs],0),2)</f>
        <v>0</v>
      </c>
      <c r="D332" s="50">
        <f>INDEX(PM_Dalibnieki[],MATCH(PM_Cuka[[#This Row],[Dablībnieka numurs]],PM_Dalibnieki[Dablībnieka numurs],0),3)</f>
        <v>0</v>
      </c>
      <c r="E332" s="50">
        <f>INDEX(PM_Dalibnieki[],MATCH(PM_Cuka[[#This Row],[Dablībnieka numurs]],PM_Dalibnieki[Dablībnieka numurs],0),4)</f>
        <v>0</v>
      </c>
      <c r="F332" s="80">
        <f>INDEX(PM_Dalibnieki[],MATCH(PM_Cuka[[#This Row],[Dablībnieka numurs]],PM_Dalibnieki[Dablībnieka numurs],"0"),5)</f>
        <v>0</v>
      </c>
      <c r="G332" s="64"/>
      <c r="H332" s="64"/>
      <c r="I332" s="60">
        <f t="shared" si="5"/>
        <v>0</v>
      </c>
      <c r="J332" s="64"/>
      <c r="K332" s="60">
        <f>SUM(PM_Cuka[[#This Row],[KOPĀ ]:[P/FINĀLS]])</f>
        <v>0</v>
      </c>
      <c r="L332" s="64"/>
      <c r="M332" s="60">
        <f>SUM(PM_Cuka[[#This Row],[KOPĀ Pēc Pusfināla]],PM_Cuka[[#This Row],[FINĀLS]])</f>
        <v>0</v>
      </c>
      <c r="N332" s="60" t="str">
        <f>IF(PM_Cuka[[#This Row],[KOPĀ Pēc Fināla]]&gt;0,RANK(PM_Cuka[[#This Row],[KOPĀ Pēc Fināla]],PM_Cuka[KOPĀ Pēc Fināla]),"NAV")</f>
        <v>NAV</v>
      </c>
      <c r="O332" s="64"/>
      <c r="P332" s="64" t="str">
        <f>IF(PM_Cuka[[#This Row],[Grupa]]="Juniors",COUNTIFS(PM_Cuka[Grupa],PM_Cuka[[#This Row],[Grupa]],PM_Cuka[KOPĀ Pēc Fināla],"&gt;"&amp;PM_Cuka[[#This Row],[KOPĀ Pēc Fināla]])+1,"")</f>
        <v/>
      </c>
      <c r="Q332" s="65" t="str">
        <f>IF(PM_Cuka[[#This Row],[Grupa]]="Amatieris",COUNTIFS(PM_Cuka[Grupa],PM_Cuka[[#This Row],[Grupa]],PM_Cuka[KOPĀ Pēc Fināla],"&gt;"&amp;PM_Cuka[[#This Row],[KOPĀ Pēc Fināla]])+1,"")</f>
        <v/>
      </c>
      <c r="R332" s="52" t="str">
        <f>IF(PM_Cuka[[#This Row],[Komanda]]&gt;0,SUMIFS(PM_Cuka[[KOPĀ ]],PM_Cuka[Komanda],PM_Cuka[[#This Row],[Komanda]]),"0")</f>
        <v>0</v>
      </c>
    </row>
    <row r="333" spans="1:18" ht="15" x14ac:dyDescent="0.25">
      <c r="A333" s="55">
        <v>326</v>
      </c>
      <c r="B333" s="34">
        <v>326</v>
      </c>
      <c r="C333" s="50">
        <f>INDEX(PM_Dalibnieki[],MATCH(PM_Cuka[[#This Row],[Dablībnieka numurs]],PM_Dalibnieki[Dablībnieka numurs],0),2)</f>
        <v>0</v>
      </c>
      <c r="D333" s="50">
        <f>INDEX(PM_Dalibnieki[],MATCH(PM_Cuka[[#This Row],[Dablībnieka numurs]],PM_Dalibnieki[Dablībnieka numurs],0),3)</f>
        <v>0</v>
      </c>
      <c r="E333" s="50">
        <f>INDEX(PM_Dalibnieki[],MATCH(PM_Cuka[[#This Row],[Dablībnieka numurs]],PM_Dalibnieki[Dablībnieka numurs],0),4)</f>
        <v>0</v>
      </c>
      <c r="F333" s="80">
        <f>INDEX(PM_Dalibnieki[],MATCH(PM_Cuka[[#This Row],[Dablībnieka numurs]],PM_Dalibnieki[Dablībnieka numurs],"0"),5)</f>
        <v>0</v>
      </c>
      <c r="G333" s="64"/>
      <c r="H333" s="64"/>
      <c r="I333" s="60">
        <f t="shared" si="5"/>
        <v>0</v>
      </c>
      <c r="J333" s="64"/>
      <c r="K333" s="60">
        <f>SUM(PM_Cuka[[#This Row],[KOPĀ ]:[P/FINĀLS]])</f>
        <v>0</v>
      </c>
      <c r="L333" s="64"/>
      <c r="M333" s="60">
        <f>SUM(PM_Cuka[[#This Row],[KOPĀ Pēc Pusfināla]],PM_Cuka[[#This Row],[FINĀLS]])</f>
        <v>0</v>
      </c>
      <c r="N333" s="60" t="str">
        <f>IF(PM_Cuka[[#This Row],[KOPĀ Pēc Fināla]]&gt;0,RANK(PM_Cuka[[#This Row],[KOPĀ Pēc Fināla]],PM_Cuka[KOPĀ Pēc Fināla]),"NAV")</f>
        <v>NAV</v>
      </c>
      <c r="O333" s="64"/>
      <c r="P333" s="64" t="str">
        <f>IF(PM_Cuka[[#This Row],[Grupa]]="Juniors",COUNTIFS(PM_Cuka[Grupa],PM_Cuka[[#This Row],[Grupa]],PM_Cuka[KOPĀ Pēc Fināla],"&gt;"&amp;PM_Cuka[[#This Row],[KOPĀ Pēc Fināla]])+1,"")</f>
        <v/>
      </c>
      <c r="Q333" s="65" t="str">
        <f>IF(PM_Cuka[[#This Row],[Grupa]]="Amatieris",COUNTIFS(PM_Cuka[Grupa],PM_Cuka[[#This Row],[Grupa]],PM_Cuka[KOPĀ Pēc Fināla],"&gt;"&amp;PM_Cuka[[#This Row],[KOPĀ Pēc Fināla]])+1,"")</f>
        <v/>
      </c>
      <c r="R333" s="52" t="str">
        <f>IF(PM_Cuka[[#This Row],[Komanda]]&gt;0,SUMIFS(PM_Cuka[[KOPĀ ]],PM_Cuka[Komanda],PM_Cuka[[#This Row],[Komanda]]),"0")</f>
        <v>0</v>
      </c>
    </row>
    <row r="334" spans="1:18" ht="15" x14ac:dyDescent="0.25">
      <c r="A334" s="55">
        <v>327</v>
      </c>
      <c r="B334" s="34">
        <v>327</v>
      </c>
      <c r="C334" s="50">
        <f>INDEX(PM_Dalibnieki[],MATCH(PM_Cuka[[#This Row],[Dablībnieka numurs]],PM_Dalibnieki[Dablībnieka numurs],0),2)</f>
        <v>0</v>
      </c>
      <c r="D334" s="50">
        <f>INDEX(PM_Dalibnieki[],MATCH(PM_Cuka[[#This Row],[Dablībnieka numurs]],PM_Dalibnieki[Dablībnieka numurs],0),3)</f>
        <v>0</v>
      </c>
      <c r="E334" s="50">
        <f>INDEX(PM_Dalibnieki[],MATCH(PM_Cuka[[#This Row],[Dablībnieka numurs]],PM_Dalibnieki[Dablībnieka numurs],0),4)</f>
        <v>0</v>
      </c>
      <c r="F334" s="80">
        <f>INDEX(PM_Dalibnieki[],MATCH(PM_Cuka[[#This Row],[Dablībnieka numurs]],PM_Dalibnieki[Dablībnieka numurs],"0"),5)</f>
        <v>0</v>
      </c>
      <c r="G334" s="64"/>
      <c r="H334" s="64"/>
      <c r="I334" s="60">
        <f t="shared" si="5"/>
        <v>0</v>
      </c>
      <c r="J334" s="64"/>
      <c r="K334" s="60">
        <f>SUM(PM_Cuka[[#This Row],[KOPĀ ]:[P/FINĀLS]])</f>
        <v>0</v>
      </c>
      <c r="L334" s="64"/>
      <c r="M334" s="60">
        <f>SUM(PM_Cuka[[#This Row],[KOPĀ Pēc Pusfināla]],PM_Cuka[[#This Row],[FINĀLS]])</f>
        <v>0</v>
      </c>
      <c r="N334" s="60" t="str">
        <f>IF(PM_Cuka[[#This Row],[KOPĀ Pēc Fināla]]&gt;0,RANK(PM_Cuka[[#This Row],[KOPĀ Pēc Fināla]],PM_Cuka[KOPĀ Pēc Fināla]),"NAV")</f>
        <v>NAV</v>
      </c>
      <c r="O334" s="64"/>
      <c r="P334" s="64" t="str">
        <f>IF(PM_Cuka[[#This Row],[Grupa]]="Juniors",COUNTIFS(PM_Cuka[Grupa],PM_Cuka[[#This Row],[Grupa]],PM_Cuka[KOPĀ Pēc Fināla],"&gt;"&amp;PM_Cuka[[#This Row],[KOPĀ Pēc Fināla]])+1,"")</f>
        <v/>
      </c>
      <c r="Q334" s="65" t="str">
        <f>IF(PM_Cuka[[#This Row],[Grupa]]="Amatieris",COUNTIFS(PM_Cuka[Grupa],PM_Cuka[[#This Row],[Grupa]],PM_Cuka[KOPĀ Pēc Fināla],"&gt;"&amp;PM_Cuka[[#This Row],[KOPĀ Pēc Fināla]])+1,"")</f>
        <v/>
      </c>
      <c r="R334" s="52" t="str">
        <f>IF(PM_Cuka[[#This Row],[Komanda]]&gt;0,SUMIFS(PM_Cuka[[KOPĀ ]],PM_Cuka[Komanda],PM_Cuka[[#This Row],[Komanda]]),"0")</f>
        <v>0</v>
      </c>
    </row>
    <row r="335" spans="1:18" ht="15" x14ac:dyDescent="0.25">
      <c r="A335" s="55">
        <v>328</v>
      </c>
      <c r="B335" s="34">
        <v>328</v>
      </c>
      <c r="C335" s="50">
        <f>INDEX(PM_Dalibnieki[],MATCH(PM_Cuka[[#This Row],[Dablībnieka numurs]],PM_Dalibnieki[Dablībnieka numurs],0),2)</f>
        <v>0</v>
      </c>
      <c r="D335" s="50">
        <f>INDEX(PM_Dalibnieki[],MATCH(PM_Cuka[[#This Row],[Dablībnieka numurs]],PM_Dalibnieki[Dablībnieka numurs],0),3)</f>
        <v>0</v>
      </c>
      <c r="E335" s="50">
        <f>INDEX(PM_Dalibnieki[],MATCH(PM_Cuka[[#This Row],[Dablībnieka numurs]],PM_Dalibnieki[Dablībnieka numurs],0),4)</f>
        <v>0</v>
      </c>
      <c r="F335" s="80">
        <f>INDEX(PM_Dalibnieki[],MATCH(PM_Cuka[[#This Row],[Dablībnieka numurs]],PM_Dalibnieki[Dablībnieka numurs],"0"),5)</f>
        <v>0</v>
      </c>
      <c r="G335" s="64"/>
      <c r="H335" s="64"/>
      <c r="I335" s="60">
        <f t="shared" si="5"/>
        <v>0</v>
      </c>
      <c r="J335" s="64"/>
      <c r="K335" s="60">
        <f>SUM(PM_Cuka[[#This Row],[KOPĀ ]:[P/FINĀLS]])</f>
        <v>0</v>
      </c>
      <c r="L335" s="64"/>
      <c r="M335" s="60">
        <f>SUM(PM_Cuka[[#This Row],[KOPĀ Pēc Pusfināla]],PM_Cuka[[#This Row],[FINĀLS]])</f>
        <v>0</v>
      </c>
      <c r="N335" s="60" t="str">
        <f>IF(PM_Cuka[[#This Row],[KOPĀ Pēc Fināla]]&gt;0,RANK(PM_Cuka[[#This Row],[KOPĀ Pēc Fināla]],PM_Cuka[KOPĀ Pēc Fināla]),"NAV")</f>
        <v>NAV</v>
      </c>
      <c r="O335" s="64"/>
      <c r="P335" s="64" t="str">
        <f>IF(PM_Cuka[[#This Row],[Grupa]]="Juniors",COUNTIFS(PM_Cuka[Grupa],PM_Cuka[[#This Row],[Grupa]],PM_Cuka[KOPĀ Pēc Fināla],"&gt;"&amp;PM_Cuka[[#This Row],[KOPĀ Pēc Fināla]])+1,"")</f>
        <v/>
      </c>
      <c r="Q335" s="65" t="str">
        <f>IF(PM_Cuka[[#This Row],[Grupa]]="Amatieris",COUNTIFS(PM_Cuka[Grupa],PM_Cuka[[#This Row],[Grupa]],PM_Cuka[KOPĀ Pēc Fināla],"&gt;"&amp;PM_Cuka[[#This Row],[KOPĀ Pēc Fināla]])+1,"")</f>
        <v/>
      </c>
      <c r="R335" s="52" t="str">
        <f>IF(PM_Cuka[[#This Row],[Komanda]]&gt;0,SUMIFS(PM_Cuka[[KOPĀ ]],PM_Cuka[Komanda],PM_Cuka[[#This Row],[Komanda]]),"0")</f>
        <v>0</v>
      </c>
    </row>
    <row r="336" spans="1:18" ht="15" x14ac:dyDescent="0.25">
      <c r="A336" s="55">
        <v>329</v>
      </c>
      <c r="B336" s="34">
        <v>329</v>
      </c>
      <c r="C336" s="50">
        <f>INDEX(PM_Dalibnieki[],MATCH(PM_Cuka[[#This Row],[Dablībnieka numurs]],PM_Dalibnieki[Dablībnieka numurs],0),2)</f>
        <v>0</v>
      </c>
      <c r="D336" s="50">
        <f>INDEX(PM_Dalibnieki[],MATCH(PM_Cuka[[#This Row],[Dablībnieka numurs]],PM_Dalibnieki[Dablībnieka numurs],0),3)</f>
        <v>0</v>
      </c>
      <c r="E336" s="50">
        <f>INDEX(PM_Dalibnieki[],MATCH(PM_Cuka[[#This Row],[Dablībnieka numurs]],PM_Dalibnieki[Dablībnieka numurs],0),4)</f>
        <v>0</v>
      </c>
      <c r="F336" s="80">
        <f>INDEX(PM_Dalibnieki[],MATCH(PM_Cuka[[#This Row],[Dablībnieka numurs]],PM_Dalibnieki[Dablībnieka numurs],"0"),5)</f>
        <v>0</v>
      </c>
      <c r="G336" s="64"/>
      <c r="H336" s="64"/>
      <c r="I336" s="60">
        <f t="shared" si="5"/>
        <v>0</v>
      </c>
      <c r="J336" s="64"/>
      <c r="K336" s="60">
        <f>SUM(PM_Cuka[[#This Row],[KOPĀ ]:[P/FINĀLS]])</f>
        <v>0</v>
      </c>
      <c r="L336" s="64"/>
      <c r="M336" s="60">
        <f>SUM(PM_Cuka[[#This Row],[KOPĀ Pēc Pusfināla]],PM_Cuka[[#This Row],[FINĀLS]])</f>
        <v>0</v>
      </c>
      <c r="N336" s="60" t="str">
        <f>IF(PM_Cuka[[#This Row],[KOPĀ Pēc Fināla]]&gt;0,RANK(PM_Cuka[[#This Row],[KOPĀ Pēc Fināla]],PM_Cuka[KOPĀ Pēc Fināla]),"NAV")</f>
        <v>NAV</v>
      </c>
      <c r="O336" s="64"/>
      <c r="P336" s="64" t="str">
        <f>IF(PM_Cuka[[#This Row],[Grupa]]="Juniors",COUNTIFS(PM_Cuka[Grupa],PM_Cuka[[#This Row],[Grupa]],PM_Cuka[KOPĀ Pēc Fināla],"&gt;"&amp;PM_Cuka[[#This Row],[KOPĀ Pēc Fināla]])+1,"")</f>
        <v/>
      </c>
      <c r="Q336" s="65" t="str">
        <f>IF(PM_Cuka[[#This Row],[Grupa]]="Amatieris",COUNTIFS(PM_Cuka[Grupa],PM_Cuka[[#This Row],[Grupa]],PM_Cuka[KOPĀ Pēc Fināla],"&gt;"&amp;PM_Cuka[[#This Row],[KOPĀ Pēc Fināla]])+1,"")</f>
        <v/>
      </c>
      <c r="R336" s="52" t="str">
        <f>IF(PM_Cuka[[#This Row],[Komanda]]&gt;0,SUMIFS(PM_Cuka[[KOPĀ ]],PM_Cuka[Komanda],PM_Cuka[[#This Row],[Komanda]]),"0")</f>
        <v>0</v>
      </c>
    </row>
    <row r="337" spans="1:18" ht="15" x14ac:dyDescent="0.25">
      <c r="A337" s="55">
        <v>330</v>
      </c>
      <c r="B337" s="34">
        <v>330</v>
      </c>
      <c r="C337" s="50">
        <f>INDEX(PM_Dalibnieki[],MATCH(PM_Cuka[[#This Row],[Dablībnieka numurs]],PM_Dalibnieki[Dablībnieka numurs],0),2)</f>
        <v>0</v>
      </c>
      <c r="D337" s="50">
        <f>INDEX(PM_Dalibnieki[],MATCH(PM_Cuka[[#This Row],[Dablībnieka numurs]],PM_Dalibnieki[Dablībnieka numurs],0),3)</f>
        <v>0</v>
      </c>
      <c r="E337" s="50">
        <f>INDEX(PM_Dalibnieki[],MATCH(PM_Cuka[[#This Row],[Dablībnieka numurs]],PM_Dalibnieki[Dablībnieka numurs],0),4)</f>
        <v>0</v>
      </c>
      <c r="F337" s="80">
        <f>INDEX(PM_Dalibnieki[],MATCH(PM_Cuka[[#This Row],[Dablībnieka numurs]],PM_Dalibnieki[Dablībnieka numurs],"0"),5)</f>
        <v>0</v>
      </c>
      <c r="G337" s="64"/>
      <c r="H337" s="64"/>
      <c r="I337" s="60">
        <f t="shared" si="5"/>
        <v>0</v>
      </c>
      <c r="J337" s="64"/>
      <c r="K337" s="60">
        <f>SUM(PM_Cuka[[#This Row],[KOPĀ ]:[P/FINĀLS]])</f>
        <v>0</v>
      </c>
      <c r="L337" s="64"/>
      <c r="M337" s="60">
        <f>SUM(PM_Cuka[[#This Row],[KOPĀ Pēc Pusfināla]],PM_Cuka[[#This Row],[FINĀLS]])</f>
        <v>0</v>
      </c>
      <c r="N337" s="60" t="str">
        <f>IF(PM_Cuka[[#This Row],[KOPĀ Pēc Fināla]]&gt;0,RANK(PM_Cuka[[#This Row],[KOPĀ Pēc Fināla]],PM_Cuka[KOPĀ Pēc Fināla]),"NAV")</f>
        <v>NAV</v>
      </c>
      <c r="O337" s="64"/>
      <c r="P337" s="64" t="str">
        <f>IF(PM_Cuka[[#This Row],[Grupa]]="Juniors",COUNTIFS(PM_Cuka[Grupa],PM_Cuka[[#This Row],[Grupa]],PM_Cuka[KOPĀ Pēc Fināla],"&gt;"&amp;PM_Cuka[[#This Row],[KOPĀ Pēc Fināla]])+1,"")</f>
        <v/>
      </c>
      <c r="Q337" s="65" t="str">
        <f>IF(PM_Cuka[[#This Row],[Grupa]]="Amatieris",COUNTIFS(PM_Cuka[Grupa],PM_Cuka[[#This Row],[Grupa]],PM_Cuka[KOPĀ Pēc Fināla],"&gt;"&amp;PM_Cuka[[#This Row],[KOPĀ Pēc Fināla]])+1,"")</f>
        <v/>
      </c>
      <c r="R337" s="52" t="str">
        <f>IF(PM_Cuka[[#This Row],[Komanda]]&gt;0,SUMIFS(PM_Cuka[[KOPĀ ]],PM_Cuka[Komanda],PM_Cuka[[#This Row],[Komanda]]),"0")</f>
        <v>0</v>
      </c>
    </row>
    <row r="338" spans="1:18" ht="15" x14ac:dyDescent="0.25">
      <c r="A338" s="55">
        <v>331</v>
      </c>
      <c r="B338" s="34">
        <v>331</v>
      </c>
      <c r="C338" s="50">
        <f>INDEX(PM_Dalibnieki[],MATCH(PM_Cuka[[#This Row],[Dablībnieka numurs]],PM_Dalibnieki[Dablībnieka numurs],0),2)</f>
        <v>0</v>
      </c>
      <c r="D338" s="50">
        <f>INDEX(PM_Dalibnieki[],MATCH(PM_Cuka[[#This Row],[Dablībnieka numurs]],PM_Dalibnieki[Dablībnieka numurs],0),3)</f>
        <v>0</v>
      </c>
      <c r="E338" s="50">
        <f>INDEX(PM_Dalibnieki[],MATCH(PM_Cuka[[#This Row],[Dablībnieka numurs]],PM_Dalibnieki[Dablībnieka numurs],0),4)</f>
        <v>0</v>
      </c>
      <c r="F338" s="80">
        <f>INDEX(PM_Dalibnieki[],MATCH(PM_Cuka[[#This Row],[Dablībnieka numurs]],PM_Dalibnieki[Dablībnieka numurs],"0"),5)</f>
        <v>0</v>
      </c>
      <c r="G338" s="64"/>
      <c r="H338" s="64"/>
      <c r="I338" s="60">
        <f t="shared" si="5"/>
        <v>0</v>
      </c>
      <c r="J338" s="64"/>
      <c r="K338" s="60">
        <f>SUM(PM_Cuka[[#This Row],[KOPĀ ]:[P/FINĀLS]])</f>
        <v>0</v>
      </c>
      <c r="L338" s="64"/>
      <c r="M338" s="60">
        <f>SUM(PM_Cuka[[#This Row],[KOPĀ Pēc Pusfināla]],PM_Cuka[[#This Row],[FINĀLS]])</f>
        <v>0</v>
      </c>
      <c r="N338" s="60" t="str">
        <f>IF(PM_Cuka[[#This Row],[KOPĀ Pēc Fināla]]&gt;0,RANK(PM_Cuka[[#This Row],[KOPĀ Pēc Fināla]],PM_Cuka[KOPĀ Pēc Fināla]),"NAV")</f>
        <v>NAV</v>
      </c>
      <c r="O338" s="64"/>
      <c r="P338" s="64" t="str">
        <f>IF(PM_Cuka[[#This Row],[Grupa]]="Juniors",COUNTIFS(PM_Cuka[Grupa],PM_Cuka[[#This Row],[Grupa]],PM_Cuka[KOPĀ Pēc Fināla],"&gt;"&amp;PM_Cuka[[#This Row],[KOPĀ Pēc Fināla]])+1,"")</f>
        <v/>
      </c>
      <c r="Q338" s="65" t="str">
        <f>IF(PM_Cuka[[#This Row],[Grupa]]="Amatieris",COUNTIFS(PM_Cuka[Grupa],PM_Cuka[[#This Row],[Grupa]],PM_Cuka[KOPĀ Pēc Fināla],"&gt;"&amp;PM_Cuka[[#This Row],[KOPĀ Pēc Fināla]])+1,"")</f>
        <v/>
      </c>
      <c r="R338" s="52" t="str">
        <f>IF(PM_Cuka[[#This Row],[Komanda]]&gt;0,SUMIFS(PM_Cuka[[KOPĀ ]],PM_Cuka[Komanda],PM_Cuka[[#This Row],[Komanda]]),"0")</f>
        <v>0</v>
      </c>
    </row>
    <row r="339" spans="1:18" ht="15" x14ac:dyDescent="0.25">
      <c r="A339" s="55">
        <v>332</v>
      </c>
      <c r="B339" s="34">
        <v>332</v>
      </c>
      <c r="C339" s="50">
        <f>INDEX(PM_Dalibnieki[],MATCH(PM_Cuka[[#This Row],[Dablībnieka numurs]],PM_Dalibnieki[Dablībnieka numurs],0),2)</f>
        <v>0</v>
      </c>
      <c r="D339" s="50">
        <f>INDEX(PM_Dalibnieki[],MATCH(PM_Cuka[[#This Row],[Dablībnieka numurs]],PM_Dalibnieki[Dablībnieka numurs],0),3)</f>
        <v>0</v>
      </c>
      <c r="E339" s="50">
        <f>INDEX(PM_Dalibnieki[],MATCH(PM_Cuka[[#This Row],[Dablībnieka numurs]],PM_Dalibnieki[Dablībnieka numurs],0),4)</f>
        <v>0</v>
      </c>
      <c r="F339" s="80">
        <f>INDEX(PM_Dalibnieki[],MATCH(PM_Cuka[[#This Row],[Dablībnieka numurs]],PM_Dalibnieki[Dablībnieka numurs],"0"),5)</f>
        <v>0</v>
      </c>
      <c r="G339" s="64"/>
      <c r="H339" s="64"/>
      <c r="I339" s="60">
        <f t="shared" si="5"/>
        <v>0</v>
      </c>
      <c r="J339" s="64"/>
      <c r="K339" s="60">
        <f>SUM(PM_Cuka[[#This Row],[KOPĀ ]:[P/FINĀLS]])</f>
        <v>0</v>
      </c>
      <c r="L339" s="64"/>
      <c r="M339" s="60">
        <f>SUM(PM_Cuka[[#This Row],[KOPĀ Pēc Pusfināla]],PM_Cuka[[#This Row],[FINĀLS]])</f>
        <v>0</v>
      </c>
      <c r="N339" s="60" t="str">
        <f>IF(PM_Cuka[[#This Row],[KOPĀ Pēc Fināla]]&gt;0,RANK(PM_Cuka[[#This Row],[KOPĀ Pēc Fināla]],PM_Cuka[KOPĀ Pēc Fināla]),"NAV")</f>
        <v>NAV</v>
      </c>
      <c r="O339" s="64"/>
      <c r="P339" s="64" t="str">
        <f>IF(PM_Cuka[[#This Row],[Grupa]]="Juniors",COUNTIFS(PM_Cuka[Grupa],PM_Cuka[[#This Row],[Grupa]],PM_Cuka[KOPĀ Pēc Fināla],"&gt;"&amp;PM_Cuka[[#This Row],[KOPĀ Pēc Fināla]])+1,"")</f>
        <v/>
      </c>
      <c r="Q339" s="65" t="str">
        <f>IF(PM_Cuka[[#This Row],[Grupa]]="Amatieris",COUNTIFS(PM_Cuka[Grupa],PM_Cuka[[#This Row],[Grupa]],PM_Cuka[KOPĀ Pēc Fināla],"&gt;"&amp;PM_Cuka[[#This Row],[KOPĀ Pēc Fināla]])+1,"")</f>
        <v/>
      </c>
      <c r="R339" s="52" t="str">
        <f>IF(PM_Cuka[[#This Row],[Komanda]]&gt;0,SUMIFS(PM_Cuka[[KOPĀ ]],PM_Cuka[Komanda],PM_Cuka[[#This Row],[Komanda]]),"0")</f>
        <v>0</v>
      </c>
    </row>
    <row r="340" spans="1:18" ht="15" x14ac:dyDescent="0.25">
      <c r="A340" s="55">
        <v>333</v>
      </c>
      <c r="B340" s="34">
        <v>333</v>
      </c>
      <c r="C340" s="50">
        <f>INDEX(PM_Dalibnieki[],MATCH(PM_Cuka[[#This Row],[Dablībnieka numurs]],PM_Dalibnieki[Dablībnieka numurs],0),2)</f>
        <v>0</v>
      </c>
      <c r="D340" s="50">
        <f>INDEX(PM_Dalibnieki[],MATCH(PM_Cuka[[#This Row],[Dablībnieka numurs]],PM_Dalibnieki[Dablībnieka numurs],0),3)</f>
        <v>0</v>
      </c>
      <c r="E340" s="50">
        <f>INDEX(PM_Dalibnieki[],MATCH(PM_Cuka[[#This Row],[Dablībnieka numurs]],PM_Dalibnieki[Dablībnieka numurs],0),4)</f>
        <v>0</v>
      </c>
      <c r="F340" s="80">
        <f>INDEX(PM_Dalibnieki[],MATCH(PM_Cuka[[#This Row],[Dablībnieka numurs]],PM_Dalibnieki[Dablībnieka numurs],"0"),5)</f>
        <v>0</v>
      </c>
      <c r="G340" s="64"/>
      <c r="H340" s="64"/>
      <c r="I340" s="60">
        <f t="shared" si="5"/>
        <v>0</v>
      </c>
      <c r="J340" s="64"/>
      <c r="K340" s="60">
        <f>SUM(PM_Cuka[[#This Row],[KOPĀ ]:[P/FINĀLS]])</f>
        <v>0</v>
      </c>
      <c r="L340" s="64"/>
      <c r="M340" s="60">
        <f>SUM(PM_Cuka[[#This Row],[KOPĀ Pēc Pusfināla]],PM_Cuka[[#This Row],[FINĀLS]])</f>
        <v>0</v>
      </c>
      <c r="N340" s="60" t="str">
        <f>IF(PM_Cuka[[#This Row],[KOPĀ Pēc Fināla]]&gt;0,RANK(PM_Cuka[[#This Row],[KOPĀ Pēc Fināla]],PM_Cuka[KOPĀ Pēc Fināla]),"NAV")</f>
        <v>NAV</v>
      </c>
      <c r="O340" s="64"/>
      <c r="P340" s="64" t="str">
        <f>IF(PM_Cuka[[#This Row],[Grupa]]="Juniors",COUNTIFS(PM_Cuka[Grupa],PM_Cuka[[#This Row],[Grupa]],PM_Cuka[KOPĀ Pēc Fināla],"&gt;"&amp;PM_Cuka[[#This Row],[KOPĀ Pēc Fināla]])+1,"")</f>
        <v/>
      </c>
      <c r="Q340" s="65" t="str">
        <f>IF(PM_Cuka[[#This Row],[Grupa]]="Amatieris",COUNTIFS(PM_Cuka[Grupa],PM_Cuka[[#This Row],[Grupa]],PM_Cuka[KOPĀ Pēc Fināla],"&gt;"&amp;PM_Cuka[[#This Row],[KOPĀ Pēc Fināla]])+1,"")</f>
        <v/>
      </c>
      <c r="R340" s="52" t="str">
        <f>IF(PM_Cuka[[#This Row],[Komanda]]&gt;0,SUMIFS(PM_Cuka[[KOPĀ ]],PM_Cuka[Komanda],PM_Cuka[[#This Row],[Komanda]]),"0")</f>
        <v>0</v>
      </c>
    </row>
    <row r="341" spans="1:18" ht="15" x14ac:dyDescent="0.25">
      <c r="A341" s="55">
        <v>334</v>
      </c>
      <c r="B341" s="34">
        <v>334</v>
      </c>
      <c r="C341" s="50">
        <f>INDEX(PM_Dalibnieki[],MATCH(PM_Cuka[[#This Row],[Dablībnieka numurs]],PM_Dalibnieki[Dablībnieka numurs],0),2)</f>
        <v>0</v>
      </c>
      <c r="D341" s="50">
        <f>INDEX(PM_Dalibnieki[],MATCH(PM_Cuka[[#This Row],[Dablībnieka numurs]],PM_Dalibnieki[Dablībnieka numurs],0),3)</f>
        <v>0</v>
      </c>
      <c r="E341" s="50">
        <f>INDEX(PM_Dalibnieki[],MATCH(PM_Cuka[[#This Row],[Dablībnieka numurs]],PM_Dalibnieki[Dablībnieka numurs],0),4)</f>
        <v>0</v>
      </c>
      <c r="F341" s="80">
        <f>INDEX(PM_Dalibnieki[],MATCH(PM_Cuka[[#This Row],[Dablībnieka numurs]],PM_Dalibnieki[Dablībnieka numurs],"0"),5)</f>
        <v>0</v>
      </c>
      <c r="G341" s="64"/>
      <c r="H341" s="64"/>
      <c r="I341" s="60">
        <f t="shared" si="5"/>
        <v>0</v>
      </c>
      <c r="J341" s="64"/>
      <c r="K341" s="60">
        <f>SUM(PM_Cuka[[#This Row],[KOPĀ ]:[P/FINĀLS]])</f>
        <v>0</v>
      </c>
      <c r="L341" s="64"/>
      <c r="M341" s="60">
        <f>SUM(PM_Cuka[[#This Row],[KOPĀ Pēc Pusfināla]],PM_Cuka[[#This Row],[FINĀLS]])</f>
        <v>0</v>
      </c>
      <c r="N341" s="60" t="str">
        <f>IF(PM_Cuka[[#This Row],[KOPĀ Pēc Fināla]]&gt;0,RANK(PM_Cuka[[#This Row],[KOPĀ Pēc Fināla]],PM_Cuka[KOPĀ Pēc Fināla]),"NAV")</f>
        <v>NAV</v>
      </c>
      <c r="O341" s="64"/>
      <c r="P341" s="64" t="str">
        <f>IF(PM_Cuka[[#This Row],[Grupa]]="Juniors",COUNTIFS(PM_Cuka[Grupa],PM_Cuka[[#This Row],[Grupa]],PM_Cuka[KOPĀ Pēc Fināla],"&gt;"&amp;PM_Cuka[[#This Row],[KOPĀ Pēc Fināla]])+1,"")</f>
        <v/>
      </c>
      <c r="Q341" s="65" t="str">
        <f>IF(PM_Cuka[[#This Row],[Grupa]]="Amatieris",COUNTIFS(PM_Cuka[Grupa],PM_Cuka[[#This Row],[Grupa]],PM_Cuka[KOPĀ Pēc Fināla],"&gt;"&amp;PM_Cuka[[#This Row],[KOPĀ Pēc Fināla]])+1,"")</f>
        <v/>
      </c>
      <c r="R341" s="52" t="str">
        <f>IF(PM_Cuka[[#This Row],[Komanda]]&gt;0,SUMIFS(PM_Cuka[[KOPĀ ]],PM_Cuka[Komanda],PM_Cuka[[#This Row],[Komanda]]),"0")</f>
        <v>0</v>
      </c>
    </row>
    <row r="342" spans="1:18" ht="15" x14ac:dyDescent="0.25">
      <c r="A342" s="55">
        <v>335</v>
      </c>
      <c r="B342" s="34">
        <v>335</v>
      </c>
      <c r="C342" s="50">
        <f>INDEX(PM_Dalibnieki[],MATCH(PM_Cuka[[#This Row],[Dablībnieka numurs]],PM_Dalibnieki[Dablībnieka numurs],0),2)</f>
        <v>0</v>
      </c>
      <c r="D342" s="50">
        <f>INDEX(PM_Dalibnieki[],MATCH(PM_Cuka[[#This Row],[Dablībnieka numurs]],PM_Dalibnieki[Dablībnieka numurs],0),3)</f>
        <v>0</v>
      </c>
      <c r="E342" s="50">
        <f>INDEX(PM_Dalibnieki[],MATCH(PM_Cuka[[#This Row],[Dablībnieka numurs]],PM_Dalibnieki[Dablībnieka numurs],0),4)</f>
        <v>0</v>
      </c>
      <c r="F342" s="80">
        <f>INDEX(PM_Dalibnieki[],MATCH(PM_Cuka[[#This Row],[Dablībnieka numurs]],PM_Dalibnieki[Dablībnieka numurs],"0"),5)</f>
        <v>0</v>
      </c>
      <c r="G342" s="64"/>
      <c r="H342" s="64"/>
      <c r="I342" s="60">
        <f t="shared" si="5"/>
        <v>0</v>
      </c>
      <c r="J342" s="64"/>
      <c r="K342" s="60">
        <f>SUM(PM_Cuka[[#This Row],[KOPĀ ]:[P/FINĀLS]])</f>
        <v>0</v>
      </c>
      <c r="L342" s="64"/>
      <c r="M342" s="60">
        <f>SUM(PM_Cuka[[#This Row],[KOPĀ Pēc Pusfināla]],PM_Cuka[[#This Row],[FINĀLS]])</f>
        <v>0</v>
      </c>
      <c r="N342" s="60" t="str">
        <f>IF(PM_Cuka[[#This Row],[KOPĀ Pēc Fināla]]&gt;0,RANK(PM_Cuka[[#This Row],[KOPĀ Pēc Fināla]],PM_Cuka[KOPĀ Pēc Fināla]),"NAV")</f>
        <v>NAV</v>
      </c>
      <c r="O342" s="64"/>
      <c r="P342" s="64" t="str">
        <f>IF(PM_Cuka[[#This Row],[Grupa]]="Juniors",COUNTIFS(PM_Cuka[Grupa],PM_Cuka[[#This Row],[Grupa]],PM_Cuka[KOPĀ Pēc Fināla],"&gt;"&amp;PM_Cuka[[#This Row],[KOPĀ Pēc Fināla]])+1,"")</f>
        <v/>
      </c>
      <c r="Q342" s="65" t="str">
        <f>IF(PM_Cuka[[#This Row],[Grupa]]="Amatieris",COUNTIFS(PM_Cuka[Grupa],PM_Cuka[[#This Row],[Grupa]],PM_Cuka[KOPĀ Pēc Fināla],"&gt;"&amp;PM_Cuka[[#This Row],[KOPĀ Pēc Fināla]])+1,"")</f>
        <v/>
      </c>
      <c r="R342" s="52" t="str">
        <f>IF(PM_Cuka[[#This Row],[Komanda]]&gt;0,SUMIFS(PM_Cuka[[KOPĀ ]],PM_Cuka[Komanda],PM_Cuka[[#This Row],[Komanda]]),"0")</f>
        <v>0</v>
      </c>
    </row>
    <row r="343" spans="1:18" ht="15" x14ac:dyDescent="0.25">
      <c r="A343" s="55">
        <v>336</v>
      </c>
      <c r="B343" s="34">
        <v>336</v>
      </c>
      <c r="C343" s="50">
        <f>INDEX(PM_Dalibnieki[],MATCH(PM_Cuka[[#This Row],[Dablībnieka numurs]],PM_Dalibnieki[Dablībnieka numurs],0),2)</f>
        <v>0</v>
      </c>
      <c r="D343" s="50">
        <f>INDEX(PM_Dalibnieki[],MATCH(PM_Cuka[[#This Row],[Dablībnieka numurs]],PM_Dalibnieki[Dablībnieka numurs],0),3)</f>
        <v>0</v>
      </c>
      <c r="E343" s="50">
        <f>INDEX(PM_Dalibnieki[],MATCH(PM_Cuka[[#This Row],[Dablībnieka numurs]],PM_Dalibnieki[Dablībnieka numurs],0),4)</f>
        <v>0</v>
      </c>
      <c r="F343" s="80">
        <f>INDEX(PM_Dalibnieki[],MATCH(PM_Cuka[[#This Row],[Dablībnieka numurs]],PM_Dalibnieki[Dablībnieka numurs],"0"),5)</f>
        <v>0</v>
      </c>
      <c r="G343" s="64"/>
      <c r="H343" s="64"/>
      <c r="I343" s="60">
        <f t="shared" si="5"/>
        <v>0</v>
      </c>
      <c r="J343" s="64"/>
      <c r="K343" s="60">
        <f>SUM(PM_Cuka[[#This Row],[KOPĀ ]:[P/FINĀLS]])</f>
        <v>0</v>
      </c>
      <c r="L343" s="64"/>
      <c r="M343" s="60">
        <f>SUM(PM_Cuka[[#This Row],[KOPĀ Pēc Pusfināla]],PM_Cuka[[#This Row],[FINĀLS]])</f>
        <v>0</v>
      </c>
      <c r="N343" s="60" t="str">
        <f>IF(PM_Cuka[[#This Row],[KOPĀ Pēc Fināla]]&gt;0,RANK(PM_Cuka[[#This Row],[KOPĀ Pēc Fināla]],PM_Cuka[KOPĀ Pēc Fināla]),"NAV")</f>
        <v>NAV</v>
      </c>
      <c r="O343" s="64"/>
      <c r="P343" s="64" t="str">
        <f>IF(PM_Cuka[[#This Row],[Grupa]]="Juniors",COUNTIFS(PM_Cuka[Grupa],PM_Cuka[[#This Row],[Grupa]],PM_Cuka[KOPĀ Pēc Fināla],"&gt;"&amp;PM_Cuka[[#This Row],[KOPĀ Pēc Fināla]])+1,"")</f>
        <v/>
      </c>
      <c r="Q343" s="65" t="str">
        <f>IF(PM_Cuka[[#This Row],[Grupa]]="Amatieris",COUNTIFS(PM_Cuka[Grupa],PM_Cuka[[#This Row],[Grupa]],PM_Cuka[KOPĀ Pēc Fināla],"&gt;"&amp;PM_Cuka[[#This Row],[KOPĀ Pēc Fināla]])+1,"")</f>
        <v/>
      </c>
      <c r="R343" s="52" t="str">
        <f>IF(PM_Cuka[[#This Row],[Komanda]]&gt;0,SUMIFS(PM_Cuka[[KOPĀ ]],PM_Cuka[Komanda],PM_Cuka[[#This Row],[Komanda]]),"0")</f>
        <v>0</v>
      </c>
    </row>
    <row r="344" spans="1:18" ht="15" x14ac:dyDescent="0.25">
      <c r="A344" s="55">
        <v>337</v>
      </c>
      <c r="B344" s="34">
        <v>337</v>
      </c>
      <c r="C344" s="50">
        <f>INDEX(PM_Dalibnieki[],MATCH(PM_Cuka[[#This Row],[Dablībnieka numurs]],PM_Dalibnieki[Dablībnieka numurs],0),2)</f>
        <v>0</v>
      </c>
      <c r="D344" s="50">
        <f>INDEX(PM_Dalibnieki[],MATCH(PM_Cuka[[#This Row],[Dablībnieka numurs]],PM_Dalibnieki[Dablībnieka numurs],0),3)</f>
        <v>0</v>
      </c>
      <c r="E344" s="50">
        <f>INDEX(PM_Dalibnieki[],MATCH(PM_Cuka[[#This Row],[Dablībnieka numurs]],PM_Dalibnieki[Dablībnieka numurs],0),4)</f>
        <v>0</v>
      </c>
      <c r="F344" s="80">
        <f>INDEX(PM_Dalibnieki[],MATCH(PM_Cuka[[#This Row],[Dablībnieka numurs]],PM_Dalibnieki[Dablībnieka numurs],"0"),5)</f>
        <v>0</v>
      </c>
      <c r="G344" s="64"/>
      <c r="H344" s="64"/>
      <c r="I344" s="60">
        <f t="shared" si="5"/>
        <v>0</v>
      </c>
      <c r="J344" s="64"/>
      <c r="K344" s="60">
        <f>SUM(PM_Cuka[[#This Row],[KOPĀ ]:[P/FINĀLS]])</f>
        <v>0</v>
      </c>
      <c r="L344" s="64"/>
      <c r="M344" s="60">
        <f>SUM(PM_Cuka[[#This Row],[KOPĀ Pēc Pusfināla]],PM_Cuka[[#This Row],[FINĀLS]])</f>
        <v>0</v>
      </c>
      <c r="N344" s="60" t="str">
        <f>IF(PM_Cuka[[#This Row],[KOPĀ Pēc Fināla]]&gt;0,RANK(PM_Cuka[[#This Row],[KOPĀ Pēc Fināla]],PM_Cuka[KOPĀ Pēc Fināla]),"NAV")</f>
        <v>NAV</v>
      </c>
      <c r="O344" s="64"/>
      <c r="P344" s="64" t="str">
        <f>IF(PM_Cuka[[#This Row],[Grupa]]="Juniors",COUNTIFS(PM_Cuka[Grupa],PM_Cuka[[#This Row],[Grupa]],PM_Cuka[KOPĀ Pēc Fināla],"&gt;"&amp;PM_Cuka[[#This Row],[KOPĀ Pēc Fināla]])+1,"")</f>
        <v/>
      </c>
      <c r="Q344" s="65" t="str">
        <f>IF(PM_Cuka[[#This Row],[Grupa]]="Amatieris",COUNTIFS(PM_Cuka[Grupa],PM_Cuka[[#This Row],[Grupa]],PM_Cuka[KOPĀ Pēc Fināla],"&gt;"&amp;PM_Cuka[[#This Row],[KOPĀ Pēc Fināla]])+1,"")</f>
        <v/>
      </c>
      <c r="R344" s="52" t="str">
        <f>IF(PM_Cuka[[#This Row],[Komanda]]&gt;0,SUMIFS(PM_Cuka[[KOPĀ ]],PM_Cuka[Komanda],PM_Cuka[[#This Row],[Komanda]]),"0")</f>
        <v>0</v>
      </c>
    </row>
    <row r="345" spans="1:18" ht="15" x14ac:dyDescent="0.25">
      <c r="A345" s="55">
        <v>338</v>
      </c>
      <c r="B345" s="34">
        <v>338</v>
      </c>
      <c r="C345" s="50">
        <f>INDEX(PM_Dalibnieki[],MATCH(PM_Cuka[[#This Row],[Dablībnieka numurs]],PM_Dalibnieki[Dablībnieka numurs],0),2)</f>
        <v>0</v>
      </c>
      <c r="D345" s="50">
        <f>INDEX(PM_Dalibnieki[],MATCH(PM_Cuka[[#This Row],[Dablībnieka numurs]],PM_Dalibnieki[Dablībnieka numurs],0),3)</f>
        <v>0</v>
      </c>
      <c r="E345" s="50">
        <f>INDEX(PM_Dalibnieki[],MATCH(PM_Cuka[[#This Row],[Dablībnieka numurs]],PM_Dalibnieki[Dablībnieka numurs],0),4)</f>
        <v>0</v>
      </c>
      <c r="F345" s="80">
        <f>INDEX(PM_Dalibnieki[],MATCH(PM_Cuka[[#This Row],[Dablībnieka numurs]],PM_Dalibnieki[Dablībnieka numurs],"0"),5)</f>
        <v>0</v>
      </c>
      <c r="G345" s="64"/>
      <c r="H345" s="64"/>
      <c r="I345" s="60">
        <f t="shared" si="5"/>
        <v>0</v>
      </c>
      <c r="J345" s="64"/>
      <c r="K345" s="60">
        <f>SUM(PM_Cuka[[#This Row],[KOPĀ ]:[P/FINĀLS]])</f>
        <v>0</v>
      </c>
      <c r="L345" s="64"/>
      <c r="M345" s="60">
        <f>SUM(PM_Cuka[[#This Row],[KOPĀ Pēc Pusfināla]],PM_Cuka[[#This Row],[FINĀLS]])</f>
        <v>0</v>
      </c>
      <c r="N345" s="60" t="str">
        <f>IF(PM_Cuka[[#This Row],[KOPĀ Pēc Fināla]]&gt;0,RANK(PM_Cuka[[#This Row],[KOPĀ Pēc Fināla]],PM_Cuka[KOPĀ Pēc Fināla]),"NAV")</f>
        <v>NAV</v>
      </c>
      <c r="O345" s="64"/>
      <c r="P345" s="64" t="str">
        <f>IF(PM_Cuka[[#This Row],[Grupa]]="Juniors",COUNTIFS(PM_Cuka[Grupa],PM_Cuka[[#This Row],[Grupa]],PM_Cuka[KOPĀ Pēc Fināla],"&gt;"&amp;PM_Cuka[[#This Row],[KOPĀ Pēc Fināla]])+1,"")</f>
        <v/>
      </c>
      <c r="Q345" s="65" t="str">
        <f>IF(PM_Cuka[[#This Row],[Grupa]]="Amatieris",COUNTIFS(PM_Cuka[Grupa],PM_Cuka[[#This Row],[Grupa]],PM_Cuka[KOPĀ Pēc Fināla],"&gt;"&amp;PM_Cuka[[#This Row],[KOPĀ Pēc Fināla]])+1,"")</f>
        <v/>
      </c>
      <c r="R345" s="52" t="str">
        <f>IF(PM_Cuka[[#This Row],[Komanda]]&gt;0,SUMIFS(PM_Cuka[[KOPĀ ]],PM_Cuka[Komanda],PM_Cuka[[#This Row],[Komanda]]),"0")</f>
        <v>0</v>
      </c>
    </row>
    <row r="346" spans="1:18" ht="15" x14ac:dyDescent="0.25">
      <c r="A346" s="55">
        <v>339</v>
      </c>
      <c r="B346" s="34">
        <v>339</v>
      </c>
      <c r="C346" s="50">
        <f>INDEX(PM_Dalibnieki[],MATCH(PM_Cuka[[#This Row],[Dablībnieka numurs]],PM_Dalibnieki[Dablībnieka numurs],0),2)</f>
        <v>0</v>
      </c>
      <c r="D346" s="50">
        <f>INDEX(PM_Dalibnieki[],MATCH(PM_Cuka[[#This Row],[Dablībnieka numurs]],PM_Dalibnieki[Dablībnieka numurs],0),3)</f>
        <v>0</v>
      </c>
      <c r="E346" s="50">
        <f>INDEX(PM_Dalibnieki[],MATCH(PM_Cuka[[#This Row],[Dablībnieka numurs]],PM_Dalibnieki[Dablībnieka numurs],0),4)</f>
        <v>0</v>
      </c>
      <c r="F346" s="80">
        <f>INDEX(PM_Dalibnieki[],MATCH(PM_Cuka[[#This Row],[Dablībnieka numurs]],PM_Dalibnieki[Dablībnieka numurs],"0"),5)</f>
        <v>0</v>
      </c>
      <c r="G346" s="64"/>
      <c r="H346" s="64"/>
      <c r="I346" s="60">
        <f t="shared" si="5"/>
        <v>0</v>
      </c>
      <c r="J346" s="64"/>
      <c r="K346" s="60">
        <f>SUM(PM_Cuka[[#This Row],[KOPĀ ]:[P/FINĀLS]])</f>
        <v>0</v>
      </c>
      <c r="L346" s="64"/>
      <c r="M346" s="60">
        <f>SUM(PM_Cuka[[#This Row],[KOPĀ Pēc Pusfināla]],PM_Cuka[[#This Row],[FINĀLS]])</f>
        <v>0</v>
      </c>
      <c r="N346" s="60" t="str">
        <f>IF(PM_Cuka[[#This Row],[KOPĀ Pēc Fināla]]&gt;0,RANK(PM_Cuka[[#This Row],[KOPĀ Pēc Fināla]],PM_Cuka[KOPĀ Pēc Fināla]),"NAV")</f>
        <v>NAV</v>
      </c>
      <c r="O346" s="64"/>
      <c r="P346" s="64" t="str">
        <f>IF(PM_Cuka[[#This Row],[Grupa]]="Juniors",COUNTIFS(PM_Cuka[Grupa],PM_Cuka[[#This Row],[Grupa]],PM_Cuka[KOPĀ Pēc Fināla],"&gt;"&amp;PM_Cuka[[#This Row],[KOPĀ Pēc Fināla]])+1,"")</f>
        <v/>
      </c>
      <c r="Q346" s="65" t="str">
        <f>IF(PM_Cuka[[#This Row],[Grupa]]="Amatieris",COUNTIFS(PM_Cuka[Grupa],PM_Cuka[[#This Row],[Grupa]],PM_Cuka[KOPĀ Pēc Fināla],"&gt;"&amp;PM_Cuka[[#This Row],[KOPĀ Pēc Fināla]])+1,"")</f>
        <v/>
      </c>
      <c r="R346" s="52" t="str">
        <f>IF(PM_Cuka[[#This Row],[Komanda]]&gt;0,SUMIFS(PM_Cuka[[KOPĀ ]],PM_Cuka[Komanda],PM_Cuka[[#This Row],[Komanda]]),"0")</f>
        <v>0</v>
      </c>
    </row>
    <row r="347" spans="1:18" ht="15" x14ac:dyDescent="0.25">
      <c r="A347" s="55">
        <v>340</v>
      </c>
      <c r="B347" s="34">
        <v>340</v>
      </c>
      <c r="C347" s="50">
        <f>INDEX(PM_Dalibnieki[],MATCH(PM_Cuka[[#This Row],[Dablībnieka numurs]],PM_Dalibnieki[Dablībnieka numurs],0),2)</f>
        <v>0</v>
      </c>
      <c r="D347" s="50">
        <f>INDEX(PM_Dalibnieki[],MATCH(PM_Cuka[[#This Row],[Dablībnieka numurs]],PM_Dalibnieki[Dablībnieka numurs],0),3)</f>
        <v>0</v>
      </c>
      <c r="E347" s="50">
        <f>INDEX(PM_Dalibnieki[],MATCH(PM_Cuka[[#This Row],[Dablībnieka numurs]],PM_Dalibnieki[Dablībnieka numurs],0),4)</f>
        <v>0</v>
      </c>
      <c r="F347" s="80">
        <f>INDEX(PM_Dalibnieki[],MATCH(PM_Cuka[[#This Row],[Dablībnieka numurs]],PM_Dalibnieki[Dablībnieka numurs],"0"),5)</f>
        <v>0</v>
      </c>
      <c r="G347" s="64"/>
      <c r="H347" s="64"/>
      <c r="I347" s="60">
        <f t="shared" si="5"/>
        <v>0</v>
      </c>
      <c r="J347" s="64"/>
      <c r="K347" s="60">
        <f>SUM(PM_Cuka[[#This Row],[KOPĀ ]:[P/FINĀLS]])</f>
        <v>0</v>
      </c>
      <c r="L347" s="64"/>
      <c r="M347" s="60">
        <f>SUM(PM_Cuka[[#This Row],[KOPĀ Pēc Pusfināla]],PM_Cuka[[#This Row],[FINĀLS]])</f>
        <v>0</v>
      </c>
      <c r="N347" s="60" t="str">
        <f>IF(PM_Cuka[[#This Row],[KOPĀ Pēc Fināla]]&gt;0,RANK(PM_Cuka[[#This Row],[KOPĀ Pēc Fināla]],PM_Cuka[KOPĀ Pēc Fināla]),"NAV")</f>
        <v>NAV</v>
      </c>
      <c r="O347" s="64"/>
      <c r="P347" s="64" t="str">
        <f>IF(PM_Cuka[[#This Row],[Grupa]]="Juniors",COUNTIFS(PM_Cuka[Grupa],PM_Cuka[[#This Row],[Grupa]],PM_Cuka[KOPĀ Pēc Fināla],"&gt;"&amp;PM_Cuka[[#This Row],[KOPĀ Pēc Fināla]])+1,"")</f>
        <v/>
      </c>
      <c r="Q347" s="65" t="str">
        <f>IF(PM_Cuka[[#This Row],[Grupa]]="Amatieris",COUNTIFS(PM_Cuka[Grupa],PM_Cuka[[#This Row],[Grupa]],PM_Cuka[KOPĀ Pēc Fināla],"&gt;"&amp;PM_Cuka[[#This Row],[KOPĀ Pēc Fināla]])+1,"")</f>
        <v/>
      </c>
      <c r="R347" s="52" t="str">
        <f>IF(PM_Cuka[[#This Row],[Komanda]]&gt;0,SUMIFS(PM_Cuka[[KOPĀ ]],PM_Cuka[Komanda],PM_Cuka[[#This Row],[Komanda]]),"0")</f>
        <v>0</v>
      </c>
    </row>
    <row r="348" spans="1:18" ht="15" x14ac:dyDescent="0.25">
      <c r="A348" s="55">
        <v>341</v>
      </c>
      <c r="B348" s="34">
        <v>341</v>
      </c>
      <c r="C348" s="50">
        <f>INDEX(PM_Dalibnieki[],MATCH(PM_Cuka[[#This Row],[Dablībnieka numurs]],PM_Dalibnieki[Dablībnieka numurs],0),2)</f>
        <v>0</v>
      </c>
      <c r="D348" s="50">
        <f>INDEX(PM_Dalibnieki[],MATCH(PM_Cuka[[#This Row],[Dablībnieka numurs]],PM_Dalibnieki[Dablībnieka numurs],0),3)</f>
        <v>0</v>
      </c>
      <c r="E348" s="50">
        <f>INDEX(PM_Dalibnieki[],MATCH(PM_Cuka[[#This Row],[Dablībnieka numurs]],PM_Dalibnieki[Dablībnieka numurs],0),4)</f>
        <v>0</v>
      </c>
      <c r="F348" s="80">
        <f>INDEX(PM_Dalibnieki[],MATCH(PM_Cuka[[#This Row],[Dablībnieka numurs]],PM_Dalibnieki[Dablībnieka numurs],"0"),5)</f>
        <v>0</v>
      </c>
      <c r="G348" s="64"/>
      <c r="H348" s="64"/>
      <c r="I348" s="60">
        <f t="shared" si="5"/>
        <v>0</v>
      </c>
      <c r="J348" s="64"/>
      <c r="K348" s="60">
        <f>SUM(PM_Cuka[[#This Row],[KOPĀ ]:[P/FINĀLS]])</f>
        <v>0</v>
      </c>
      <c r="L348" s="64"/>
      <c r="M348" s="60">
        <f>SUM(PM_Cuka[[#This Row],[KOPĀ Pēc Pusfināla]],PM_Cuka[[#This Row],[FINĀLS]])</f>
        <v>0</v>
      </c>
      <c r="N348" s="60" t="str">
        <f>IF(PM_Cuka[[#This Row],[KOPĀ Pēc Fināla]]&gt;0,RANK(PM_Cuka[[#This Row],[KOPĀ Pēc Fināla]],PM_Cuka[KOPĀ Pēc Fināla]),"NAV")</f>
        <v>NAV</v>
      </c>
      <c r="O348" s="64"/>
      <c r="P348" s="64" t="str">
        <f>IF(PM_Cuka[[#This Row],[Grupa]]="Juniors",COUNTIFS(PM_Cuka[Grupa],PM_Cuka[[#This Row],[Grupa]],PM_Cuka[KOPĀ Pēc Fināla],"&gt;"&amp;PM_Cuka[[#This Row],[KOPĀ Pēc Fināla]])+1,"")</f>
        <v/>
      </c>
      <c r="Q348" s="65" t="str">
        <f>IF(PM_Cuka[[#This Row],[Grupa]]="Amatieris",COUNTIFS(PM_Cuka[Grupa],PM_Cuka[[#This Row],[Grupa]],PM_Cuka[KOPĀ Pēc Fināla],"&gt;"&amp;PM_Cuka[[#This Row],[KOPĀ Pēc Fināla]])+1,"")</f>
        <v/>
      </c>
      <c r="R348" s="52" t="str">
        <f>IF(PM_Cuka[[#This Row],[Komanda]]&gt;0,SUMIFS(PM_Cuka[[KOPĀ ]],PM_Cuka[Komanda],PM_Cuka[[#This Row],[Komanda]]),"0")</f>
        <v>0</v>
      </c>
    </row>
    <row r="349" spans="1:18" ht="15" x14ac:dyDescent="0.25">
      <c r="A349" s="55">
        <v>342</v>
      </c>
      <c r="B349" s="34">
        <v>342</v>
      </c>
      <c r="C349" s="50">
        <f>INDEX(PM_Dalibnieki[],MATCH(PM_Cuka[[#This Row],[Dablībnieka numurs]],PM_Dalibnieki[Dablībnieka numurs],0),2)</f>
        <v>0</v>
      </c>
      <c r="D349" s="50">
        <f>INDEX(PM_Dalibnieki[],MATCH(PM_Cuka[[#This Row],[Dablībnieka numurs]],PM_Dalibnieki[Dablībnieka numurs],0),3)</f>
        <v>0</v>
      </c>
      <c r="E349" s="50">
        <f>INDEX(PM_Dalibnieki[],MATCH(PM_Cuka[[#This Row],[Dablībnieka numurs]],PM_Dalibnieki[Dablībnieka numurs],0),4)</f>
        <v>0</v>
      </c>
      <c r="F349" s="80">
        <f>INDEX(PM_Dalibnieki[],MATCH(PM_Cuka[[#This Row],[Dablībnieka numurs]],PM_Dalibnieki[Dablībnieka numurs],"0"),5)</f>
        <v>0</v>
      </c>
      <c r="G349" s="64"/>
      <c r="H349" s="64"/>
      <c r="I349" s="60">
        <f t="shared" si="5"/>
        <v>0</v>
      </c>
      <c r="J349" s="64"/>
      <c r="K349" s="60">
        <f>SUM(PM_Cuka[[#This Row],[KOPĀ ]:[P/FINĀLS]])</f>
        <v>0</v>
      </c>
      <c r="L349" s="64"/>
      <c r="M349" s="60">
        <f>SUM(PM_Cuka[[#This Row],[KOPĀ Pēc Pusfināla]],PM_Cuka[[#This Row],[FINĀLS]])</f>
        <v>0</v>
      </c>
      <c r="N349" s="60" t="str">
        <f>IF(PM_Cuka[[#This Row],[KOPĀ Pēc Fināla]]&gt;0,RANK(PM_Cuka[[#This Row],[KOPĀ Pēc Fināla]],PM_Cuka[KOPĀ Pēc Fināla]),"NAV")</f>
        <v>NAV</v>
      </c>
      <c r="O349" s="64"/>
      <c r="P349" s="64" t="str">
        <f>IF(PM_Cuka[[#This Row],[Grupa]]="Juniors",COUNTIFS(PM_Cuka[Grupa],PM_Cuka[[#This Row],[Grupa]],PM_Cuka[KOPĀ Pēc Fināla],"&gt;"&amp;PM_Cuka[[#This Row],[KOPĀ Pēc Fināla]])+1,"")</f>
        <v/>
      </c>
      <c r="Q349" s="65" t="str">
        <f>IF(PM_Cuka[[#This Row],[Grupa]]="Amatieris",COUNTIFS(PM_Cuka[Grupa],PM_Cuka[[#This Row],[Grupa]],PM_Cuka[KOPĀ Pēc Fināla],"&gt;"&amp;PM_Cuka[[#This Row],[KOPĀ Pēc Fināla]])+1,"")</f>
        <v/>
      </c>
      <c r="R349" s="52" t="str">
        <f>IF(PM_Cuka[[#This Row],[Komanda]]&gt;0,SUMIFS(PM_Cuka[[KOPĀ ]],PM_Cuka[Komanda],PM_Cuka[[#This Row],[Komanda]]),"0")</f>
        <v>0</v>
      </c>
    </row>
    <row r="350" spans="1:18" ht="15" x14ac:dyDescent="0.25">
      <c r="A350" s="55">
        <v>343</v>
      </c>
      <c r="B350" s="34">
        <v>343</v>
      </c>
      <c r="C350" s="50">
        <f>INDEX(PM_Dalibnieki[],MATCH(PM_Cuka[[#This Row],[Dablībnieka numurs]],PM_Dalibnieki[Dablībnieka numurs],0),2)</f>
        <v>0</v>
      </c>
      <c r="D350" s="50">
        <f>INDEX(PM_Dalibnieki[],MATCH(PM_Cuka[[#This Row],[Dablībnieka numurs]],PM_Dalibnieki[Dablībnieka numurs],0),3)</f>
        <v>0</v>
      </c>
      <c r="E350" s="50">
        <f>INDEX(PM_Dalibnieki[],MATCH(PM_Cuka[[#This Row],[Dablībnieka numurs]],PM_Dalibnieki[Dablībnieka numurs],0),4)</f>
        <v>0</v>
      </c>
      <c r="F350" s="80">
        <f>INDEX(PM_Dalibnieki[],MATCH(PM_Cuka[[#This Row],[Dablībnieka numurs]],PM_Dalibnieki[Dablībnieka numurs],"0"),5)</f>
        <v>0</v>
      </c>
      <c r="G350" s="64"/>
      <c r="H350" s="64"/>
      <c r="I350" s="60">
        <f t="shared" si="5"/>
        <v>0</v>
      </c>
      <c r="J350" s="64"/>
      <c r="K350" s="60">
        <f>SUM(PM_Cuka[[#This Row],[KOPĀ ]:[P/FINĀLS]])</f>
        <v>0</v>
      </c>
      <c r="L350" s="64"/>
      <c r="M350" s="60">
        <f>SUM(PM_Cuka[[#This Row],[KOPĀ Pēc Pusfināla]],PM_Cuka[[#This Row],[FINĀLS]])</f>
        <v>0</v>
      </c>
      <c r="N350" s="60" t="str">
        <f>IF(PM_Cuka[[#This Row],[KOPĀ Pēc Fināla]]&gt;0,RANK(PM_Cuka[[#This Row],[KOPĀ Pēc Fināla]],PM_Cuka[KOPĀ Pēc Fināla]),"NAV")</f>
        <v>NAV</v>
      </c>
      <c r="O350" s="64"/>
      <c r="P350" s="64" t="str">
        <f>IF(PM_Cuka[[#This Row],[Grupa]]="Juniors",COUNTIFS(PM_Cuka[Grupa],PM_Cuka[[#This Row],[Grupa]],PM_Cuka[KOPĀ Pēc Fināla],"&gt;"&amp;PM_Cuka[[#This Row],[KOPĀ Pēc Fināla]])+1,"")</f>
        <v/>
      </c>
      <c r="Q350" s="65" t="str">
        <f>IF(PM_Cuka[[#This Row],[Grupa]]="Amatieris",COUNTIFS(PM_Cuka[Grupa],PM_Cuka[[#This Row],[Grupa]],PM_Cuka[KOPĀ Pēc Fināla],"&gt;"&amp;PM_Cuka[[#This Row],[KOPĀ Pēc Fināla]])+1,"")</f>
        <v/>
      </c>
      <c r="R350" s="52" t="str">
        <f>IF(PM_Cuka[[#This Row],[Komanda]]&gt;0,SUMIFS(PM_Cuka[[KOPĀ ]],PM_Cuka[Komanda],PM_Cuka[[#This Row],[Komanda]]),"0")</f>
        <v>0</v>
      </c>
    </row>
    <row r="351" spans="1:18" ht="15" x14ac:dyDescent="0.25">
      <c r="A351" s="55">
        <v>344</v>
      </c>
      <c r="B351" s="34">
        <v>344</v>
      </c>
      <c r="C351" s="50">
        <f>INDEX(PM_Dalibnieki[],MATCH(PM_Cuka[[#This Row],[Dablībnieka numurs]],PM_Dalibnieki[Dablībnieka numurs],0),2)</f>
        <v>0</v>
      </c>
      <c r="D351" s="50">
        <f>INDEX(PM_Dalibnieki[],MATCH(PM_Cuka[[#This Row],[Dablībnieka numurs]],PM_Dalibnieki[Dablībnieka numurs],0),3)</f>
        <v>0</v>
      </c>
      <c r="E351" s="50">
        <f>INDEX(PM_Dalibnieki[],MATCH(PM_Cuka[[#This Row],[Dablībnieka numurs]],PM_Dalibnieki[Dablībnieka numurs],0),4)</f>
        <v>0</v>
      </c>
      <c r="F351" s="80">
        <f>INDEX(PM_Dalibnieki[],MATCH(PM_Cuka[[#This Row],[Dablībnieka numurs]],PM_Dalibnieki[Dablībnieka numurs],"0"),5)</f>
        <v>0</v>
      </c>
      <c r="G351" s="64"/>
      <c r="H351" s="64"/>
      <c r="I351" s="60">
        <f t="shared" si="5"/>
        <v>0</v>
      </c>
      <c r="J351" s="64"/>
      <c r="K351" s="60">
        <f>SUM(PM_Cuka[[#This Row],[KOPĀ ]:[P/FINĀLS]])</f>
        <v>0</v>
      </c>
      <c r="L351" s="64"/>
      <c r="M351" s="60">
        <f>SUM(PM_Cuka[[#This Row],[KOPĀ Pēc Pusfināla]],PM_Cuka[[#This Row],[FINĀLS]])</f>
        <v>0</v>
      </c>
      <c r="N351" s="60" t="str">
        <f>IF(PM_Cuka[[#This Row],[KOPĀ Pēc Fināla]]&gt;0,RANK(PM_Cuka[[#This Row],[KOPĀ Pēc Fināla]],PM_Cuka[KOPĀ Pēc Fināla]),"NAV")</f>
        <v>NAV</v>
      </c>
      <c r="O351" s="64"/>
      <c r="P351" s="64" t="str">
        <f>IF(PM_Cuka[[#This Row],[Grupa]]="Juniors",COUNTIFS(PM_Cuka[Grupa],PM_Cuka[[#This Row],[Grupa]],PM_Cuka[KOPĀ Pēc Fināla],"&gt;"&amp;PM_Cuka[[#This Row],[KOPĀ Pēc Fināla]])+1,"")</f>
        <v/>
      </c>
      <c r="Q351" s="65" t="str">
        <f>IF(PM_Cuka[[#This Row],[Grupa]]="Amatieris",COUNTIFS(PM_Cuka[Grupa],PM_Cuka[[#This Row],[Grupa]],PM_Cuka[KOPĀ Pēc Fināla],"&gt;"&amp;PM_Cuka[[#This Row],[KOPĀ Pēc Fināla]])+1,"")</f>
        <v/>
      </c>
      <c r="R351" s="52" t="str">
        <f>IF(PM_Cuka[[#This Row],[Komanda]]&gt;0,SUMIFS(PM_Cuka[[KOPĀ ]],PM_Cuka[Komanda],PM_Cuka[[#This Row],[Komanda]]),"0")</f>
        <v>0</v>
      </c>
    </row>
    <row r="352" spans="1:18" ht="15" x14ac:dyDescent="0.25">
      <c r="A352" s="55">
        <v>345</v>
      </c>
      <c r="B352" s="34">
        <v>345</v>
      </c>
      <c r="C352" s="50">
        <f>INDEX(PM_Dalibnieki[],MATCH(PM_Cuka[[#This Row],[Dablībnieka numurs]],PM_Dalibnieki[Dablībnieka numurs],0),2)</f>
        <v>0</v>
      </c>
      <c r="D352" s="50">
        <f>INDEX(PM_Dalibnieki[],MATCH(PM_Cuka[[#This Row],[Dablībnieka numurs]],PM_Dalibnieki[Dablībnieka numurs],0),3)</f>
        <v>0</v>
      </c>
      <c r="E352" s="50">
        <f>INDEX(PM_Dalibnieki[],MATCH(PM_Cuka[[#This Row],[Dablībnieka numurs]],PM_Dalibnieki[Dablībnieka numurs],0),4)</f>
        <v>0</v>
      </c>
      <c r="F352" s="80">
        <f>INDEX(PM_Dalibnieki[],MATCH(PM_Cuka[[#This Row],[Dablībnieka numurs]],PM_Dalibnieki[Dablībnieka numurs],"0"),5)</f>
        <v>0</v>
      </c>
      <c r="G352" s="64"/>
      <c r="H352" s="64"/>
      <c r="I352" s="60">
        <f t="shared" si="5"/>
        <v>0</v>
      </c>
      <c r="J352" s="64"/>
      <c r="K352" s="60">
        <f>SUM(PM_Cuka[[#This Row],[KOPĀ ]:[P/FINĀLS]])</f>
        <v>0</v>
      </c>
      <c r="L352" s="64"/>
      <c r="M352" s="60">
        <f>SUM(PM_Cuka[[#This Row],[KOPĀ Pēc Pusfināla]],PM_Cuka[[#This Row],[FINĀLS]])</f>
        <v>0</v>
      </c>
      <c r="N352" s="60" t="str">
        <f>IF(PM_Cuka[[#This Row],[KOPĀ Pēc Fināla]]&gt;0,RANK(PM_Cuka[[#This Row],[KOPĀ Pēc Fināla]],PM_Cuka[KOPĀ Pēc Fināla]),"NAV")</f>
        <v>NAV</v>
      </c>
      <c r="O352" s="64"/>
      <c r="P352" s="64" t="str">
        <f>IF(PM_Cuka[[#This Row],[Grupa]]="Juniors",COUNTIFS(PM_Cuka[Grupa],PM_Cuka[[#This Row],[Grupa]],PM_Cuka[KOPĀ Pēc Fināla],"&gt;"&amp;PM_Cuka[[#This Row],[KOPĀ Pēc Fināla]])+1,"")</f>
        <v/>
      </c>
      <c r="Q352" s="65" t="str">
        <f>IF(PM_Cuka[[#This Row],[Grupa]]="Amatieris",COUNTIFS(PM_Cuka[Grupa],PM_Cuka[[#This Row],[Grupa]],PM_Cuka[KOPĀ Pēc Fināla],"&gt;"&amp;PM_Cuka[[#This Row],[KOPĀ Pēc Fināla]])+1,"")</f>
        <v/>
      </c>
      <c r="R352" s="52" t="str">
        <f>IF(PM_Cuka[[#This Row],[Komanda]]&gt;0,SUMIFS(PM_Cuka[[KOPĀ ]],PM_Cuka[Komanda],PM_Cuka[[#This Row],[Komanda]]),"0")</f>
        <v>0</v>
      </c>
    </row>
    <row r="353" spans="1:18" ht="15" x14ac:dyDescent="0.25">
      <c r="A353" s="55">
        <v>346</v>
      </c>
      <c r="B353" s="34">
        <v>346</v>
      </c>
      <c r="C353" s="50">
        <f>INDEX(PM_Dalibnieki[],MATCH(PM_Cuka[[#This Row],[Dablībnieka numurs]],PM_Dalibnieki[Dablībnieka numurs],0),2)</f>
        <v>0</v>
      </c>
      <c r="D353" s="50">
        <f>INDEX(PM_Dalibnieki[],MATCH(PM_Cuka[[#This Row],[Dablībnieka numurs]],PM_Dalibnieki[Dablībnieka numurs],0),3)</f>
        <v>0</v>
      </c>
      <c r="E353" s="50">
        <f>INDEX(PM_Dalibnieki[],MATCH(PM_Cuka[[#This Row],[Dablībnieka numurs]],PM_Dalibnieki[Dablībnieka numurs],0),4)</f>
        <v>0</v>
      </c>
      <c r="F353" s="80">
        <f>INDEX(PM_Dalibnieki[],MATCH(PM_Cuka[[#This Row],[Dablībnieka numurs]],PM_Dalibnieki[Dablībnieka numurs],"0"),5)</f>
        <v>0</v>
      </c>
      <c r="G353" s="64"/>
      <c r="H353" s="64"/>
      <c r="I353" s="60">
        <f t="shared" si="5"/>
        <v>0</v>
      </c>
      <c r="J353" s="64"/>
      <c r="K353" s="60">
        <f>SUM(PM_Cuka[[#This Row],[KOPĀ ]:[P/FINĀLS]])</f>
        <v>0</v>
      </c>
      <c r="L353" s="64"/>
      <c r="M353" s="60">
        <f>SUM(PM_Cuka[[#This Row],[KOPĀ Pēc Pusfināla]],PM_Cuka[[#This Row],[FINĀLS]])</f>
        <v>0</v>
      </c>
      <c r="N353" s="60" t="str">
        <f>IF(PM_Cuka[[#This Row],[KOPĀ Pēc Fināla]]&gt;0,RANK(PM_Cuka[[#This Row],[KOPĀ Pēc Fināla]],PM_Cuka[KOPĀ Pēc Fināla]),"NAV")</f>
        <v>NAV</v>
      </c>
      <c r="O353" s="64"/>
      <c r="P353" s="64" t="str">
        <f>IF(PM_Cuka[[#This Row],[Grupa]]="Juniors",COUNTIFS(PM_Cuka[Grupa],PM_Cuka[[#This Row],[Grupa]],PM_Cuka[KOPĀ Pēc Fināla],"&gt;"&amp;PM_Cuka[[#This Row],[KOPĀ Pēc Fināla]])+1,"")</f>
        <v/>
      </c>
      <c r="Q353" s="65" t="str">
        <f>IF(PM_Cuka[[#This Row],[Grupa]]="Amatieris",COUNTIFS(PM_Cuka[Grupa],PM_Cuka[[#This Row],[Grupa]],PM_Cuka[KOPĀ Pēc Fināla],"&gt;"&amp;PM_Cuka[[#This Row],[KOPĀ Pēc Fināla]])+1,"")</f>
        <v/>
      </c>
      <c r="R353" s="52" t="str">
        <f>IF(PM_Cuka[[#This Row],[Komanda]]&gt;0,SUMIFS(PM_Cuka[[KOPĀ ]],PM_Cuka[Komanda],PM_Cuka[[#This Row],[Komanda]]),"0")</f>
        <v>0</v>
      </c>
    </row>
    <row r="354" spans="1:18" ht="15" x14ac:dyDescent="0.25">
      <c r="A354" s="55">
        <v>347</v>
      </c>
      <c r="B354" s="34">
        <v>347</v>
      </c>
      <c r="C354" s="50">
        <f>INDEX(PM_Dalibnieki[],MATCH(PM_Cuka[[#This Row],[Dablībnieka numurs]],PM_Dalibnieki[Dablībnieka numurs],0),2)</f>
        <v>0</v>
      </c>
      <c r="D354" s="50">
        <f>INDEX(PM_Dalibnieki[],MATCH(PM_Cuka[[#This Row],[Dablībnieka numurs]],PM_Dalibnieki[Dablībnieka numurs],0),3)</f>
        <v>0</v>
      </c>
      <c r="E354" s="50">
        <f>INDEX(PM_Dalibnieki[],MATCH(PM_Cuka[[#This Row],[Dablībnieka numurs]],PM_Dalibnieki[Dablībnieka numurs],0),4)</f>
        <v>0</v>
      </c>
      <c r="F354" s="80">
        <f>INDEX(PM_Dalibnieki[],MATCH(PM_Cuka[[#This Row],[Dablībnieka numurs]],PM_Dalibnieki[Dablībnieka numurs],"0"),5)</f>
        <v>0</v>
      </c>
      <c r="G354" s="64"/>
      <c r="H354" s="64"/>
      <c r="I354" s="60">
        <f t="shared" si="5"/>
        <v>0</v>
      </c>
      <c r="J354" s="64"/>
      <c r="K354" s="60">
        <f>SUM(PM_Cuka[[#This Row],[KOPĀ ]:[P/FINĀLS]])</f>
        <v>0</v>
      </c>
      <c r="L354" s="64"/>
      <c r="M354" s="60">
        <f>SUM(PM_Cuka[[#This Row],[KOPĀ Pēc Pusfināla]],PM_Cuka[[#This Row],[FINĀLS]])</f>
        <v>0</v>
      </c>
      <c r="N354" s="60" t="str">
        <f>IF(PM_Cuka[[#This Row],[KOPĀ Pēc Fināla]]&gt;0,RANK(PM_Cuka[[#This Row],[KOPĀ Pēc Fināla]],PM_Cuka[KOPĀ Pēc Fināla]),"NAV")</f>
        <v>NAV</v>
      </c>
      <c r="O354" s="64"/>
      <c r="P354" s="64" t="str">
        <f>IF(PM_Cuka[[#This Row],[Grupa]]="Juniors",COUNTIFS(PM_Cuka[Grupa],PM_Cuka[[#This Row],[Grupa]],PM_Cuka[KOPĀ Pēc Fināla],"&gt;"&amp;PM_Cuka[[#This Row],[KOPĀ Pēc Fināla]])+1,"")</f>
        <v/>
      </c>
      <c r="Q354" s="65" t="str">
        <f>IF(PM_Cuka[[#This Row],[Grupa]]="Amatieris",COUNTIFS(PM_Cuka[Grupa],PM_Cuka[[#This Row],[Grupa]],PM_Cuka[KOPĀ Pēc Fināla],"&gt;"&amp;PM_Cuka[[#This Row],[KOPĀ Pēc Fināla]])+1,"")</f>
        <v/>
      </c>
      <c r="R354" s="52" t="str">
        <f>IF(PM_Cuka[[#This Row],[Komanda]]&gt;0,SUMIFS(PM_Cuka[[KOPĀ ]],PM_Cuka[Komanda],PM_Cuka[[#This Row],[Komanda]]),"0")</f>
        <v>0</v>
      </c>
    </row>
    <row r="355" spans="1:18" ht="15" x14ac:dyDescent="0.25">
      <c r="A355" s="55">
        <v>348</v>
      </c>
      <c r="B355" s="34">
        <v>348</v>
      </c>
      <c r="C355" s="50">
        <f>INDEX(PM_Dalibnieki[],MATCH(PM_Cuka[[#This Row],[Dablībnieka numurs]],PM_Dalibnieki[Dablībnieka numurs],0),2)</f>
        <v>0</v>
      </c>
      <c r="D355" s="50">
        <f>INDEX(PM_Dalibnieki[],MATCH(PM_Cuka[[#This Row],[Dablībnieka numurs]],PM_Dalibnieki[Dablībnieka numurs],0),3)</f>
        <v>0</v>
      </c>
      <c r="E355" s="50">
        <f>INDEX(PM_Dalibnieki[],MATCH(PM_Cuka[[#This Row],[Dablībnieka numurs]],PM_Dalibnieki[Dablībnieka numurs],0),4)</f>
        <v>0</v>
      </c>
      <c r="F355" s="80">
        <f>INDEX(PM_Dalibnieki[],MATCH(PM_Cuka[[#This Row],[Dablībnieka numurs]],PM_Dalibnieki[Dablībnieka numurs],"0"),5)</f>
        <v>0</v>
      </c>
      <c r="G355" s="64"/>
      <c r="H355" s="64"/>
      <c r="I355" s="60">
        <f t="shared" si="5"/>
        <v>0</v>
      </c>
      <c r="J355" s="64"/>
      <c r="K355" s="60">
        <f>SUM(PM_Cuka[[#This Row],[KOPĀ ]:[P/FINĀLS]])</f>
        <v>0</v>
      </c>
      <c r="L355" s="64"/>
      <c r="M355" s="60">
        <f>SUM(PM_Cuka[[#This Row],[KOPĀ Pēc Pusfināla]],PM_Cuka[[#This Row],[FINĀLS]])</f>
        <v>0</v>
      </c>
      <c r="N355" s="60" t="str">
        <f>IF(PM_Cuka[[#This Row],[KOPĀ Pēc Fināla]]&gt;0,RANK(PM_Cuka[[#This Row],[KOPĀ Pēc Fināla]],PM_Cuka[KOPĀ Pēc Fināla]),"NAV")</f>
        <v>NAV</v>
      </c>
      <c r="O355" s="64"/>
      <c r="P355" s="64" t="str">
        <f>IF(PM_Cuka[[#This Row],[Grupa]]="Juniors",COUNTIFS(PM_Cuka[Grupa],PM_Cuka[[#This Row],[Grupa]],PM_Cuka[KOPĀ Pēc Fināla],"&gt;"&amp;PM_Cuka[[#This Row],[KOPĀ Pēc Fināla]])+1,"")</f>
        <v/>
      </c>
      <c r="Q355" s="65" t="str">
        <f>IF(PM_Cuka[[#This Row],[Grupa]]="Amatieris",COUNTIFS(PM_Cuka[Grupa],PM_Cuka[[#This Row],[Grupa]],PM_Cuka[KOPĀ Pēc Fināla],"&gt;"&amp;PM_Cuka[[#This Row],[KOPĀ Pēc Fināla]])+1,"")</f>
        <v/>
      </c>
      <c r="R355" s="52" t="str">
        <f>IF(PM_Cuka[[#This Row],[Komanda]]&gt;0,SUMIFS(PM_Cuka[[KOPĀ ]],PM_Cuka[Komanda],PM_Cuka[[#This Row],[Komanda]]),"0")</f>
        <v>0</v>
      </c>
    </row>
    <row r="356" spans="1:18" ht="15" x14ac:dyDescent="0.25">
      <c r="A356" s="55">
        <v>349</v>
      </c>
      <c r="B356" s="34">
        <v>349</v>
      </c>
      <c r="C356" s="50">
        <f>INDEX(PM_Dalibnieki[],MATCH(PM_Cuka[[#This Row],[Dablībnieka numurs]],PM_Dalibnieki[Dablībnieka numurs],0),2)</f>
        <v>0</v>
      </c>
      <c r="D356" s="50">
        <f>INDEX(PM_Dalibnieki[],MATCH(PM_Cuka[[#This Row],[Dablībnieka numurs]],PM_Dalibnieki[Dablībnieka numurs],0),3)</f>
        <v>0</v>
      </c>
      <c r="E356" s="50">
        <f>INDEX(PM_Dalibnieki[],MATCH(PM_Cuka[[#This Row],[Dablībnieka numurs]],PM_Dalibnieki[Dablībnieka numurs],0),4)</f>
        <v>0</v>
      </c>
      <c r="F356" s="80">
        <f>INDEX(PM_Dalibnieki[],MATCH(PM_Cuka[[#This Row],[Dablībnieka numurs]],PM_Dalibnieki[Dablībnieka numurs],"0"),5)</f>
        <v>0</v>
      </c>
      <c r="G356" s="64"/>
      <c r="H356" s="64"/>
      <c r="I356" s="60">
        <f t="shared" si="5"/>
        <v>0</v>
      </c>
      <c r="J356" s="64"/>
      <c r="K356" s="60">
        <f>SUM(PM_Cuka[[#This Row],[KOPĀ ]:[P/FINĀLS]])</f>
        <v>0</v>
      </c>
      <c r="L356" s="64"/>
      <c r="M356" s="60">
        <f>SUM(PM_Cuka[[#This Row],[KOPĀ Pēc Pusfināla]],PM_Cuka[[#This Row],[FINĀLS]])</f>
        <v>0</v>
      </c>
      <c r="N356" s="60" t="str">
        <f>IF(PM_Cuka[[#This Row],[KOPĀ Pēc Fināla]]&gt;0,RANK(PM_Cuka[[#This Row],[KOPĀ Pēc Fināla]],PM_Cuka[KOPĀ Pēc Fināla]),"NAV")</f>
        <v>NAV</v>
      </c>
      <c r="O356" s="64"/>
      <c r="P356" s="64" t="str">
        <f>IF(PM_Cuka[[#This Row],[Grupa]]="Juniors",COUNTIFS(PM_Cuka[Grupa],PM_Cuka[[#This Row],[Grupa]],PM_Cuka[KOPĀ Pēc Fināla],"&gt;"&amp;PM_Cuka[[#This Row],[KOPĀ Pēc Fināla]])+1,"")</f>
        <v/>
      </c>
      <c r="Q356" s="65" t="str">
        <f>IF(PM_Cuka[[#This Row],[Grupa]]="Amatieris",COUNTIFS(PM_Cuka[Grupa],PM_Cuka[[#This Row],[Grupa]],PM_Cuka[KOPĀ Pēc Fināla],"&gt;"&amp;PM_Cuka[[#This Row],[KOPĀ Pēc Fināla]])+1,"")</f>
        <v/>
      </c>
      <c r="R356" s="52" t="str">
        <f>IF(PM_Cuka[[#This Row],[Komanda]]&gt;0,SUMIFS(PM_Cuka[[KOPĀ ]],PM_Cuka[Komanda],PM_Cuka[[#This Row],[Komanda]]),"0")</f>
        <v>0</v>
      </c>
    </row>
    <row r="357" spans="1:18" ht="15" x14ac:dyDescent="0.25">
      <c r="A357" s="55">
        <v>350</v>
      </c>
      <c r="B357" s="34">
        <v>350</v>
      </c>
      <c r="C357" s="50">
        <f>INDEX(PM_Dalibnieki[],MATCH(PM_Cuka[[#This Row],[Dablībnieka numurs]],PM_Dalibnieki[Dablībnieka numurs],0),2)</f>
        <v>0</v>
      </c>
      <c r="D357" s="50">
        <f>INDEX(PM_Dalibnieki[],MATCH(PM_Cuka[[#This Row],[Dablībnieka numurs]],PM_Dalibnieki[Dablībnieka numurs],0),3)</f>
        <v>0</v>
      </c>
      <c r="E357" s="50">
        <f>INDEX(PM_Dalibnieki[],MATCH(PM_Cuka[[#This Row],[Dablībnieka numurs]],PM_Dalibnieki[Dablībnieka numurs],0),4)</f>
        <v>0</v>
      </c>
      <c r="F357" s="80">
        <f>INDEX(PM_Dalibnieki[],MATCH(PM_Cuka[[#This Row],[Dablībnieka numurs]],PM_Dalibnieki[Dablībnieka numurs],"0"),5)</f>
        <v>0</v>
      </c>
      <c r="G357" s="64"/>
      <c r="H357" s="64"/>
      <c r="I357" s="60">
        <f t="shared" si="5"/>
        <v>0</v>
      </c>
      <c r="J357" s="64"/>
      <c r="K357" s="60">
        <f>SUM(PM_Cuka[[#This Row],[KOPĀ ]:[P/FINĀLS]])</f>
        <v>0</v>
      </c>
      <c r="L357" s="64"/>
      <c r="M357" s="60">
        <f>SUM(PM_Cuka[[#This Row],[KOPĀ Pēc Pusfināla]],PM_Cuka[[#This Row],[FINĀLS]])</f>
        <v>0</v>
      </c>
      <c r="N357" s="60" t="str">
        <f>IF(PM_Cuka[[#This Row],[KOPĀ Pēc Fināla]]&gt;0,RANK(PM_Cuka[[#This Row],[KOPĀ Pēc Fināla]],PM_Cuka[KOPĀ Pēc Fināla]),"NAV")</f>
        <v>NAV</v>
      </c>
      <c r="O357" s="64"/>
      <c r="P357" s="64" t="str">
        <f>IF(PM_Cuka[[#This Row],[Grupa]]="Juniors",COUNTIFS(PM_Cuka[Grupa],PM_Cuka[[#This Row],[Grupa]],PM_Cuka[KOPĀ Pēc Fināla],"&gt;"&amp;PM_Cuka[[#This Row],[KOPĀ Pēc Fināla]])+1,"")</f>
        <v/>
      </c>
      <c r="Q357" s="65" t="str">
        <f>IF(PM_Cuka[[#This Row],[Grupa]]="Amatieris",COUNTIFS(PM_Cuka[Grupa],PM_Cuka[[#This Row],[Grupa]],PM_Cuka[KOPĀ Pēc Fināla],"&gt;"&amp;PM_Cuka[[#This Row],[KOPĀ Pēc Fināla]])+1,"")</f>
        <v/>
      </c>
      <c r="R357" s="52" t="str">
        <f>IF(PM_Cuka[[#This Row],[Komanda]]&gt;0,SUMIFS(PM_Cuka[[KOPĀ ]],PM_Cuka[Komanda],PM_Cuka[[#This Row],[Komanda]]),"0")</f>
        <v>0</v>
      </c>
    </row>
    <row r="358" spans="1:18" ht="15" x14ac:dyDescent="0.25">
      <c r="A358" s="55">
        <v>351</v>
      </c>
      <c r="B358" s="34">
        <v>351</v>
      </c>
      <c r="C358" s="50">
        <f>INDEX(PM_Dalibnieki[],MATCH(PM_Cuka[[#This Row],[Dablībnieka numurs]],PM_Dalibnieki[Dablībnieka numurs],0),2)</f>
        <v>0</v>
      </c>
      <c r="D358" s="50">
        <f>INDEX(PM_Dalibnieki[],MATCH(PM_Cuka[[#This Row],[Dablībnieka numurs]],PM_Dalibnieki[Dablībnieka numurs],0),3)</f>
        <v>0</v>
      </c>
      <c r="E358" s="50">
        <f>INDEX(PM_Dalibnieki[],MATCH(PM_Cuka[[#This Row],[Dablībnieka numurs]],PM_Dalibnieki[Dablībnieka numurs],0),4)</f>
        <v>0</v>
      </c>
      <c r="F358" s="80">
        <f>INDEX(PM_Dalibnieki[],MATCH(PM_Cuka[[#This Row],[Dablībnieka numurs]],PM_Dalibnieki[Dablībnieka numurs],"0"),5)</f>
        <v>0</v>
      </c>
      <c r="G358" s="64"/>
      <c r="H358" s="64"/>
      <c r="I358" s="60">
        <f t="shared" si="5"/>
        <v>0</v>
      </c>
      <c r="J358" s="64"/>
      <c r="K358" s="60">
        <f>SUM(PM_Cuka[[#This Row],[KOPĀ ]:[P/FINĀLS]])</f>
        <v>0</v>
      </c>
      <c r="L358" s="64"/>
      <c r="M358" s="60">
        <f>SUM(PM_Cuka[[#This Row],[KOPĀ Pēc Pusfināla]],PM_Cuka[[#This Row],[FINĀLS]])</f>
        <v>0</v>
      </c>
      <c r="N358" s="60" t="str">
        <f>IF(PM_Cuka[[#This Row],[KOPĀ Pēc Fināla]]&gt;0,RANK(PM_Cuka[[#This Row],[KOPĀ Pēc Fināla]],PM_Cuka[KOPĀ Pēc Fināla]),"NAV")</f>
        <v>NAV</v>
      </c>
      <c r="O358" s="64"/>
      <c r="P358" s="64" t="str">
        <f>IF(PM_Cuka[[#This Row],[Grupa]]="Juniors",COUNTIFS(PM_Cuka[Grupa],PM_Cuka[[#This Row],[Grupa]],PM_Cuka[KOPĀ Pēc Fināla],"&gt;"&amp;PM_Cuka[[#This Row],[KOPĀ Pēc Fināla]])+1,"")</f>
        <v/>
      </c>
      <c r="Q358" s="65" t="str">
        <f>IF(PM_Cuka[[#This Row],[Grupa]]="Amatieris",COUNTIFS(PM_Cuka[Grupa],PM_Cuka[[#This Row],[Grupa]],PM_Cuka[KOPĀ Pēc Fināla],"&gt;"&amp;PM_Cuka[[#This Row],[KOPĀ Pēc Fināla]])+1,"")</f>
        <v/>
      </c>
      <c r="R358" s="52" t="str">
        <f>IF(PM_Cuka[[#This Row],[Komanda]]&gt;0,SUMIFS(PM_Cuka[[KOPĀ ]],PM_Cuka[Komanda],PM_Cuka[[#This Row],[Komanda]]),"0")</f>
        <v>0</v>
      </c>
    </row>
    <row r="359" spans="1:18" ht="15" x14ac:dyDescent="0.25">
      <c r="A359" s="55">
        <v>352</v>
      </c>
      <c r="B359" s="34">
        <v>352</v>
      </c>
      <c r="C359" s="50">
        <f>INDEX(PM_Dalibnieki[],MATCH(PM_Cuka[[#This Row],[Dablībnieka numurs]],PM_Dalibnieki[Dablībnieka numurs],0),2)</f>
        <v>0</v>
      </c>
      <c r="D359" s="50">
        <f>INDEX(PM_Dalibnieki[],MATCH(PM_Cuka[[#This Row],[Dablībnieka numurs]],PM_Dalibnieki[Dablībnieka numurs],0),3)</f>
        <v>0</v>
      </c>
      <c r="E359" s="50">
        <f>INDEX(PM_Dalibnieki[],MATCH(PM_Cuka[[#This Row],[Dablībnieka numurs]],PM_Dalibnieki[Dablībnieka numurs],0),4)</f>
        <v>0</v>
      </c>
      <c r="F359" s="80">
        <f>INDEX(PM_Dalibnieki[],MATCH(PM_Cuka[[#This Row],[Dablībnieka numurs]],PM_Dalibnieki[Dablībnieka numurs],"0"),5)</f>
        <v>0</v>
      </c>
      <c r="G359" s="64"/>
      <c r="H359" s="64"/>
      <c r="I359" s="60">
        <f t="shared" si="5"/>
        <v>0</v>
      </c>
      <c r="J359" s="64"/>
      <c r="K359" s="60">
        <f>SUM(PM_Cuka[[#This Row],[KOPĀ ]:[P/FINĀLS]])</f>
        <v>0</v>
      </c>
      <c r="L359" s="64"/>
      <c r="M359" s="60">
        <f>SUM(PM_Cuka[[#This Row],[KOPĀ Pēc Pusfināla]],PM_Cuka[[#This Row],[FINĀLS]])</f>
        <v>0</v>
      </c>
      <c r="N359" s="60" t="str">
        <f>IF(PM_Cuka[[#This Row],[KOPĀ Pēc Fināla]]&gt;0,RANK(PM_Cuka[[#This Row],[KOPĀ Pēc Fināla]],PM_Cuka[KOPĀ Pēc Fināla]),"NAV")</f>
        <v>NAV</v>
      </c>
      <c r="O359" s="64"/>
      <c r="P359" s="64" t="str">
        <f>IF(PM_Cuka[[#This Row],[Grupa]]="Juniors",COUNTIFS(PM_Cuka[Grupa],PM_Cuka[[#This Row],[Grupa]],PM_Cuka[KOPĀ Pēc Fināla],"&gt;"&amp;PM_Cuka[[#This Row],[KOPĀ Pēc Fināla]])+1,"")</f>
        <v/>
      </c>
      <c r="Q359" s="65" t="str">
        <f>IF(PM_Cuka[[#This Row],[Grupa]]="Amatieris",COUNTIFS(PM_Cuka[Grupa],PM_Cuka[[#This Row],[Grupa]],PM_Cuka[KOPĀ Pēc Fināla],"&gt;"&amp;PM_Cuka[[#This Row],[KOPĀ Pēc Fināla]])+1,"")</f>
        <v/>
      </c>
      <c r="R359" s="52" t="str">
        <f>IF(PM_Cuka[[#This Row],[Komanda]]&gt;0,SUMIFS(PM_Cuka[[KOPĀ ]],PM_Cuka[Komanda],PM_Cuka[[#This Row],[Komanda]]),"0")</f>
        <v>0</v>
      </c>
    </row>
    <row r="360" spans="1:18" ht="15" x14ac:dyDescent="0.25">
      <c r="A360" s="55">
        <v>353</v>
      </c>
      <c r="B360" s="34">
        <v>353</v>
      </c>
      <c r="C360" s="50">
        <f>INDEX(PM_Dalibnieki[],MATCH(PM_Cuka[[#This Row],[Dablībnieka numurs]],PM_Dalibnieki[Dablībnieka numurs],0),2)</f>
        <v>0</v>
      </c>
      <c r="D360" s="50">
        <f>INDEX(PM_Dalibnieki[],MATCH(PM_Cuka[[#This Row],[Dablībnieka numurs]],PM_Dalibnieki[Dablībnieka numurs],0),3)</f>
        <v>0</v>
      </c>
      <c r="E360" s="50">
        <f>INDEX(PM_Dalibnieki[],MATCH(PM_Cuka[[#This Row],[Dablībnieka numurs]],PM_Dalibnieki[Dablībnieka numurs],0),4)</f>
        <v>0</v>
      </c>
      <c r="F360" s="80">
        <f>INDEX(PM_Dalibnieki[],MATCH(PM_Cuka[[#This Row],[Dablībnieka numurs]],PM_Dalibnieki[Dablībnieka numurs],"0"),5)</f>
        <v>0</v>
      </c>
      <c r="G360" s="64"/>
      <c r="H360" s="64"/>
      <c r="I360" s="60">
        <f t="shared" si="5"/>
        <v>0</v>
      </c>
      <c r="J360" s="64"/>
      <c r="K360" s="60">
        <f>SUM(PM_Cuka[[#This Row],[KOPĀ ]:[P/FINĀLS]])</f>
        <v>0</v>
      </c>
      <c r="L360" s="64"/>
      <c r="M360" s="60">
        <f>SUM(PM_Cuka[[#This Row],[KOPĀ Pēc Pusfināla]],PM_Cuka[[#This Row],[FINĀLS]])</f>
        <v>0</v>
      </c>
      <c r="N360" s="60" t="str">
        <f>IF(PM_Cuka[[#This Row],[KOPĀ Pēc Fināla]]&gt;0,RANK(PM_Cuka[[#This Row],[KOPĀ Pēc Fināla]],PM_Cuka[KOPĀ Pēc Fināla]),"NAV")</f>
        <v>NAV</v>
      </c>
      <c r="O360" s="64"/>
      <c r="P360" s="64" t="str">
        <f>IF(PM_Cuka[[#This Row],[Grupa]]="Juniors",COUNTIFS(PM_Cuka[Grupa],PM_Cuka[[#This Row],[Grupa]],PM_Cuka[KOPĀ Pēc Fināla],"&gt;"&amp;PM_Cuka[[#This Row],[KOPĀ Pēc Fināla]])+1,"")</f>
        <v/>
      </c>
      <c r="Q360" s="65" t="str">
        <f>IF(PM_Cuka[[#This Row],[Grupa]]="Amatieris",COUNTIFS(PM_Cuka[Grupa],PM_Cuka[[#This Row],[Grupa]],PM_Cuka[KOPĀ Pēc Fināla],"&gt;"&amp;PM_Cuka[[#This Row],[KOPĀ Pēc Fināla]])+1,"")</f>
        <v/>
      </c>
      <c r="R360" s="52" t="str">
        <f>IF(PM_Cuka[[#This Row],[Komanda]]&gt;0,SUMIFS(PM_Cuka[[KOPĀ ]],PM_Cuka[Komanda],PM_Cuka[[#This Row],[Komanda]]),"0")</f>
        <v>0</v>
      </c>
    </row>
    <row r="361" spans="1:18" ht="15" x14ac:dyDescent="0.25">
      <c r="A361" s="55">
        <v>354</v>
      </c>
      <c r="B361" s="34">
        <v>354</v>
      </c>
      <c r="C361" s="50">
        <f>INDEX(PM_Dalibnieki[],MATCH(PM_Cuka[[#This Row],[Dablībnieka numurs]],PM_Dalibnieki[Dablībnieka numurs],0),2)</f>
        <v>0</v>
      </c>
      <c r="D361" s="50">
        <f>INDEX(PM_Dalibnieki[],MATCH(PM_Cuka[[#This Row],[Dablībnieka numurs]],PM_Dalibnieki[Dablībnieka numurs],0),3)</f>
        <v>0</v>
      </c>
      <c r="E361" s="50">
        <f>INDEX(PM_Dalibnieki[],MATCH(PM_Cuka[[#This Row],[Dablībnieka numurs]],PM_Dalibnieki[Dablībnieka numurs],0),4)</f>
        <v>0</v>
      </c>
      <c r="F361" s="80">
        <f>INDEX(PM_Dalibnieki[],MATCH(PM_Cuka[[#This Row],[Dablībnieka numurs]],PM_Dalibnieki[Dablībnieka numurs],"0"),5)</f>
        <v>0</v>
      </c>
      <c r="G361" s="64"/>
      <c r="H361" s="64"/>
      <c r="I361" s="60">
        <f t="shared" si="5"/>
        <v>0</v>
      </c>
      <c r="J361" s="64"/>
      <c r="K361" s="60">
        <f>SUM(PM_Cuka[[#This Row],[KOPĀ ]:[P/FINĀLS]])</f>
        <v>0</v>
      </c>
      <c r="L361" s="64"/>
      <c r="M361" s="60">
        <f>SUM(PM_Cuka[[#This Row],[KOPĀ Pēc Pusfināla]],PM_Cuka[[#This Row],[FINĀLS]])</f>
        <v>0</v>
      </c>
      <c r="N361" s="60" t="str">
        <f>IF(PM_Cuka[[#This Row],[KOPĀ Pēc Fināla]]&gt;0,RANK(PM_Cuka[[#This Row],[KOPĀ Pēc Fināla]],PM_Cuka[KOPĀ Pēc Fināla]),"NAV")</f>
        <v>NAV</v>
      </c>
      <c r="O361" s="64"/>
      <c r="P361" s="64" t="str">
        <f>IF(PM_Cuka[[#This Row],[Grupa]]="Juniors",COUNTIFS(PM_Cuka[Grupa],PM_Cuka[[#This Row],[Grupa]],PM_Cuka[KOPĀ Pēc Fināla],"&gt;"&amp;PM_Cuka[[#This Row],[KOPĀ Pēc Fināla]])+1,"")</f>
        <v/>
      </c>
      <c r="Q361" s="65" t="str">
        <f>IF(PM_Cuka[[#This Row],[Grupa]]="Amatieris",COUNTIFS(PM_Cuka[Grupa],PM_Cuka[[#This Row],[Grupa]],PM_Cuka[KOPĀ Pēc Fināla],"&gt;"&amp;PM_Cuka[[#This Row],[KOPĀ Pēc Fināla]])+1,"")</f>
        <v/>
      </c>
      <c r="R361" s="52" t="str">
        <f>IF(PM_Cuka[[#This Row],[Komanda]]&gt;0,SUMIFS(PM_Cuka[[KOPĀ ]],PM_Cuka[Komanda],PM_Cuka[[#This Row],[Komanda]]),"0")</f>
        <v>0</v>
      </c>
    </row>
    <row r="362" spans="1:18" ht="15" x14ac:dyDescent="0.25">
      <c r="A362" s="55">
        <v>355</v>
      </c>
      <c r="B362" s="34">
        <v>355</v>
      </c>
      <c r="C362" s="50">
        <f>INDEX(PM_Dalibnieki[],MATCH(PM_Cuka[[#This Row],[Dablībnieka numurs]],PM_Dalibnieki[Dablībnieka numurs],0),2)</f>
        <v>0</v>
      </c>
      <c r="D362" s="50">
        <f>INDEX(PM_Dalibnieki[],MATCH(PM_Cuka[[#This Row],[Dablībnieka numurs]],PM_Dalibnieki[Dablībnieka numurs],0),3)</f>
        <v>0</v>
      </c>
      <c r="E362" s="50">
        <f>INDEX(PM_Dalibnieki[],MATCH(PM_Cuka[[#This Row],[Dablībnieka numurs]],PM_Dalibnieki[Dablībnieka numurs],0),4)</f>
        <v>0</v>
      </c>
      <c r="F362" s="80">
        <f>INDEX(PM_Dalibnieki[],MATCH(PM_Cuka[[#This Row],[Dablībnieka numurs]],PM_Dalibnieki[Dablībnieka numurs],"0"),5)</f>
        <v>0</v>
      </c>
      <c r="G362" s="64"/>
      <c r="H362" s="64"/>
      <c r="I362" s="60">
        <f t="shared" si="5"/>
        <v>0</v>
      </c>
      <c r="J362" s="64"/>
      <c r="K362" s="60">
        <f>SUM(PM_Cuka[[#This Row],[KOPĀ ]:[P/FINĀLS]])</f>
        <v>0</v>
      </c>
      <c r="L362" s="64"/>
      <c r="M362" s="60">
        <f>SUM(PM_Cuka[[#This Row],[KOPĀ Pēc Pusfināla]],PM_Cuka[[#This Row],[FINĀLS]])</f>
        <v>0</v>
      </c>
      <c r="N362" s="60" t="str">
        <f>IF(PM_Cuka[[#This Row],[KOPĀ Pēc Fināla]]&gt;0,RANK(PM_Cuka[[#This Row],[KOPĀ Pēc Fināla]],PM_Cuka[KOPĀ Pēc Fināla]),"NAV")</f>
        <v>NAV</v>
      </c>
      <c r="O362" s="64"/>
      <c r="P362" s="64" t="str">
        <f>IF(PM_Cuka[[#This Row],[Grupa]]="Juniors",COUNTIFS(PM_Cuka[Grupa],PM_Cuka[[#This Row],[Grupa]],PM_Cuka[KOPĀ Pēc Fināla],"&gt;"&amp;PM_Cuka[[#This Row],[KOPĀ Pēc Fināla]])+1,"")</f>
        <v/>
      </c>
      <c r="Q362" s="65" t="str">
        <f>IF(PM_Cuka[[#This Row],[Grupa]]="Amatieris",COUNTIFS(PM_Cuka[Grupa],PM_Cuka[[#This Row],[Grupa]],PM_Cuka[KOPĀ Pēc Fināla],"&gt;"&amp;PM_Cuka[[#This Row],[KOPĀ Pēc Fināla]])+1,"")</f>
        <v/>
      </c>
      <c r="R362" s="52" t="str">
        <f>IF(PM_Cuka[[#This Row],[Komanda]]&gt;0,SUMIFS(PM_Cuka[[KOPĀ ]],PM_Cuka[Komanda],PM_Cuka[[#This Row],[Komanda]]),"0")</f>
        <v>0</v>
      </c>
    </row>
    <row r="363" spans="1:18" ht="15" x14ac:dyDescent="0.25">
      <c r="A363" s="55">
        <v>356</v>
      </c>
      <c r="B363" s="34">
        <v>356</v>
      </c>
      <c r="C363" s="50">
        <f>INDEX(PM_Dalibnieki[],MATCH(PM_Cuka[[#This Row],[Dablībnieka numurs]],PM_Dalibnieki[Dablībnieka numurs],0),2)</f>
        <v>0</v>
      </c>
      <c r="D363" s="50">
        <f>INDEX(PM_Dalibnieki[],MATCH(PM_Cuka[[#This Row],[Dablībnieka numurs]],PM_Dalibnieki[Dablībnieka numurs],0),3)</f>
        <v>0</v>
      </c>
      <c r="E363" s="50">
        <f>INDEX(PM_Dalibnieki[],MATCH(PM_Cuka[[#This Row],[Dablībnieka numurs]],PM_Dalibnieki[Dablībnieka numurs],0),4)</f>
        <v>0</v>
      </c>
      <c r="F363" s="80">
        <f>INDEX(PM_Dalibnieki[],MATCH(PM_Cuka[[#This Row],[Dablībnieka numurs]],PM_Dalibnieki[Dablībnieka numurs],"0"),5)</f>
        <v>0</v>
      </c>
      <c r="G363" s="64"/>
      <c r="H363" s="64"/>
      <c r="I363" s="60">
        <f t="shared" si="5"/>
        <v>0</v>
      </c>
      <c r="J363" s="64"/>
      <c r="K363" s="60">
        <f>SUM(PM_Cuka[[#This Row],[KOPĀ ]:[P/FINĀLS]])</f>
        <v>0</v>
      </c>
      <c r="L363" s="64"/>
      <c r="M363" s="60">
        <f>SUM(PM_Cuka[[#This Row],[KOPĀ Pēc Pusfināla]],PM_Cuka[[#This Row],[FINĀLS]])</f>
        <v>0</v>
      </c>
      <c r="N363" s="60" t="str">
        <f>IF(PM_Cuka[[#This Row],[KOPĀ Pēc Fināla]]&gt;0,RANK(PM_Cuka[[#This Row],[KOPĀ Pēc Fināla]],PM_Cuka[KOPĀ Pēc Fināla]),"NAV")</f>
        <v>NAV</v>
      </c>
      <c r="O363" s="64"/>
      <c r="P363" s="64" t="str">
        <f>IF(PM_Cuka[[#This Row],[Grupa]]="Juniors",COUNTIFS(PM_Cuka[Grupa],PM_Cuka[[#This Row],[Grupa]],PM_Cuka[KOPĀ Pēc Fināla],"&gt;"&amp;PM_Cuka[[#This Row],[KOPĀ Pēc Fināla]])+1,"")</f>
        <v/>
      </c>
      <c r="Q363" s="65" t="str">
        <f>IF(PM_Cuka[[#This Row],[Grupa]]="Amatieris",COUNTIFS(PM_Cuka[Grupa],PM_Cuka[[#This Row],[Grupa]],PM_Cuka[KOPĀ Pēc Fināla],"&gt;"&amp;PM_Cuka[[#This Row],[KOPĀ Pēc Fināla]])+1,"")</f>
        <v/>
      </c>
      <c r="R363" s="52" t="str">
        <f>IF(PM_Cuka[[#This Row],[Komanda]]&gt;0,SUMIFS(PM_Cuka[[KOPĀ ]],PM_Cuka[Komanda],PM_Cuka[[#This Row],[Komanda]]),"0")</f>
        <v>0</v>
      </c>
    </row>
    <row r="364" spans="1:18" ht="15" x14ac:dyDescent="0.25">
      <c r="A364" s="55">
        <v>357</v>
      </c>
      <c r="B364" s="34">
        <v>357</v>
      </c>
      <c r="C364" s="50">
        <f>INDEX(PM_Dalibnieki[],MATCH(PM_Cuka[[#This Row],[Dablībnieka numurs]],PM_Dalibnieki[Dablībnieka numurs],0),2)</f>
        <v>0</v>
      </c>
      <c r="D364" s="50">
        <f>INDEX(PM_Dalibnieki[],MATCH(PM_Cuka[[#This Row],[Dablībnieka numurs]],PM_Dalibnieki[Dablībnieka numurs],0),3)</f>
        <v>0</v>
      </c>
      <c r="E364" s="50">
        <f>INDEX(PM_Dalibnieki[],MATCH(PM_Cuka[[#This Row],[Dablībnieka numurs]],PM_Dalibnieki[Dablībnieka numurs],0),4)</f>
        <v>0</v>
      </c>
      <c r="F364" s="80">
        <f>INDEX(PM_Dalibnieki[],MATCH(PM_Cuka[[#This Row],[Dablībnieka numurs]],PM_Dalibnieki[Dablībnieka numurs],"0"),5)</f>
        <v>0</v>
      </c>
      <c r="G364" s="64"/>
      <c r="H364" s="64"/>
      <c r="I364" s="60">
        <f t="shared" si="5"/>
        <v>0</v>
      </c>
      <c r="J364" s="64"/>
      <c r="K364" s="60">
        <f>SUM(PM_Cuka[[#This Row],[KOPĀ ]:[P/FINĀLS]])</f>
        <v>0</v>
      </c>
      <c r="L364" s="64"/>
      <c r="M364" s="60">
        <f>SUM(PM_Cuka[[#This Row],[KOPĀ Pēc Pusfināla]],PM_Cuka[[#This Row],[FINĀLS]])</f>
        <v>0</v>
      </c>
      <c r="N364" s="60" t="str">
        <f>IF(PM_Cuka[[#This Row],[KOPĀ Pēc Fināla]]&gt;0,RANK(PM_Cuka[[#This Row],[KOPĀ Pēc Fināla]],PM_Cuka[KOPĀ Pēc Fināla]),"NAV")</f>
        <v>NAV</v>
      </c>
      <c r="O364" s="64"/>
      <c r="P364" s="64" t="str">
        <f>IF(PM_Cuka[[#This Row],[Grupa]]="Juniors",COUNTIFS(PM_Cuka[Grupa],PM_Cuka[[#This Row],[Grupa]],PM_Cuka[KOPĀ Pēc Fināla],"&gt;"&amp;PM_Cuka[[#This Row],[KOPĀ Pēc Fināla]])+1,"")</f>
        <v/>
      </c>
      <c r="Q364" s="65" t="str">
        <f>IF(PM_Cuka[[#This Row],[Grupa]]="Amatieris",COUNTIFS(PM_Cuka[Grupa],PM_Cuka[[#This Row],[Grupa]],PM_Cuka[KOPĀ Pēc Fināla],"&gt;"&amp;PM_Cuka[[#This Row],[KOPĀ Pēc Fināla]])+1,"")</f>
        <v/>
      </c>
      <c r="R364" s="52" t="str">
        <f>IF(PM_Cuka[[#This Row],[Komanda]]&gt;0,SUMIFS(PM_Cuka[[KOPĀ ]],PM_Cuka[Komanda],PM_Cuka[[#This Row],[Komanda]]),"0")</f>
        <v>0</v>
      </c>
    </row>
    <row r="365" spans="1:18" ht="15" x14ac:dyDescent="0.25">
      <c r="A365" s="55">
        <v>358</v>
      </c>
      <c r="B365" s="34">
        <v>358</v>
      </c>
      <c r="C365" s="50">
        <f>INDEX(PM_Dalibnieki[],MATCH(PM_Cuka[[#This Row],[Dablībnieka numurs]],PM_Dalibnieki[Dablībnieka numurs],0),2)</f>
        <v>0</v>
      </c>
      <c r="D365" s="50">
        <f>INDEX(PM_Dalibnieki[],MATCH(PM_Cuka[[#This Row],[Dablībnieka numurs]],PM_Dalibnieki[Dablībnieka numurs],0),3)</f>
        <v>0</v>
      </c>
      <c r="E365" s="50">
        <f>INDEX(PM_Dalibnieki[],MATCH(PM_Cuka[[#This Row],[Dablībnieka numurs]],PM_Dalibnieki[Dablībnieka numurs],0),4)</f>
        <v>0</v>
      </c>
      <c r="F365" s="80">
        <f>INDEX(PM_Dalibnieki[],MATCH(PM_Cuka[[#This Row],[Dablībnieka numurs]],PM_Dalibnieki[Dablībnieka numurs],"0"),5)</f>
        <v>0</v>
      </c>
      <c r="G365" s="64"/>
      <c r="H365" s="64"/>
      <c r="I365" s="60">
        <f t="shared" si="5"/>
        <v>0</v>
      </c>
      <c r="J365" s="64"/>
      <c r="K365" s="60">
        <f>SUM(PM_Cuka[[#This Row],[KOPĀ ]:[P/FINĀLS]])</f>
        <v>0</v>
      </c>
      <c r="L365" s="64"/>
      <c r="M365" s="60">
        <f>SUM(PM_Cuka[[#This Row],[KOPĀ Pēc Pusfināla]],PM_Cuka[[#This Row],[FINĀLS]])</f>
        <v>0</v>
      </c>
      <c r="N365" s="60" t="str">
        <f>IF(PM_Cuka[[#This Row],[KOPĀ Pēc Fināla]]&gt;0,RANK(PM_Cuka[[#This Row],[KOPĀ Pēc Fināla]],PM_Cuka[KOPĀ Pēc Fināla]),"NAV")</f>
        <v>NAV</v>
      </c>
      <c r="O365" s="64"/>
      <c r="P365" s="64" t="str">
        <f>IF(PM_Cuka[[#This Row],[Grupa]]="Juniors",COUNTIFS(PM_Cuka[Grupa],PM_Cuka[[#This Row],[Grupa]],PM_Cuka[KOPĀ Pēc Fināla],"&gt;"&amp;PM_Cuka[[#This Row],[KOPĀ Pēc Fināla]])+1,"")</f>
        <v/>
      </c>
      <c r="Q365" s="65" t="str">
        <f>IF(PM_Cuka[[#This Row],[Grupa]]="Amatieris",COUNTIFS(PM_Cuka[Grupa],PM_Cuka[[#This Row],[Grupa]],PM_Cuka[KOPĀ Pēc Fināla],"&gt;"&amp;PM_Cuka[[#This Row],[KOPĀ Pēc Fināla]])+1,"")</f>
        <v/>
      </c>
      <c r="R365" s="52" t="str">
        <f>IF(PM_Cuka[[#This Row],[Komanda]]&gt;0,SUMIFS(PM_Cuka[[KOPĀ ]],PM_Cuka[Komanda],PM_Cuka[[#This Row],[Komanda]]),"0")</f>
        <v>0</v>
      </c>
    </row>
    <row r="366" spans="1:18" ht="15" x14ac:dyDescent="0.25">
      <c r="A366" s="55">
        <v>359</v>
      </c>
      <c r="B366" s="34">
        <v>359</v>
      </c>
      <c r="C366" s="50">
        <f>INDEX(PM_Dalibnieki[],MATCH(PM_Cuka[[#This Row],[Dablībnieka numurs]],PM_Dalibnieki[Dablībnieka numurs],0),2)</f>
        <v>0</v>
      </c>
      <c r="D366" s="50">
        <f>INDEX(PM_Dalibnieki[],MATCH(PM_Cuka[[#This Row],[Dablībnieka numurs]],PM_Dalibnieki[Dablībnieka numurs],0),3)</f>
        <v>0</v>
      </c>
      <c r="E366" s="50">
        <f>INDEX(PM_Dalibnieki[],MATCH(PM_Cuka[[#This Row],[Dablībnieka numurs]],PM_Dalibnieki[Dablībnieka numurs],0),4)</f>
        <v>0</v>
      </c>
      <c r="F366" s="80">
        <f>INDEX(PM_Dalibnieki[],MATCH(PM_Cuka[[#This Row],[Dablībnieka numurs]],PM_Dalibnieki[Dablībnieka numurs],"0"),5)</f>
        <v>0</v>
      </c>
      <c r="G366" s="64"/>
      <c r="H366" s="64"/>
      <c r="I366" s="60">
        <f t="shared" si="5"/>
        <v>0</v>
      </c>
      <c r="J366" s="64"/>
      <c r="K366" s="60">
        <f>SUM(PM_Cuka[[#This Row],[KOPĀ ]:[P/FINĀLS]])</f>
        <v>0</v>
      </c>
      <c r="L366" s="64"/>
      <c r="M366" s="60">
        <f>SUM(PM_Cuka[[#This Row],[KOPĀ Pēc Pusfināla]],PM_Cuka[[#This Row],[FINĀLS]])</f>
        <v>0</v>
      </c>
      <c r="N366" s="60" t="str">
        <f>IF(PM_Cuka[[#This Row],[KOPĀ Pēc Fināla]]&gt;0,RANK(PM_Cuka[[#This Row],[KOPĀ Pēc Fināla]],PM_Cuka[KOPĀ Pēc Fināla]),"NAV")</f>
        <v>NAV</v>
      </c>
      <c r="O366" s="64"/>
      <c r="P366" s="64" t="str">
        <f>IF(PM_Cuka[[#This Row],[Grupa]]="Juniors",COUNTIFS(PM_Cuka[Grupa],PM_Cuka[[#This Row],[Grupa]],PM_Cuka[KOPĀ Pēc Fināla],"&gt;"&amp;PM_Cuka[[#This Row],[KOPĀ Pēc Fināla]])+1,"")</f>
        <v/>
      </c>
      <c r="Q366" s="65" t="str">
        <f>IF(PM_Cuka[[#This Row],[Grupa]]="Amatieris",COUNTIFS(PM_Cuka[Grupa],PM_Cuka[[#This Row],[Grupa]],PM_Cuka[KOPĀ Pēc Fināla],"&gt;"&amp;PM_Cuka[[#This Row],[KOPĀ Pēc Fināla]])+1,"")</f>
        <v/>
      </c>
      <c r="R366" s="52" t="str">
        <f>IF(PM_Cuka[[#This Row],[Komanda]]&gt;0,SUMIFS(PM_Cuka[[KOPĀ ]],PM_Cuka[Komanda],PM_Cuka[[#This Row],[Komanda]]),"0")</f>
        <v>0</v>
      </c>
    </row>
    <row r="367" spans="1:18" ht="15" x14ac:dyDescent="0.25">
      <c r="A367" s="55">
        <v>360</v>
      </c>
      <c r="B367" s="34">
        <v>360</v>
      </c>
      <c r="C367" s="50">
        <f>INDEX(PM_Dalibnieki[],MATCH(PM_Cuka[[#This Row],[Dablībnieka numurs]],PM_Dalibnieki[Dablībnieka numurs],0),2)</f>
        <v>0</v>
      </c>
      <c r="D367" s="50">
        <f>INDEX(PM_Dalibnieki[],MATCH(PM_Cuka[[#This Row],[Dablībnieka numurs]],PM_Dalibnieki[Dablībnieka numurs],0),3)</f>
        <v>0</v>
      </c>
      <c r="E367" s="50">
        <f>INDEX(PM_Dalibnieki[],MATCH(PM_Cuka[[#This Row],[Dablībnieka numurs]],PM_Dalibnieki[Dablībnieka numurs],0),4)</f>
        <v>0</v>
      </c>
      <c r="F367" s="80">
        <f>INDEX(PM_Dalibnieki[],MATCH(PM_Cuka[[#This Row],[Dablībnieka numurs]],PM_Dalibnieki[Dablībnieka numurs],"0"),5)</f>
        <v>0</v>
      </c>
      <c r="G367" s="64"/>
      <c r="H367" s="64"/>
      <c r="I367" s="60">
        <f t="shared" si="5"/>
        <v>0</v>
      </c>
      <c r="J367" s="64"/>
      <c r="K367" s="60">
        <f>SUM(PM_Cuka[[#This Row],[KOPĀ ]:[P/FINĀLS]])</f>
        <v>0</v>
      </c>
      <c r="L367" s="64"/>
      <c r="M367" s="60">
        <f>SUM(PM_Cuka[[#This Row],[KOPĀ Pēc Pusfināla]],PM_Cuka[[#This Row],[FINĀLS]])</f>
        <v>0</v>
      </c>
      <c r="N367" s="60" t="str">
        <f>IF(PM_Cuka[[#This Row],[KOPĀ Pēc Fināla]]&gt;0,RANK(PM_Cuka[[#This Row],[KOPĀ Pēc Fināla]],PM_Cuka[KOPĀ Pēc Fināla]),"NAV")</f>
        <v>NAV</v>
      </c>
      <c r="O367" s="64"/>
      <c r="P367" s="64" t="str">
        <f>IF(PM_Cuka[[#This Row],[Grupa]]="Juniors",COUNTIFS(PM_Cuka[Grupa],PM_Cuka[[#This Row],[Grupa]],PM_Cuka[KOPĀ Pēc Fināla],"&gt;"&amp;PM_Cuka[[#This Row],[KOPĀ Pēc Fināla]])+1,"")</f>
        <v/>
      </c>
      <c r="Q367" s="65" t="str">
        <f>IF(PM_Cuka[[#This Row],[Grupa]]="Amatieris",COUNTIFS(PM_Cuka[Grupa],PM_Cuka[[#This Row],[Grupa]],PM_Cuka[KOPĀ Pēc Fināla],"&gt;"&amp;PM_Cuka[[#This Row],[KOPĀ Pēc Fināla]])+1,"")</f>
        <v/>
      </c>
      <c r="R367" s="52" t="str">
        <f>IF(PM_Cuka[[#This Row],[Komanda]]&gt;0,SUMIFS(PM_Cuka[[KOPĀ ]],PM_Cuka[Komanda],PM_Cuka[[#This Row],[Komanda]]),"0")</f>
        <v>0</v>
      </c>
    </row>
    <row r="368" spans="1:18" ht="15" x14ac:dyDescent="0.25">
      <c r="A368" s="55">
        <v>361</v>
      </c>
      <c r="B368" s="34">
        <v>361</v>
      </c>
      <c r="C368" s="50">
        <f>INDEX(PM_Dalibnieki[],MATCH(PM_Cuka[[#This Row],[Dablībnieka numurs]],PM_Dalibnieki[Dablībnieka numurs],0),2)</f>
        <v>0</v>
      </c>
      <c r="D368" s="50">
        <f>INDEX(PM_Dalibnieki[],MATCH(PM_Cuka[[#This Row],[Dablībnieka numurs]],PM_Dalibnieki[Dablībnieka numurs],0),3)</f>
        <v>0</v>
      </c>
      <c r="E368" s="50">
        <f>INDEX(PM_Dalibnieki[],MATCH(PM_Cuka[[#This Row],[Dablībnieka numurs]],PM_Dalibnieki[Dablībnieka numurs],0),4)</f>
        <v>0</v>
      </c>
      <c r="F368" s="80">
        <f>INDEX(PM_Dalibnieki[],MATCH(PM_Cuka[[#This Row],[Dablībnieka numurs]],PM_Dalibnieki[Dablībnieka numurs],"0"),5)</f>
        <v>0</v>
      </c>
      <c r="G368" s="64"/>
      <c r="H368" s="64"/>
      <c r="I368" s="60">
        <f t="shared" si="5"/>
        <v>0</v>
      </c>
      <c r="J368" s="64"/>
      <c r="K368" s="60">
        <f>SUM(PM_Cuka[[#This Row],[KOPĀ ]:[P/FINĀLS]])</f>
        <v>0</v>
      </c>
      <c r="L368" s="64"/>
      <c r="M368" s="60">
        <f>SUM(PM_Cuka[[#This Row],[KOPĀ Pēc Pusfināla]],PM_Cuka[[#This Row],[FINĀLS]])</f>
        <v>0</v>
      </c>
      <c r="N368" s="60" t="str">
        <f>IF(PM_Cuka[[#This Row],[KOPĀ Pēc Fināla]]&gt;0,RANK(PM_Cuka[[#This Row],[KOPĀ Pēc Fināla]],PM_Cuka[KOPĀ Pēc Fināla]),"NAV")</f>
        <v>NAV</v>
      </c>
      <c r="O368" s="64"/>
      <c r="P368" s="64" t="str">
        <f>IF(PM_Cuka[[#This Row],[Grupa]]="Juniors",COUNTIFS(PM_Cuka[Grupa],PM_Cuka[[#This Row],[Grupa]],PM_Cuka[KOPĀ Pēc Fināla],"&gt;"&amp;PM_Cuka[[#This Row],[KOPĀ Pēc Fināla]])+1,"")</f>
        <v/>
      </c>
      <c r="Q368" s="65" t="str">
        <f>IF(PM_Cuka[[#This Row],[Grupa]]="Amatieris",COUNTIFS(PM_Cuka[Grupa],PM_Cuka[[#This Row],[Grupa]],PM_Cuka[KOPĀ Pēc Fināla],"&gt;"&amp;PM_Cuka[[#This Row],[KOPĀ Pēc Fināla]])+1,"")</f>
        <v/>
      </c>
      <c r="R368" s="52" t="str">
        <f>IF(PM_Cuka[[#This Row],[Komanda]]&gt;0,SUMIFS(PM_Cuka[[KOPĀ ]],PM_Cuka[Komanda],PM_Cuka[[#This Row],[Komanda]]),"0")</f>
        <v>0</v>
      </c>
    </row>
    <row r="369" spans="1:18" ht="15" x14ac:dyDescent="0.25">
      <c r="A369" s="55">
        <v>362</v>
      </c>
      <c r="B369" s="34">
        <v>362</v>
      </c>
      <c r="C369" s="50">
        <f>INDEX(PM_Dalibnieki[],MATCH(PM_Cuka[[#This Row],[Dablībnieka numurs]],PM_Dalibnieki[Dablībnieka numurs],0),2)</f>
        <v>0</v>
      </c>
      <c r="D369" s="50">
        <f>INDEX(PM_Dalibnieki[],MATCH(PM_Cuka[[#This Row],[Dablībnieka numurs]],PM_Dalibnieki[Dablībnieka numurs],0),3)</f>
        <v>0</v>
      </c>
      <c r="E369" s="50">
        <f>INDEX(PM_Dalibnieki[],MATCH(PM_Cuka[[#This Row],[Dablībnieka numurs]],PM_Dalibnieki[Dablībnieka numurs],0),4)</f>
        <v>0</v>
      </c>
      <c r="F369" s="80">
        <f>INDEX(PM_Dalibnieki[],MATCH(PM_Cuka[[#This Row],[Dablībnieka numurs]],PM_Dalibnieki[Dablībnieka numurs],"0"),5)</f>
        <v>0</v>
      </c>
      <c r="G369" s="64"/>
      <c r="H369" s="64"/>
      <c r="I369" s="60">
        <f t="shared" si="5"/>
        <v>0</v>
      </c>
      <c r="J369" s="64"/>
      <c r="K369" s="60">
        <f>SUM(PM_Cuka[[#This Row],[KOPĀ ]:[P/FINĀLS]])</f>
        <v>0</v>
      </c>
      <c r="L369" s="64"/>
      <c r="M369" s="60">
        <f>SUM(PM_Cuka[[#This Row],[KOPĀ Pēc Pusfināla]],PM_Cuka[[#This Row],[FINĀLS]])</f>
        <v>0</v>
      </c>
      <c r="N369" s="60" t="str">
        <f>IF(PM_Cuka[[#This Row],[KOPĀ Pēc Fināla]]&gt;0,RANK(PM_Cuka[[#This Row],[KOPĀ Pēc Fināla]],PM_Cuka[KOPĀ Pēc Fināla]),"NAV")</f>
        <v>NAV</v>
      </c>
      <c r="O369" s="64"/>
      <c r="P369" s="64" t="str">
        <f>IF(PM_Cuka[[#This Row],[Grupa]]="Juniors",COUNTIFS(PM_Cuka[Grupa],PM_Cuka[[#This Row],[Grupa]],PM_Cuka[KOPĀ Pēc Fināla],"&gt;"&amp;PM_Cuka[[#This Row],[KOPĀ Pēc Fināla]])+1,"")</f>
        <v/>
      </c>
      <c r="Q369" s="65" t="str">
        <f>IF(PM_Cuka[[#This Row],[Grupa]]="Amatieris",COUNTIFS(PM_Cuka[Grupa],PM_Cuka[[#This Row],[Grupa]],PM_Cuka[KOPĀ Pēc Fināla],"&gt;"&amp;PM_Cuka[[#This Row],[KOPĀ Pēc Fināla]])+1,"")</f>
        <v/>
      </c>
      <c r="R369" s="52" t="str">
        <f>IF(PM_Cuka[[#This Row],[Komanda]]&gt;0,SUMIFS(PM_Cuka[[KOPĀ ]],PM_Cuka[Komanda],PM_Cuka[[#This Row],[Komanda]]),"0")</f>
        <v>0</v>
      </c>
    </row>
    <row r="370" spans="1:18" ht="15" x14ac:dyDescent="0.25">
      <c r="A370" s="55">
        <v>363</v>
      </c>
      <c r="B370" s="34">
        <v>363</v>
      </c>
      <c r="C370" s="50">
        <f>INDEX(PM_Dalibnieki[],MATCH(PM_Cuka[[#This Row],[Dablībnieka numurs]],PM_Dalibnieki[Dablībnieka numurs],0),2)</f>
        <v>0</v>
      </c>
      <c r="D370" s="50">
        <f>INDEX(PM_Dalibnieki[],MATCH(PM_Cuka[[#This Row],[Dablībnieka numurs]],PM_Dalibnieki[Dablībnieka numurs],0),3)</f>
        <v>0</v>
      </c>
      <c r="E370" s="50">
        <f>INDEX(PM_Dalibnieki[],MATCH(PM_Cuka[[#This Row],[Dablībnieka numurs]],PM_Dalibnieki[Dablībnieka numurs],0),4)</f>
        <v>0</v>
      </c>
      <c r="F370" s="80">
        <f>INDEX(PM_Dalibnieki[],MATCH(PM_Cuka[[#This Row],[Dablībnieka numurs]],PM_Dalibnieki[Dablībnieka numurs],"0"),5)</f>
        <v>0</v>
      </c>
      <c r="G370" s="64"/>
      <c r="H370" s="64"/>
      <c r="I370" s="60">
        <f t="shared" si="5"/>
        <v>0</v>
      </c>
      <c r="J370" s="64"/>
      <c r="K370" s="60">
        <f>SUM(PM_Cuka[[#This Row],[KOPĀ ]:[P/FINĀLS]])</f>
        <v>0</v>
      </c>
      <c r="L370" s="64"/>
      <c r="M370" s="60">
        <f>SUM(PM_Cuka[[#This Row],[KOPĀ Pēc Pusfināla]],PM_Cuka[[#This Row],[FINĀLS]])</f>
        <v>0</v>
      </c>
      <c r="N370" s="60" t="str">
        <f>IF(PM_Cuka[[#This Row],[KOPĀ Pēc Fināla]]&gt;0,RANK(PM_Cuka[[#This Row],[KOPĀ Pēc Fināla]],PM_Cuka[KOPĀ Pēc Fināla]),"NAV")</f>
        <v>NAV</v>
      </c>
      <c r="O370" s="64"/>
      <c r="P370" s="64" t="str">
        <f>IF(PM_Cuka[[#This Row],[Grupa]]="Juniors",COUNTIFS(PM_Cuka[Grupa],PM_Cuka[[#This Row],[Grupa]],PM_Cuka[KOPĀ Pēc Fināla],"&gt;"&amp;PM_Cuka[[#This Row],[KOPĀ Pēc Fināla]])+1,"")</f>
        <v/>
      </c>
      <c r="Q370" s="65" t="str">
        <f>IF(PM_Cuka[[#This Row],[Grupa]]="Amatieris",COUNTIFS(PM_Cuka[Grupa],PM_Cuka[[#This Row],[Grupa]],PM_Cuka[KOPĀ Pēc Fināla],"&gt;"&amp;PM_Cuka[[#This Row],[KOPĀ Pēc Fināla]])+1,"")</f>
        <v/>
      </c>
      <c r="R370" s="52" t="str">
        <f>IF(PM_Cuka[[#This Row],[Komanda]]&gt;0,SUMIFS(PM_Cuka[[KOPĀ ]],PM_Cuka[Komanda],PM_Cuka[[#This Row],[Komanda]]),"0")</f>
        <v>0</v>
      </c>
    </row>
    <row r="371" spans="1:18" ht="15" x14ac:dyDescent="0.25">
      <c r="A371" s="55">
        <v>364</v>
      </c>
      <c r="B371" s="34">
        <v>364</v>
      </c>
      <c r="C371" s="50">
        <f>INDEX(PM_Dalibnieki[],MATCH(PM_Cuka[[#This Row],[Dablībnieka numurs]],PM_Dalibnieki[Dablībnieka numurs],0),2)</f>
        <v>0</v>
      </c>
      <c r="D371" s="50">
        <f>INDEX(PM_Dalibnieki[],MATCH(PM_Cuka[[#This Row],[Dablībnieka numurs]],PM_Dalibnieki[Dablībnieka numurs],0),3)</f>
        <v>0</v>
      </c>
      <c r="E371" s="50">
        <f>INDEX(PM_Dalibnieki[],MATCH(PM_Cuka[[#This Row],[Dablībnieka numurs]],PM_Dalibnieki[Dablībnieka numurs],0),4)</f>
        <v>0</v>
      </c>
      <c r="F371" s="80">
        <f>INDEX(PM_Dalibnieki[],MATCH(PM_Cuka[[#This Row],[Dablībnieka numurs]],PM_Dalibnieki[Dablībnieka numurs],"0"),5)</f>
        <v>0</v>
      </c>
      <c r="G371" s="64"/>
      <c r="H371" s="64"/>
      <c r="I371" s="60">
        <f t="shared" si="5"/>
        <v>0</v>
      </c>
      <c r="J371" s="64"/>
      <c r="K371" s="60">
        <f>SUM(PM_Cuka[[#This Row],[KOPĀ ]:[P/FINĀLS]])</f>
        <v>0</v>
      </c>
      <c r="L371" s="64"/>
      <c r="M371" s="60">
        <f>SUM(PM_Cuka[[#This Row],[KOPĀ Pēc Pusfināla]],PM_Cuka[[#This Row],[FINĀLS]])</f>
        <v>0</v>
      </c>
      <c r="N371" s="60" t="str">
        <f>IF(PM_Cuka[[#This Row],[KOPĀ Pēc Fināla]]&gt;0,RANK(PM_Cuka[[#This Row],[KOPĀ Pēc Fināla]],PM_Cuka[KOPĀ Pēc Fināla]),"NAV")</f>
        <v>NAV</v>
      </c>
      <c r="O371" s="64"/>
      <c r="P371" s="64" t="str">
        <f>IF(PM_Cuka[[#This Row],[Grupa]]="Juniors",COUNTIFS(PM_Cuka[Grupa],PM_Cuka[[#This Row],[Grupa]],PM_Cuka[KOPĀ Pēc Fināla],"&gt;"&amp;PM_Cuka[[#This Row],[KOPĀ Pēc Fināla]])+1,"")</f>
        <v/>
      </c>
      <c r="Q371" s="65" t="str">
        <f>IF(PM_Cuka[[#This Row],[Grupa]]="Amatieris",COUNTIFS(PM_Cuka[Grupa],PM_Cuka[[#This Row],[Grupa]],PM_Cuka[KOPĀ Pēc Fināla],"&gt;"&amp;PM_Cuka[[#This Row],[KOPĀ Pēc Fināla]])+1,"")</f>
        <v/>
      </c>
      <c r="R371" s="52" t="str">
        <f>IF(PM_Cuka[[#This Row],[Komanda]]&gt;0,SUMIFS(PM_Cuka[[KOPĀ ]],PM_Cuka[Komanda],PM_Cuka[[#This Row],[Komanda]]),"0")</f>
        <v>0</v>
      </c>
    </row>
    <row r="372" spans="1:18" ht="15" x14ac:dyDescent="0.25">
      <c r="A372" s="55">
        <v>365</v>
      </c>
      <c r="B372" s="34">
        <v>365</v>
      </c>
      <c r="C372" s="50">
        <f>INDEX(PM_Dalibnieki[],MATCH(PM_Cuka[[#This Row],[Dablībnieka numurs]],PM_Dalibnieki[Dablībnieka numurs],0),2)</f>
        <v>0</v>
      </c>
      <c r="D372" s="50">
        <f>INDEX(PM_Dalibnieki[],MATCH(PM_Cuka[[#This Row],[Dablībnieka numurs]],PM_Dalibnieki[Dablībnieka numurs],0),3)</f>
        <v>0</v>
      </c>
      <c r="E372" s="50">
        <f>INDEX(PM_Dalibnieki[],MATCH(PM_Cuka[[#This Row],[Dablībnieka numurs]],PM_Dalibnieki[Dablībnieka numurs],0),4)</f>
        <v>0</v>
      </c>
      <c r="F372" s="80">
        <f>INDEX(PM_Dalibnieki[],MATCH(PM_Cuka[[#This Row],[Dablībnieka numurs]],PM_Dalibnieki[Dablībnieka numurs],"0"),5)</f>
        <v>0</v>
      </c>
      <c r="G372" s="64"/>
      <c r="H372" s="64"/>
      <c r="I372" s="60">
        <f t="shared" si="5"/>
        <v>0</v>
      </c>
      <c r="J372" s="64"/>
      <c r="K372" s="60">
        <f>SUM(PM_Cuka[[#This Row],[KOPĀ ]:[P/FINĀLS]])</f>
        <v>0</v>
      </c>
      <c r="L372" s="64"/>
      <c r="M372" s="60">
        <f>SUM(PM_Cuka[[#This Row],[KOPĀ Pēc Pusfināla]],PM_Cuka[[#This Row],[FINĀLS]])</f>
        <v>0</v>
      </c>
      <c r="N372" s="60" t="str">
        <f>IF(PM_Cuka[[#This Row],[KOPĀ Pēc Fināla]]&gt;0,RANK(PM_Cuka[[#This Row],[KOPĀ Pēc Fināla]],PM_Cuka[KOPĀ Pēc Fināla]),"NAV")</f>
        <v>NAV</v>
      </c>
      <c r="O372" s="64"/>
      <c r="P372" s="64" t="str">
        <f>IF(PM_Cuka[[#This Row],[Grupa]]="Juniors",COUNTIFS(PM_Cuka[Grupa],PM_Cuka[[#This Row],[Grupa]],PM_Cuka[KOPĀ Pēc Fināla],"&gt;"&amp;PM_Cuka[[#This Row],[KOPĀ Pēc Fināla]])+1,"")</f>
        <v/>
      </c>
      <c r="Q372" s="65" t="str">
        <f>IF(PM_Cuka[[#This Row],[Grupa]]="Amatieris",COUNTIFS(PM_Cuka[Grupa],PM_Cuka[[#This Row],[Grupa]],PM_Cuka[KOPĀ Pēc Fināla],"&gt;"&amp;PM_Cuka[[#This Row],[KOPĀ Pēc Fināla]])+1,"")</f>
        <v/>
      </c>
      <c r="R372" s="52" t="str">
        <f>IF(PM_Cuka[[#This Row],[Komanda]]&gt;0,SUMIFS(PM_Cuka[[KOPĀ ]],PM_Cuka[Komanda],PM_Cuka[[#This Row],[Komanda]]),"0")</f>
        <v>0</v>
      </c>
    </row>
    <row r="373" spans="1:18" ht="15" x14ac:dyDescent="0.25">
      <c r="A373" s="55">
        <v>366</v>
      </c>
      <c r="B373" s="34">
        <v>366</v>
      </c>
      <c r="C373" s="50">
        <f>INDEX(PM_Dalibnieki[],MATCH(PM_Cuka[[#This Row],[Dablībnieka numurs]],PM_Dalibnieki[Dablībnieka numurs],0),2)</f>
        <v>0</v>
      </c>
      <c r="D373" s="50">
        <f>INDEX(PM_Dalibnieki[],MATCH(PM_Cuka[[#This Row],[Dablībnieka numurs]],PM_Dalibnieki[Dablībnieka numurs],0),3)</f>
        <v>0</v>
      </c>
      <c r="E373" s="50">
        <f>INDEX(PM_Dalibnieki[],MATCH(PM_Cuka[[#This Row],[Dablībnieka numurs]],PM_Dalibnieki[Dablībnieka numurs],0),4)</f>
        <v>0</v>
      </c>
      <c r="F373" s="80">
        <f>INDEX(PM_Dalibnieki[],MATCH(PM_Cuka[[#This Row],[Dablībnieka numurs]],PM_Dalibnieki[Dablībnieka numurs],"0"),5)</f>
        <v>0</v>
      </c>
      <c r="G373" s="64"/>
      <c r="H373" s="64"/>
      <c r="I373" s="60">
        <f t="shared" si="5"/>
        <v>0</v>
      </c>
      <c r="J373" s="64"/>
      <c r="K373" s="60">
        <f>SUM(PM_Cuka[[#This Row],[KOPĀ ]:[P/FINĀLS]])</f>
        <v>0</v>
      </c>
      <c r="L373" s="64"/>
      <c r="M373" s="60">
        <f>SUM(PM_Cuka[[#This Row],[KOPĀ Pēc Pusfināla]],PM_Cuka[[#This Row],[FINĀLS]])</f>
        <v>0</v>
      </c>
      <c r="N373" s="60" t="str">
        <f>IF(PM_Cuka[[#This Row],[KOPĀ Pēc Fināla]]&gt;0,RANK(PM_Cuka[[#This Row],[KOPĀ Pēc Fināla]],PM_Cuka[KOPĀ Pēc Fināla]),"NAV")</f>
        <v>NAV</v>
      </c>
      <c r="O373" s="64"/>
      <c r="P373" s="64" t="str">
        <f>IF(PM_Cuka[[#This Row],[Grupa]]="Juniors",COUNTIFS(PM_Cuka[Grupa],PM_Cuka[[#This Row],[Grupa]],PM_Cuka[KOPĀ Pēc Fināla],"&gt;"&amp;PM_Cuka[[#This Row],[KOPĀ Pēc Fināla]])+1,"")</f>
        <v/>
      </c>
      <c r="Q373" s="65" t="str">
        <f>IF(PM_Cuka[[#This Row],[Grupa]]="Amatieris",COUNTIFS(PM_Cuka[Grupa],PM_Cuka[[#This Row],[Grupa]],PM_Cuka[KOPĀ Pēc Fināla],"&gt;"&amp;PM_Cuka[[#This Row],[KOPĀ Pēc Fināla]])+1,"")</f>
        <v/>
      </c>
      <c r="R373" s="52" t="str">
        <f>IF(PM_Cuka[[#This Row],[Komanda]]&gt;0,SUMIFS(PM_Cuka[[KOPĀ ]],PM_Cuka[Komanda],PM_Cuka[[#This Row],[Komanda]]),"0")</f>
        <v>0</v>
      </c>
    </row>
    <row r="374" spans="1:18" ht="15" x14ac:dyDescent="0.25">
      <c r="A374" s="55">
        <v>367</v>
      </c>
      <c r="B374" s="34">
        <v>367</v>
      </c>
      <c r="C374" s="50">
        <f>INDEX(PM_Dalibnieki[],MATCH(PM_Cuka[[#This Row],[Dablībnieka numurs]],PM_Dalibnieki[Dablībnieka numurs],0),2)</f>
        <v>0</v>
      </c>
      <c r="D374" s="50">
        <f>INDEX(PM_Dalibnieki[],MATCH(PM_Cuka[[#This Row],[Dablībnieka numurs]],PM_Dalibnieki[Dablībnieka numurs],0),3)</f>
        <v>0</v>
      </c>
      <c r="E374" s="50">
        <f>INDEX(PM_Dalibnieki[],MATCH(PM_Cuka[[#This Row],[Dablībnieka numurs]],PM_Dalibnieki[Dablībnieka numurs],0),4)</f>
        <v>0</v>
      </c>
      <c r="F374" s="80">
        <f>INDEX(PM_Dalibnieki[],MATCH(PM_Cuka[[#This Row],[Dablībnieka numurs]],PM_Dalibnieki[Dablībnieka numurs],"0"),5)</f>
        <v>0</v>
      </c>
      <c r="G374" s="64"/>
      <c r="H374" s="64"/>
      <c r="I374" s="60">
        <f t="shared" si="5"/>
        <v>0</v>
      </c>
      <c r="J374" s="64"/>
      <c r="K374" s="60">
        <f>SUM(PM_Cuka[[#This Row],[KOPĀ ]:[P/FINĀLS]])</f>
        <v>0</v>
      </c>
      <c r="L374" s="64"/>
      <c r="M374" s="60">
        <f>SUM(PM_Cuka[[#This Row],[KOPĀ Pēc Pusfināla]],PM_Cuka[[#This Row],[FINĀLS]])</f>
        <v>0</v>
      </c>
      <c r="N374" s="60" t="str">
        <f>IF(PM_Cuka[[#This Row],[KOPĀ Pēc Fināla]]&gt;0,RANK(PM_Cuka[[#This Row],[KOPĀ Pēc Fināla]],PM_Cuka[KOPĀ Pēc Fināla]),"NAV")</f>
        <v>NAV</v>
      </c>
      <c r="O374" s="64"/>
      <c r="P374" s="64" t="str">
        <f>IF(PM_Cuka[[#This Row],[Grupa]]="Juniors",COUNTIFS(PM_Cuka[Grupa],PM_Cuka[[#This Row],[Grupa]],PM_Cuka[KOPĀ Pēc Fināla],"&gt;"&amp;PM_Cuka[[#This Row],[KOPĀ Pēc Fināla]])+1,"")</f>
        <v/>
      </c>
      <c r="Q374" s="65" t="str">
        <f>IF(PM_Cuka[[#This Row],[Grupa]]="Amatieris",COUNTIFS(PM_Cuka[Grupa],PM_Cuka[[#This Row],[Grupa]],PM_Cuka[KOPĀ Pēc Fināla],"&gt;"&amp;PM_Cuka[[#This Row],[KOPĀ Pēc Fināla]])+1,"")</f>
        <v/>
      </c>
      <c r="R374" s="52" t="str">
        <f>IF(PM_Cuka[[#This Row],[Komanda]]&gt;0,SUMIFS(PM_Cuka[[KOPĀ ]],PM_Cuka[Komanda],PM_Cuka[[#This Row],[Komanda]]),"0")</f>
        <v>0</v>
      </c>
    </row>
    <row r="375" spans="1:18" ht="15" x14ac:dyDescent="0.25">
      <c r="A375" s="55">
        <v>368</v>
      </c>
      <c r="B375" s="34">
        <v>368</v>
      </c>
      <c r="C375" s="50">
        <f>INDEX(PM_Dalibnieki[],MATCH(PM_Cuka[[#This Row],[Dablībnieka numurs]],PM_Dalibnieki[Dablībnieka numurs],0),2)</f>
        <v>0</v>
      </c>
      <c r="D375" s="50">
        <f>INDEX(PM_Dalibnieki[],MATCH(PM_Cuka[[#This Row],[Dablībnieka numurs]],PM_Dalibnieki[Dablībnieka numurs],0),3)</f>
        <v>0</v>
      </c>
      <c r="E375" s="50">
        <f>INDEX(PM_Dalibnieki[],MATCH(PM_Cuka[[#This Row],[Dablībnieka numurs]],PM_Dalibnieki[Dablībnieka numurs],0),4)</f>
        <v>0</v>
      </c>
      <c r="F375" s="80">
        <f>INDEX(PM_Dalibnieki[],MATCH(PM_Cuka[[#This Row],[Dablībnieka numurs]],PM_Dalibnieki[Dablībnieka numurs],"0"),5)</f>
        <v>0</v>
      </c>
      <c r="G375" s="64"/>
      <c r="H375" s="64"/>
      <c r="I375" s="60">
        <f t="shared" si="5"/>
        <v>0</v>
      </c>
      <c r="J375" s="64"/>
      <c r="K375" s="60">
        <f>SUM(PM_Cuka[[#This Row],[KOPĀ ]:[P/FINĀLS]])</f>
        <v>0</v>
      </c>
      <c r="L375" s="64"/>
      <c r="M375" s="60">
        <f>SUM(PM_Cuka[[#This Row],[KOPĀ Pēc Pusfināla]],PM_Cuka[[#This Row],[FINĀLS]])</f>
        <v>0</v>
      </c>
      <c r="N375" s="60" t="str">
        <f>IF(PM_Cuka[[#This Row],[KOPĀ Pēc Fināla]]&gt;0,RANK(PM_Cuka[[#This Row],[KOPĀ Pēc Fināla]],PM_Cuka[KOPĀ Pēc Fināla]),"NAV")</f>
        <v>NAV</v>
      </c>
      <c r="O375" s="64"/>
      <c r="P375" s="64" t="str">
        <f>IF(PM_Cuka[[#This Row],[Grupa]]="Juniors",COUNTIFS(PM_Cuka[Grupa],PM_Cuka[[#This Row],[Grupa]],PM_Cuka[KOPĀ Pēc Fināla],"&gt;"&amp;PM_Cuka[[#This Row],[KOPĀ Pēc Fināla]])+1,"")</f>
        <v/>
      </c>
      <c r="Q375" s="65" t="str">
        <f>IF(PM_Cuka[[#This Row],[Grupa]]="Amatieris",COUNTIFS(PM_Cuka[Grupa],PM_Cuka[[#This Row],[Grupa]],PM_Cuka[KOPĀ Pēc Fināla],"&gt;"&amp;PM_Cuka[[#This Row],[KOPĀ Pēc Fināla]])+1,"")</f>
        <v/>
      </c>
      <c r="R375" s="52" t="str">
        <f>IF(PM_Cuka[[#This Row],[Komanda]]&gt;0,SUMIFS(PM_Cuka[[KOPĀ ]],PM_Cuka[Komanda],PM_Cuka[[#This Row],[Komanda]]),"0")</f>
        <v>0</v>
      </c>
    </row>
    <row r="376" spans="1:18" ht="15" x14ac:dyDescent="0.25">
      <c r="A376" s="55">
        <v>369</v>
      </c>
      <c r="B376" s="34">
        <v>369</v>
      </c>
      <c r="C376" s="50">
        <f>INDEX(PM_Dalibnieki[],MATCH(PM_Cuka[[#This Row],[Dablībnieka numurs]],PM_Dalibnieki[Dablībnieka numurs],0),2)</f>
        <v>0</v>
      </c>
      <c r="D376" s="50">
        <f>INDEX(PM_Dalibnieki[],MATCH(PM_Cuka[[#This Row],[Dablībnieka numurs]],PM_Dalibnieki[Dablībnieka numurs],0),3)</f>
        <v>0</v>
      </c>
      <c r="E376" s="50">
        <f>INDEX(PM_Dalibnieki[],MATCH(PM_Cuka[[#This Row],[Dablībnieka numurs]],PM_Dalibnieki[Dablībnieka numurs],0),4)</f>
        <v>0</v>
      </c>
      <c r="F376" s="80">
        <f>INDEX(PM_Dalibnieki[],MATCH(PM_Cuka[[#This Row],[Dablībnieka numurs]],PM_Dalibnieki[Dablībnieka numurs],"0"),5)</f>
        <v>0</v>
      </c>
      <c r="G376" s="64"/>
      <c r="H376" s="64"/>
      <c r="I376" s="60">
        <f t="shared" si="5"/>
        <v>0</v>
      </c>
      <c r="J376" s="64"/>
      <c r="K376" s="60">
        <f>SUM(PM_Cuka[[#This Row],[KOPĀ ]:[P/FINĀLS]])</f>
        <v>0</v>
      </c>
      <c r="L376" s="64"/>
      <c r="M376" s="60">
        <f>SUM(PM_Cuka[[#This Row],[KOPĀ Pēc Pusfināla]],PM_Cuka[[#This Row],[FINĀLS]])</f>
        <v>0</v>
      </c>
      <c r="N376" s="60" t="str">
        <f>IF(PM_Cuka[[#This Row],[KOPĀ Pēc Fināla]]&gt;0,RANK(PM_Cuka[[#This Row],[KOPĀ Pēc Fināla]],PM_Cuka[KOPĀ Pēc Fināla]),"NAV")</f>
        <v>NAV</v>
      </c>
      <c r="O376" s="64"/>
      <c r="P376" s="64" t="str">
        <f>IF(PM_Cuka[[#This Row],[Grupa]]="Juniors",COUNTIFS(PM_Cuka[Grupa],PM_Cuka[[#This Row],[Grupa]],PM_Cuka[KOPĀ Pēc Fināla],"&gt;"&amp;PM_Cuka[[#This Row],[KOPĀ Pēc Fināla]])+1,"")</f>
        <v/>
      </c>
      <c r="Q376" s="65" t="str">
        <f>IF(PM_Cuka[[#This Row],[Grupa]]="Amatieris",COUNTIFS(PM_Cuka[Grupa],PM_Cuka[[#This Row],[Grupa]],PM_Cuka[KOPĀ Pēc Fināla],"&gt;"&amp;PM_Cuka[[#This Row],[KOPĀ Pēc Fināla]])+1,"")</f>
        <v/>
      </c>
      <c r="R376" s="52" t="str">
        <f>IF(PM_Cuka[[#This Row],[Komanda]]&gt;0,SUMIFS(PM_Cuka[[KOPĀ ]],PM_Cuka[Komanda],PM_Cuka[[#This Row],[Komanda]]),"0")</f>
        <v>0</v>
      </c>
    </row>
    <row r="377" spans="1:18" ht="15" x14ac:dyDescent="0.25">
      <c r="A377" s="55">
        <v>370</v>
      </c>
      <c r="B377" s="34">
        <v>370</v>
      </c>
      <c r="C377" s="50">
        <f>INDEX(PM_Dalibnieki[],MATCH(PM_Cuka[[#This Row],[Dablībnieka numurs]],PM_Dalibnieki[Dablībnieka numurs],0),2)</f>
        <v>0</v>
      </c>
      <c r="D377" s="50">
        <f>INDEX(PM_Dalibnieki[],MATCH(PM_Cuka[[#This Row],[Dablībnieka numurs]],PM_Dalibnieki[Dablībnieka numurs],0),3)</f>
        <v>0</v>
      </c>
      <c r="E377" s="50">
        <f>INDEX(PM_Dalibnieki[],MATCH(PM_Cuka[[#This Row],[Dablībnieka numurs]],PM_Dalibnieki[Dablībnieka numurs],0),4)</f>
        <v>0</v>
      </c>
      <c r="F377" s="80">
        <f>INDEX(PM_Dalibnieki[],MATCH(PM_Cuka[[#This Row],[Dablībnieka numurs]],PM_Dalibnieki[Dablībnieka numurs],"0"),5)</f>
        <v>0</v>
      </c>
      <c r="G377" s="64"/>
      <c r="H377" s="64"/>
      <c r="I377" s="60">
        <f t="shared" si="5"/>
        <v>0</v>
      </c>
      <c r="J377" s="64"/>
      <c r="K377" s="60">
        <f>SUM(PM_Cuka[[#This Row],[KOPĀ ]:[P/FINĀLS]])</f>
        <v>0</v>
      </c>
      <c r="L377" s="64"/>
      <c r="M377" s="60">
        <f>SUM(PM_Cuka[[#This Row],[KOPĀ Pēc Pusfināla]],PM_Cuka[[#This Row],[FINĀLS]])</f>
        <v>0</v>
      </c>
      <c r="N377" s="60" t="str">
        <f>IF(PM_Cuka[[#This Row],[KOPĀ Pēc Fināla]]&gt;0,RANK(PM_Cuka[[#This Row],[KOPĀ Pēc Fināla]],PM_Cuka[KOPĀ Pēc Fināla]),"NAV")</f>
        <v>NAV</v>
      </c>
      <c r="O377" s="64"/>
      <c r="P377" s="64" t="str">
        <f>IF(PM_Cuka[[#This Row],[Grupa]]="Juniors",COUNTIFS(PM_Cuka[Grupa],PM_Cuka[[#This Row],[Grupa]],PM_Cuka[KOPĀ Pēc Fināla],"&gt;"&amp;PM_Cuka[[#This Row],[KOPĀ Pēc Fināla]])+1,"")</f>
        <v/>
      </c>
      <c r="Q377" s="65" t="str">
        <f>IF(PM_Cuka[[#This Row],[Grupa]]="Amatieris",COUNTIFS(PM_Cuka[Grupa],PM_Cuka[[#This Row],[Grupa]],PM_Cuka[KOPĀ Pēc Fināla],"&gt;"&amp;PM_Cuka[[#This Row],[KOPĀ Pēc Fināla]])+1,"")</f>
        <v/>
      </c>
      <c r="R377" s="52" t="str">
        <f>IF(PM_Cuka[[#This Row],[Komanda]]&gt;0,SUMIFS(PM_Cuka[[KOPĀ ]],PM_Cuka[Komanda],PM_Cuka[[#This Row],[Komanda]]),"0")</f>
        <v>0</v>
      </c>
    </row>
    <row r="378" spans="1:18" ht="15" x14ac:dyDescent="0.25">
      <c r="A378" s="55">
        <v>371</v>
      </c>
      <c r="B378" s="34">
        <v>371</v>
      </c>
      <c r="C378" s="50">
        <f>INDEX(PM_Dalibnieki[],MATCH(PM_Cuka[[#This Row],[Dablībnieka numurs]],PM_Dalibnieki[Dablībnieka numurs],0),2)</f>
        <v>0</v>
      </c>
      <c r="D378" s="50">
        <f>INDEX(PM_Dalibnieki[],MATCH(PM_Cuka[[#This Row],[Dablībnieka numurs]],PM_Dalibnieki[Dablībnieka numurs],0),3)</f>
        <v>0</v>
      </c>
      <c r="E378" s="50">
        <f>INDEX(PM_Dalibnieki[],MATCH(PM_Cuka[[#This Row],[Dablībnieka numurs]],PM_Dalibnieki[Dablībnieka numurs],0),4)</f>
        <v>0</v>
      </c>
      <c r="F378" s="80">
        <f>INDEX(PM_Dalibnieki[],MATCH(PM_Cuka[[#This Row],[Dablībnieka numurs]],PM_Dalibnieki[Dablībnieka numurs],"0"),5)</f>
        <v>0</v>
      </c>
      <c r="G378" s="64"/>
      <c r="H378" s="64"/>
      <c r="I378" s="60">
        <f t="shared" si="5"/>
        <v>0</v>
      </c>
      <c r="J378" s="64"/>
      <c r="K378" s="60">
        <f>SUM(PM_Cuka[[#This Row],[KOPĀ ]:[P/FINĀLS]])</f>
        <v>0</v>
      </c>
      <c r="L378" s="64"/>
      <c r="M378" s="60">
        <f>SUM(PM_Cuka[[#This Row],[KOPĀ Pēc Pusfināla]],PM_Cuka[[#This Row],[FINĀLS]])</f>
        <v>0</v>
      </c>
      <c r="N378" s="60" t="str">
        <f>IF(PM_Cuka[[#This Row],[KOPĀ Pēc Fināla]]&gt;0,RANK(PM_Cuka[[#This Row],[KOPĀ Pēc Fināla]],PM_Cuka[KOPĀ Pēc Fināla]),"NAV")</f>
        <v>NAV</v>
      </c>
      <c r="O378" s="64"/>
      <c r="P378" s="64" t="str">
        <f>IF(PM_Cuka[[#This Row],[Grupa]]="Juniors",COUNTIFS(PM_Cuka[Grupa],PM_Cuka[[#This Row],[Grupa]],PM_Cuka[KOPĀ Pēc Fināla],"&gt;"&amp;PM_Cuka[[#This Row],[KOPĀ Pēc Fināla]])+1,"")</f>
        <v/>
      </c>
      <c r="Q378" s="65" t="str">
        <f>IF(PM_Cuka[[#This Row],[Grupa]]="Amatieris",COUNTIFS(PM_Cuka[Grupa],PM_Cuka[[#This Row],[Grupa]],PM_Cuka[KOPĀ Pēc Fināla],"&gt;"&amp;PM_Cuka[[#This Row],[KOPĀ Pēc Fināla]])+1,"")</f>
        <v/>
      </c>
      <c r="R378" s="52" t="str">
        <f>IF(PM_Cuka[[#This Row],[Komanda]]&gt;0,SUMIFS(PM_Cuka[[KOPĀ ]],PM_Cuka[Komanda],PM_Cuka[[#This Row],[Komanda]]),"0")</f>
        <v>0</v>
      </c>
    </row>
    <row r="379" spans="1:18" ht="15" x14ac:dyDescent="0.25">
      <c r="A379" s="55">
        <v>372</v>
      </c>
      <c r="B379" s="34">
        <v>372</v>
      </c>
      <c r="C379" s="50">
        <f>INDEX(PM_Dalibnieki[],MATCH(PM_Cuka[[#This Row],[Dablībnieka numurs]],PM_Dalibnieki[Dablībnieka numurs],0),2)</f>
        <v>0</v>
      </c>
      <c r="D379" s="50">
        <f>INDEX(PM_Dalibnieki[],MATCH(PM_Cuka[[#This Row],[Dablībnieka numurs]],PM_Dalibnieki[Dablībnieka numurs],0),3)</f>
        <v>0</v>
      </c>
      <c r="E379" s="50">
        <f>INDEX(PM_Dalibnieki[],MATCH(PM_Cuka[[#This Row],[Dablībnieka numurs]],PM_Dalibnieki[Dablībnieka numurs],0),4)</f>
        <v>0</v>
      </c>
      <c r="F379" s="80">
        <f>INDEX(PM_Dalibnieki[],MATCH(PM_Cuka[[#This Row],[Dablībnieka numurs]],PM_Dalibnieki[Dablībnieka numurs],"0"),5)</f>
        <v>0</v>
      </c>
      <c r="G379" s="64"/>
      <c r="H379" s="64"/>
      <c r="I379" s="60">
        <f t="shared" si="5"/>
        <v>0</v>
      </c>
      <c r="J379" s="64"/>
      <c r="K379" s="60">
        <f>SUM(PM_Cuka[[#This Row],[KOPĀ ]:[P/FINĀLS]])</f>
        <v>0</v>
      </c>
      <c r="L379" s="64"/>
      <c r="M379" s="60">
        <f>SUM(PM_Cuka[[#This Row],[KOPĀ Pēc Pusfināla]],PM_Cuka[[#This Row],[FINĀLS]])</f>
        <v>0</v>
      </c>
      <c r="N379" s="60" t="str">
        <f>IF(PM_Cuka[[#This Row],[KOPĀ Pēc Fināla]]&gt;0,RANK(PM_Cuka[[#This Row],[KOPĀ Pēc Fināla]],PM_Cuka[KOPĀ Pēc Fināla]),"NAV")</f>
        <v>NAV</v>
      </c>
      <c r="O379" s="64"/>
      <c r="P379" s="64" t="str">
        <f>IF(PM_Cuka[[#This Row],[Grupa]]="Juniors",COUNTIFS(PM_Cuka[Grupa],PM_Cuka[[#This Row],[Grupa]],PM_Cuka[KOPĀ Pēc Fināla],"&gt;"&amp;PM_Cuka[[#This Row],[KOPĀ Pēc Fināla]])+1,"")</f>
        <v/>
      </c>
      <c r="Q379" s="65" t="str">
        <f>IF(PM_Cuka[[#This Row],[Grupa]]="Amatieris",COUNTIFS(PM_Cuka[Grupa],PM_Cuka[[#This Row],[Grupa]],PM_Cuka[KOPĀ Pēc Fināla],"&gt;"&amp;PM_Cuka[[#This Row],[KOPĀ Pēc Fināla]])+1,"")</f>
        <v/>
      </c>
      <c r="R379" s="52" t="str">
        <f>IF(PM_Cuka[[#This Row],[Komanda]]&gt;0,SUMIFS(PM_Cuka[[KOPĀ ]],PM_Cuka[Komanda],PM_Cuka[[#This Row],[Komanda]]),"0")</f>
        <v>0</v>
      </c>
    </row>
    <row r="380" spans="1:18" ht="15" x14ac:dyDescent="0.25">
      <c r="A380" s="55">
        <v>373</v>
      </c>
      <c r="B380" s="34">
        <v>373</v>
      </c>
      <c r="C380" s="50">
        <f>INDEX(PM_Dalibnieki[],MATCH(PM_Cuka[[#This Row],[Dablībnieka numurs]],PM_Dalibnieki[Dablībnieka numurs],0),2)</f>
        <v>0</v>
      </c>
      <c r="D380" s="50">
        <f>INDEX(PM_Dalibnieki[],MATCH(PM_Cuka[[#This Row],[Dablībnieka numurs]],PM_Dalibnieki[Dablībnieka numurs],0),3)</f>
        <v>0</v>
      </c>
      <c r="E380" s="50">
        <f>INDEX(PM_Dalibnieki[],MATCH(PM_Cuka[[#This Row],[Dablībnieka numurs]],PM_Dalibnieki[Dablībnieka numurs],0),4)</f>
        <v>0</v>
      </c>
      <c r="F380" s="80">
        <f>INDEX(PM_Dalibnieki[],MATCH(PM_Cuka[[#This Row],[Dablībnieka numurs]],PM_Dalibnieki[Dablībnieka numurs],"0"),5)</f>
        <v>0</v>
      </c>
      <c r="G380" s="64"/>
      <c r="H380" s="64"/>
      <c r="I380" s="60">
        <f t="shared" si="5"/>
        <v>0</v>
      </c>
      <c r="J380" s="64"/>
      <c r="K380" s="60">
        <f>SUM(PM_Cuka[[#This Row],[KOPĀ ]:[P/FINĀLS]])</f>
        <v>0</v>
      </c>
      <c r="L380" s="64"/>
      <c r="M380" s="60">
        <f>SUM(PM_Cuka[[#This Row],[KOPĀ Pēc Pusfināla]],PM_Cuka[[#This Row],[FINĀLS]])</f>
        <v>0</v>
      </c>
      <c r="N380" s="60" t="str">
        <f>IF(PM_Cuka[[#This Row],[KOPĀ Pēc Fināla]]&gt;0,RANK(PM_Cuka[[#This Row],[KOPĀ Pēc Fināla]],PM_Cuka[KOPĀ Pēc Fināla]),"NAV")</f>
        <v>NAV</v>
      </c>
      <c r="O380" s="64"/>
      <c r="P380" s="64" t="str">
        <f>IF(PM_Cuka[[#This Row],[Grupa]]="Juniors",COUNTIFS(PM_Cuka[Grupa],PM_Cuka[[#This Row],[Grupa]],PM_Cuka[KOPĀ Pēc Fināla],"&gt;"&amp;PM_Cuka[[#This Row],[KOPĀ Pēc Fināla]])+1,"")</f>
        <v/>
      </c>
      <c r="Q380" s="65" t="str">
        <f>IF(PM_Cuka[[#This Row],[Grupa]]="Amatieris",COUNTIFS(PM_Cuka[Grupa],PM_Cuka[[#This Row],[Grupa]],PM_Cuka[KOPĀ Pēc Fināla],"&gt;"&amp;PM_Cuka[[#This Row],[KOPĀ Pēc Fināla]])+1,"")</f>
        <v/>
      </c>
      <c r="R380" s="52" t="str">
        <f>IF(PM_Cuka[[#This Row],[Komanda]]&gt;0,SUMIFS(PM_Cuka[[KOPĀ ]],PM_Cuka[Komanda],PM_Cuka[[#This Row],[Komanda]]),"0")</f>
        <v>0</v>
      </c>
    </row>
    <row r="381" spans="1:18" ht="15" x14ac:dyDescent="0.25">
      <c r="A381" s="55">
        <v>374</v>
      </c>
      <c r="B381" s="34">
        <v>374</v>
      </c>
      <c r="C381" s="50">
        <f>INDEX(PM_Dalibnieki[],MATCH(PM_Cuka[[#This Row],[Dablībnieka numurs]],PM_Dalibnieki[Dablībnieka numurs],0),2)</f>
        <v>0</v>
      </c>
      <c r="D381" s="50">
        <f>INDEX(PM_Dalibnieki[],MATCH(PM_Cuka[[#This Row],[Dablībnieka numurs]],PM_Dalibnieki[Dablībnieka numurs],0),3)</f>
        <v>0</v>
      </c>
      <c r="E381" s="50">
        <f>INDEX(PM_Dalibnieki[],MATCH(PM_Cuka[[#This Row],[Dablībnieka numurs]],PM_Dalibnieki[Dablībnieka numurs],0),4)</f>
        <v>0</v>
      </c>
      <c r="F381" s="80">
        <f>INDEX(PM_Dalibnieki[],MATCH(PM_Cuka[[#This Row],[Dablībnieka numurs]],PM_Dalibnieki[Dablībnieka numurs],"0"),5)</f>
        <v>0</v>
      </c>
      <c r="G381" s="64"/>
      <c r="H381" s="64"/>
      <c r="I381" s="60">
        <f t="shared" si="5"/>
        <v>0</v>
      </c>
      <c r="J381" s="64"/>
      <c r="K381" s="60">
        <f>SUM(PM_Cuka[[#This Row],[KOPĀ ]:[P/FINĀLS]])</f>
        <v>0</v>
      </c>
      <c r="L381" s="64"/>
      <c r="M381" s="60">
        <f>SUM(PM_Cuka[[#This Row],[KOPĀ Pēc Pusfināla]],PM_Cuka[[#This Row],[FINĀLS]])</f>
        <v>0</v>
      </c>
      <c r="N381" s="60" t="str">
        <f>IF(PM_Cuka[[#This Row],[KOPĀ Pēc Fināla]]&gt;0,RANK(PM_Cuka[[#This Row],[KOPĀ Pēc Fināla]],PM_Cuka[KOPĀ Pēc Fināla]),"NAV")</f>
        <v>NAV</v>
      </c>
      <c r="O381" s="64"/>
      <c r="P381" s="64" t="str">
        <f>IF(PM_Cuka[[#This Row],[Grupa]]="Juniors",COUNTIFS(PM_Cuka[Grupa],PM_Cuka[[#This Row],[Grupa]],PM_Cuka[KOPĀ Pēc Fināla],"&gt;"&amp;PM_Cuka[[#This Row],[KOPĀ Pēc Fināla]])+1,"")</f>
        <v/>
      </c>
      <c r="Q381" s="65" t="str">
        <f>IF(PM_Cuka[[#This Row],[Grupa]]="Amatieris",COUNTIFS(PM_Cuka[Grupa],PM_Cuka[[#This Row],[Grupa]],PM_Cuka[KOPĀ Pēc Fināla],"&gt;"&amp;PM_Cuka[[#This Row],[KOPĀ Pēc Fināla]])+1,"")</f>
        <v/>
      </c>
      <c r="R381" s="52" t="str">
        <f>IF(PM_Cuka[[#This Row],[Komanda]]&gt;0,SUMIFS(PM_Cuka[[KOPĀ ]],PM_Cuka[Komanda],PM_Cuka[[#This Row],[Komanda]]),"0")</f>
        <v>0</v>
      </c>
    </row>
    <row r="382" spans="1:18" ht="15" x14ac:dyDescent="0.25">
      <c r="A382" s="55">
        <v>375</v>
      </c>
      <c r="B382" s="34">
        <v>375</v>
      </c>
      <c r="C382" s="50">
        <f>INDEX(PM_Dalibnieki[],MATCH(PM_Cuka[[#This Row],[Dablībnieka numurs]],PM_Dalibnieki[Dablībnieka numurs],0),2)</f>
        <v>0</v>
      </c>
      <c r="D382" s="50">
        <f>INDEX(PM_Dalibnieki[],MATCH(PM_Cuka[[#This Row],[Dablībnieka numurs]],PM_Dalibnieki[Dablībnieka numurs],0),3)</f>
        <v>0</v>
      </c>
      <c r="E382" s="50">
        <f>INDEX(PM_Dalibnieki[],MATCH(PM_Cuka[[#This Row],[Dablībnieka numurs]],PM_Dalibnieki[Dablībnieka numurs],0),4)</f>
        <v>0</v>
      </c>
      <c r="F382" s="80">
        <f>INDEX(PM_Dalibnieki[],MATCH(PM_Cuka[[#This Row],[Dablībnieka numurs]],PM_Dalibnieki[Dablībnieka numurs],"0"),5)</f>
        <v>0</v>
      </c>
      <c r="G382" s="64"/>
      <c r="H382" s="64"/>
      <c r="I382" s="60">
        <f t="shared" si="5"/>
        <v>0</v>
      </c>
      <c r="J382" s="64"/>
      <c r="K382" s="60">
        <f>SUM(PM_Cuka[[#This Row],[KOPĀ ]:[P/FINĀLS]])</f>
        <v>0</v>
      </c>
      <c r="L382" s="64"/>
      <c r="M382" s="60">
        <f>SUM(PM_Cuka[[#This Row],[KOPĀ Pēc Pusfināla]],PM_Cuka[[#This Row],[FINĀLS]])</f>
        <v>0</v>
      </c>
      <c r="N382" s="60" t="str">
        <f>IF(PM_Cuka[[#This Row],[KOPĀ Pēc Fināla]]&gt;0,RANK(PM_Cuka[[#This Row],[KOPĀ Pēc Fināla]],PM_Cuka[KOPĀ Pēc Fināla]),"NAV")</f>
        <v>NAV</v>
      </c>
      <c r="O382" s="64"/>
      <c r="P382" s="64" t="str">
        <f>IF(PM_Cuka[[#This Row],[Grupa]]="Juniors",COUNTIFS(PM_Cuka[Grupa],PM_Cuka[[#This Row],[Grupa]],PM_Cuka[KOPĀ Pēc Fināla],"&gt;"&amp;PM_Cuka[[#This Row],[KOPĀ Pēc Fināla]])+1,"")</f>
        <v/>
      </c>
      <c r="Q382" s="65" t="str">
        <f>IF(PM_Cuka[[#This Row],[Grupa]]="Amatieris",COUNTIFS(PM_Cuka[Grupa],PM_Cuka[[#This Row],[Grupa]],PM_Cuka[KOPĀ Pēc Fināla],"&gt;"&amp;PM_Cuka[[#This Row],[KOPĀ Pēc Fināla]])+1,"")</f>
        <v/>
      </c>
      <c r="R382" s="52" t="str">
        <f>IF(PM_Cuka[[#This Row],[Komanda]]&gt;0,SUMIFS(PM_Cuka[[KOPĀ ]],PM_Cuka[Komanda],PM_Cuka[[#This Row],[Komanda]]),"0")</f>
        <v>0</v>
      </c>
    </row>
    <row r="383" spans="1:18" ht="15" x14ac:dyDescent="0.25">
      <c r="A383" s="55">
        <v>376</v>
      </c>
      <c r="B383" s="34">
        <v>376</v>
      </c>
      <c r="C383" s="50">
        <f>INDEX(PM_Dalibnieki[],MATCH(PM_Cuka[[#This Row],[Dablībnieka numurs]],PM_Dalibnieki[Dablībnieka numurs],0),2)</f>
        <v>0</v>
      </c>
      <c r="D383" s="50">
        <f>INDEX(PM_Dalibnieki[],MATCH(PM_Cuka[[#This Row],[Dablībnieka numurs]],PM_Dalibnieki[Dablībnieka numurs],0),3)</f>
        <v>0</v>
      </c>
      <c r="E383" s="50">
        <f>INDEX(PM_Dalibnieki[],MATCH(PM_Cuka[[#This Row],[Dablībnieka numurs]],PM_Dalibnieki[Dablībnieka numurs],0),4)</f>
        <v>0</v>
      </c>
      <c r="F383" s="80">
        <f>INDEX(PM_Dalibnieki[],MATCH(PM_Cuka[[#This Row],[Dablībnieka numurs]],PM_Dalibnieki[Dablībnieka numurs],"0"),5)</f>
        <v>0</v>
      </c>
      <c r="G383" s="64"/>
      <c r="H383" s="64"/>
      <c r="I383" s="60">
        <f t="shared" si="5"/>
        <v>0</v>
      </c>
      <c r="J383" s="64"/>
      <c r="K383" s="60">
        <f>SUM(PM_Cuka[[#This Row],[KOPĀ ]:[P/FINĀLS]])</f>
        <v>0</v>
      </c>
      <c r="L383" s="64"/>
      <c r="M383" s="60">
        <f>SUM(PM_Cuka[[#This Row],[KOPĀ Pēc Pusfināla]],PM_Cuka[[#This Row],[FINĀLS]])</f>
        <v>0</v>
      </c>
      <c r="N383" s="60" t="str">
        <f>IF(PM_Cuka[[#This Row],[KOPĀ Pēc Fināla]]&gt;0,RANK(PM_Cuka[[#This Row],[KOPĀ Pēc Fināla]],PM_Cuka[KOPĀ Pēc Fināla]),"NAV")</f>
        <v>NAV</v>
      </c>
      <c r="O383" s="64"/>
      <c r="P383" s="64" t="str">
        <f>IF(PM_Cuka[[#This Row],[Grupa]]="Juniors",COUNTIFS(PM_Cuka[Grupa],PM_Cuka[[#This Row],[Grupa]],PM_Cuka[KOPĀ Pēc Fināla],"&gt;"&amp;PM_Cuka[[#This Row],[KOPĀ Pēc Fināla]])+1,"")</f>
        <v/>
      </c>
      <c r="Q383" s="65" t="str">
        <f>IF(PM_Cuka[[#This Row],[Grupa]]="Amatieris",COUNTIFS(PM_Cuka[Grupa],PM_Cuka[[#This Row],[Grupa]],PM_Cuka[KOPĀ Pēc Fināla],"&gt;"&amp;PM_Cuka[[#This Row],[KOPĀ Pēc Fināla]])+1,"")</f>
        <v/>
      </c>
      <c r="R383" s="52" t="str">
        <f>IF(PM_Cuka[[#This Row],[Komanda]]&gt;0,SUMIFS(PM_Cuka[[KOPĀ ]],PM_Cuka[Komanda],PM_Cuka[[#This Row],[Komanda]]),"0")</f>
        <v>0</v>
      </c>
    </row>
    <row r="384" spans="1:18" ht="15" x14ac:dyDescent="0.25">
      <c r="A384" s="55">
        <v>377</v>
      </c>
      <c r="B384" s="34">
        <v>377</v>
      </c>
      <c r="C384" s="50">
        <f>INDEX(PM_Dalibnieki[],MATCH(PM_Cuka[[#This Row],[Dablībnieka numurs]],PM_Dalibnieki[Dablībnieka numurs],0),2)</f>
        <v>0</v>
      </c>
      <c r="D384" s="50">
        <f>INDEX(PM_Dalibnieki[],MATCH(PM_Cuka[[#This Row],[Dablībnieka numurs]],PM_Dalibnieki[Dablībnieka numurs],0),3)</f>
        <v>0</v>
      </c>
      <c r="E384" s="50">
        <f>INDEX(PM_Dalibnieki[],MATCH(PM_Cuka[[#This Row],[Dablībnieka numurs]],PM_Dalibnieki[Dablībnieka numurs],0),4)</f>
        <v>0</v>
      </c>
      <c r="F384" s="80">
        <f>INDEX(PM_Dalibnieki[],MATCH(PM_Cuka[[#This Row],[Dablībnieka numurs]],PM_Dalibnieki[Dablībnieka numurs],"0"),5)</f>
        <v>0</v>
      </c>
      <c r="G384" s="64"/>
      <c r="H384" s="64"/>
      <c r="I384" s="60">
        <f t="shared" si="5"/>
        <v>0</v>
      </c>
      <c r="J384" s="64"/>
      <c r="K384" s="60">
        <f>SUM(PM_Cuka[[#This Row],[KOPĀ ]:[P/FINĀLS]])</f>
        <v>0</v>
      </c>
      <c r="L384" s="64"/>
      <c r="M384" s="60">
        <f>SUM(PM_Cuka[[#This Row],[KOPĀ Pēc Pusfināla]],PM_Cuka[[#This Row],[FINĀLS]])</f>
        <v>0</v>
      </c>
      <c r="N384" s="60" t="str">
        <f>IF(PM_Cuka[[#This Row],[KOPĀ Pēc Fināla]]&gt;0,RANK(PM_Cuka[[#This Row],[KOPĀ Pēc Fināla]],PM_Cuka[KOPĀ Pēc Fināla]),"NAV")</f>
        <v>NAV</v>
      </c>
      <c r="O384" s="64"/>
      <c r="P384" s="64" t="str">
        <f>IF(PM_Cuka[[#This Row],[Grupa]]="Juniors",COUNTIFS(PM_Cuka[Grupa],PM_Cuka[[#This Row],[Grupa]],PM_Cuka[KOPĀ Pēc Fināla],"&gt;"&amp;PM_Cuka[[#This Row],[KOPĀ Pēc Fināla]])+1,"")</f>
        <v/>
      </c>
      <c r="Q384" s="65" t="str">
        <f>IF(PM_Cuka[[#This Row],[Grupa]]="Amatieris",COUNTIFS(PM_Cuka[Grupa],PM_Cuka[[#This Row],[Grupa]],PM_Cuka[KOPĀ Pēc Fināla],"&gt;"&amp;PM_Cuka[[#This Row],[KOPĀ Pēc Fināla]])+1,"")</f>
        <v/>
      </c>
      <c r="R384" s="52" t="str">
        <f>IF(PM_Cuka[[#This Row],[Komanda]]&gt;0,SUMIFS(PM_Cuka[[KOPĀ ]],PM_Cuka[Komanda],PM_Cuka[[#This Row],[Komanda]]),"0")</f>
        <v>0</v>
      </c>
    </row>
    <row r="385" spans="1:18" ht="15" x14ac:dyDescent="0.25">
      <c r="A385" s="55">
        <v>378</v>
      </c>
      <c r="B385" s="34">
        <v>378</v>
      </c>
      <c r="C385" s="50">
        <f>INDEX(PM_Dalibnieki[],MATCH(PM_Cuka[[#This Row],[Dablībnieka numurs]],PM_Dalibnieki[Dablībnieka numurs],0),2)</f>
        <v>0</v>
      </c>
      <c r="D385" s="50">
        <f>INDEX(PM_Dalibnieki[],MATCH(PM_Cuka[[#This Row],[Dablībnieka numurs]],PM_Dalibnieki[Dablībnieka numurs],0),3)</f>
        <v>0</v>
      </c>
      <c r="E385" s="50">
        <f>INDEX(PM_Dalibnieki[],MATCH(PM_Cuka[[#This Row],[Dablībnieka numurs]],PM_Dalibnieki[Dablībnieka numurs],0),4)</f>
        <v>0</v>
      </c>
      <c r="F385" s="80">
        <f>INDEX(PM_Dalibnieki[],MATCH(PM_Cuka[[#This Row],[Dablībnieka numurs]],PM_Dalibnieki[Dablībnieka numurs],"0"),5)</f>
        <v>0</v>
      </c>
      <c r="G385" s="64"/>
      <c r="H385" s="64"/>
      <c r="I385" s="60">
        <f t="shared" si="5"/>
        <v>0</v>
      </c>
      <c r="J385" s="64"/>
      <c r="K385" s="60">
        <f>SUM(PM_Cuka[[#This Row],[KOPĀ ]:[P/FINĀLS]])</f>
        <v>0</v>
      </c>
      <c r="L385" s="64"/>
      <c r="M385" s="60">
        <f>SUM(PM_Cuka[[#This Row],[KOPĀ Pēc Pusfināla]],PM_Cuka[[#This Row],[FINĀLS]])</f>
        <v>0</v>
      </c>
      <c r="N385" s="60" t="str">
        <f>IF(PM_Cuka[[#This Row],[KOPĀ Pēc Fināla]]&gt;0,RANK(PM_Cuka[[#This Row],[KOPĀ Pēc Fināla]],PM_Cuka[KOPĀ Pēc Fināla]),"NAV")</f>
        <v>NAV</v>
      </c>
      <c r="O385" s="64"/>
      <c r="P385" s="64" t="str">
        <f>IF(PM_Cuka[[#This Row],[Grupa]]="Juniors",COUNTIFS(PM_Cuka[Grupa],PM_Cuka[[#This Row],[Grupa]],PM_Cuka[KOPĀ Pēc Fināla],"&gt;"&amp;PM_Cuka[[#This Row],[KOPĀ Pēc Fināla]])+1,"")</f>
        <v/>
      </c>
      <c r="Q385" s="65" t="str">
        <f>IF(PM_Cuka[[#This Row],[Grupa]]="Amatieris",COUNTIFS(PM_Cuka[Grupa],PM_Cuka[[#This Row],[Grupa]],PM_Cuka[KOPĀ Pēc Fināla],"&gt;"&amp;PM_Cuka[[#This Row],[KOPĀ Pēc Fināla]])+1,"")</f>
        <v/>
      </c>
      <c r="R385" s="52" t="str">
        <f>IF(PM_Cuka[[#This Row],[Komanda]]&gt;0,SUMIFS(PM_Cuka[[KOPĀ ]],PM_Cuka[Komanda],PM_Cuka[[#This Row],[Komanda]]),"0")</f>
        <v>0</v>
      </c>
    </row>
    <row r="386" spans="1:18" ht="15" x14ac:dyDescent="0.25">
      <c r="A386" s="55">
        <v>379</v>
      </c>
      <c r="B386" s="34">
        <v>379</v>
      </c>
      <c r="C386" s="50">
        <f>INDEX(PM_Dalibnieki[],MATCH(PM_Cuka[[#This Row],[Dablībnieka numurs]],PM_Dalibnieki[Dablībnieka numurs],0),2)</f>
        <v>0</v>
      </c>
      <c r="D386" s="50">
        <f>INDEX(PM_Dalibnieki[],MATCH(PM_Cuka[[#This Row],[Dablībnieka numurs]],PM_Dalibnieki[Dablībnieka numurs],0),3)</f>
        <v>0</v>
      </c>
      <c r="E386" s="50">
        <f>INDEX(PM_Dalibnieki[],MATCH(PM_Cuka[[#This Row],[Dablībnieka numurs]],PM_Dalibnieki[Dablībnieka numurs],0),4)</f>
        <v>0</v>
      </c>
      <c r="F386" s="80">
        <f>INDEX(PM_Dalibnieki[],MATCH(PM_Cuka[[#This Row],[Dablībnieka numurs]],PM_Dalibnieki[Dablībnieka numurs],"0"),5)</f>
        <v>0</v>
      </c>
      <c r="G386" s="64"/>
      <c r="H386" s="64"/>
      <c r="I386" s="60">
        <f t="shared" si="5"/>
        <v>0</v>
      </c>
      <c r="J386" s="64"/>
      <c r="K386" s="60">
        <f>SUM(PM_Cuka[[#This Row],[KOPĀ ]:[P/FINĀLS]])</f>
        <v>0</v>
      </c>
      <c r="L386" s="64"/>
      <c r="M386" s="60">
        <f>SUM(PM_Cuka[[#This Row],[KOPĀ Pēc Pusfināla]],PM_Cuka[[#This Row],[FINĀLS]])</f>
        <v>0</v>
      </c>
      <c r="N386" s="60" t="str">
        <f>IF(PM_Cuka[[#This Row],[KOPĀ Pēc Fināla]]&gt;0,RANK(PM_Cuka[[#This Row],[KOPĀ Pēc Fināla]],PM_Cuka[KOPĀ Pēc Fināla]),"NAV")</f>
        <v>NAV</v>
      </c>
      <c r="O386" s="64"/>
      <c r="P386" s="64" t="str">
        <f>IF(PM_Cuka[[#This Row],[Grupa]]="Juniors",COUNTIFS(PM_Cuka[Grupa],PM_Cuka[[#This Row],[Grupa]],PM_Cuka[KOPĀ Pēc Fināla],"&gt;"&amp;PM_Cuka[[#This Row],[KOPĀ Pēc Fināla]])+1,"")</f>
        <v/>
      </c>
      <c r="Q386" s="65" t="str">
        <f>IF(PM_Cuka[[#This Row],[Grupa]]="Amatieris",COUNTIFS(PM_Cuka[Grupa],PM_Cuka[[#This Row],[Grupa]],PM_Cuka[KOPĀ Pēc Fināla],"&gt;"&amp;PM_Cuka[[#This Row],[KOPĀ Pēc Fināla]])+1,"")</f>
        <v/>
      </c>
      <c r="R386" s="52" t="str">
        <f>IF(PM_Cuka[[#This Row],[Komanda]]&gt;0,SUMIFS(PM_Cuka[[KOPĀ ]],PM_Cuka[Komanda],PM_Cuka[[#This Row],[Komanda]]),"0")</f>
        <v>0</v>
      </c>
    </row>
    <row r="387" spans="1:18" ht="15" x14ac:dyDescent="0.25">
      <c r="A387" s="55">
        <v>380</v>
      </c>
      <c r="B387" s="34">
        <v>380</v>
      </c>
      <c r="C387" s="50">
        <f>INDEX(PM_Dalibnieki[],MATCH(PM_Cuka[[#This Row],[Dablībnieka numurs]],PM_Dalibnieki[Dablībnieka numurs],0),2)</f>
        <v>0</v>
      </c>
      <c r="D387" s="50">
        <f>INDEX(PM_Dalibnieki[],MATCH(PM_Cuka[[#This Row],[Dablībnieka numurs]],PM_Dalibnieki[Dablībnieka numurs],0),3)</f>
        <v>0</v>
      </c>
      <c r="E387" s="50">
        <f>INDEX(PM_Dalibnieki[],MATCH(PM_Cuka[[#This Row],[Dablībnieka numurs]],PM_Dalibnieki[Dablībnieka numurs],0),4)</f>
        <v>0</v>
      </c>
      <c r="F387" s="80">
        <f>INDEX(PM_Dalibnieki[],MATCH(PM_Cuka[[#This Row],[Dablībnieka numurs]],PM_Dalibnieki[Dablībnieka numurs],"0"),5)</f>
        <v>0</v>
      </c>
      <c r="G387" s="64"/>
      <c r="H387" s="64"/>
      <c r="I387" s="60">
        <f t="shared" si="5"/>
        <v>0</v>
      </c>
      <c r="J387" s="64"/>
      <c r="K387" s="60">
        <f>SUM(PM_Cuka[[#This Row],[KOPĀ ]:[P/FINĀLS]])</f>
        <v>0</v>
      </c>
      <c r="L387" s="64"/>
      <c r="M387" s="60">
        <f>SUM(PM_Cuka[[#This Row],[KOPĀ Pēc Pusfināla]],PM_Cuka[[#This Row],[FINĀLS]])</f>
        <v>0</v>
      </c>
      <c r="N387" s="60" t="str">
        <f>IF(PM_Cuka[[#This Row],[KOPĀ Pēc Fināla]]&gt;0,RANK(PM_Cuka[[#This Row],[KOPĀ Pēc Fināla]],PM_Cuka[KOPĀ Pēc Fināla]),"NAV")</f>
        <v>NAV</v>
      </c>
      <c r="O387" s="64"/>
      <c r="P387" s="64" t="str">
        <f>IF(PM_Cuka[[#This Row],[Grupa]]="Juniors",COUNTIFS(PM_Cuka[Grupa],PM_Cuka[[#This Row],[Grupa]],PM_Cuka[KOPĀ Pēc Fināla],"&gt;"&amp;PM_Cuka[[#This Row],[KOPĀ Pēc Fināla]])+1,"")</f>
        <v/>
      </c>
      <c r="Q387" s="65" t="str">
        <f>IF(PM_Cuka[[#This Row],[Grupa]]="Amatieris",COUNTIFS(PM_Cuka[Grupa],PM_Cuka[[#This Row],[Grupa]],PM_Cuka[KOPĀ Pēc Fināla],"&gt;"&amp;PM_Cuka[[#This Row],[KOPĀ Pēc Fināla]])+1,"")</f>
        <v/>
      </c>
      <c r="R387" s="52" t="str">
        <f>IF(PM_Cuka[[#This Row],[Komanda]]&gt;0,SUMIFS(PM_Cuka[[KOPĀ ]],PM_Cuka[Komanda],PM_Cuka[[#This Row],[Komanda]]),"0")</f>
        <v>0</v>
      </c>
    </row>
    <row r="388" spans="1:18" ht="15" x14ac:dyDescent="0.25">
      <c r="A388" s="55">
        <v>381</v>
      </c>
      <c r="B388" s="34">
        <v>381</v>
      </c>
      <c r="C388" s="50">
        <f>INDEX(PM_Dalibnieki[],MATCH(PM_Cuka[[#This Row],[Dablībnieka numurs]],PM_Dalibnieki[Dablībnieka numurs],0),2)</f>
        <v>0</v>
      </c>
      <c r="D388" s="50">
        <f>INDEX(PM_Dalibnieki[],MATCH(PM_Cuka[[#This Row],[Dablībnieka numurs]],PM_Dalibnieki[Dablībnieka numurs],0),3)</f>
        <v>0</v>
      </c>
      <c r="E388" s="50">
        <f>INDEX(PM_Dalibnieki[],MATCH(PM_Cuka[[#This Row],[Dablībnieka numurs]],PM_Dalibnieki[Dablībnieka numurs],0),4)</f>
        <v>0</v>
      </c>
      <c r="F388" s="80">
        <f>INDEX(PM_Dalibnieki[],MATCH(PM_Cuka[[#This Row],[Dablībnieka numurs]],PM_Dalibnieki[Dablībnieka numurs],"0"),5)</f>
        <v>0</v>
      </c>
      <c r="G388" s="64"/>
      <c r="H388" s="64"/>
      <c r="I388" s="60">
        <f t="shared" si="5"/>
        <v>0</v>
      </c>
      <c r="J388" s="64"/>
      <c r="K388" s="60">
        <f>SUM(PM_Cuka[[#This Row],[KOPĀ ]:[P/FINĀLS]])</f>
        <v>0</v>
      </c>
      <c r="L388" s="64"/>
      <c r="M388" s="60">
        <f>SUM(PM_Cuka[[#This Row],[KOPĀ Pēc Pusfināla]],PM_Cuka[[#This Row],[FINĀLS]])</f>
        <v>0</v>
      </c>
      <c r="N388" s="60" t="str">
        <f>IF(PM_Cuka[[#This Row],[KOPĀ Pēc Fināla]]&gt;0,RANK(PM_Cuka[[#This Row],[KOPĀ Pēc Fināla]],PM_Cuka[KOPĀ Pēc Fināla]),"NAV")</f>
        <v>NAV</v>
      </c>
      <c r="O388" s="64"/>
      <c r="P388" s="64" t="str">
        <f>IF(PM_Cuka[[#This Row],[Grupa]]="Juniors",COUNTIFS(PM_Cuka[Grupa],PM_Cuka[[#This Row],[Grupa]],PM_Cuka[KOPĀ Pēc Fināla],"&gt;"&amp;PM_Cuka[[#This Row],[KOPĀ Pēc Fināla]])+1,"")</f>
        <v/>
      </c>
      <c r="Q388" s="65" t="str">
        <f>IF(PM_Cuka[[#This Row],[Grupa]]="Amatieris",COUNTIFS(PM_Cuka[Grupa],PM_Cuka[[#This Row],[Grupa]],PM_Cuka[KOPĀ Pēc Fināla],"&gt;"&amp;PM_Cuka[[#This Row],[KOPĀ Pēc Fināla]])+1,"")</f>
        <v/>
      </c>
      <c r="R388" s="52" t="str">
        <f>IF(PM_Cuka[[#This Row],[Komanda]]&gt;0,SUMIFS(PM_Cuka[[KOPĀ ]],PM_Cuka[Komanda],PM_Cuka[[#This Row],[Komanda]]),"0")</f>
        <v>0</v>
      </c>
    </row>
    <row r="389" spans="1:18" ht="15" x14ac:dyDescent="0.25">
      <c r="A389" s="55">
        <v>382</v>
      </c>
      <c r="B389" s="34">
        <v>382</v>
      </c>
      <c r="C389" s="50">
        <f>INDEX(PM_Dalibnieki[],MATCH(PM_Cuka[[#This Row],[Dablībnieka numurs]],PM_Dalibnieki[Dablībnieka numurs],0),2)</f>
        <v>0</v>
      </c>
      <c r="D389" s="50">
        <f>INDEX(PM_Dalibnieki[],MATCH(PM_Cuka[[#This Row],[Dablībnieka numurs]],PM_Dalibnieki[Dablībnieka numurs],0),3)</f>
        <v>0</v>
      </c>
      <c r="E389" s="50">
        <f>INDEX(PM_Dalibnieki[],MATCH(PM_Cuka[[#This Row],[Dablībnieka numurs]],PM_Dalibnieki[Dablībnieka numurs],0),4)</f>
        <v>0</v>
      </c>
      <c r="F389" s="80">
        <f>INDEX(PM_Dalibnieki[],MATCH(PM_Cuka[[#This Row],[Dablībnieka numurs]],PM_Dalibnieki[Dablībnieka numurs],"0"),5)</f>
        <v>0</v>
      </c>
      <c r="G389" s="64"/>
      <c r="H389" s="64"/>
      <c r="I389" s="60">
        <f t="shared" si="5"/>
        <v>0</v>
      </c>
      <c r="J389" s="64"/>
      <c r="K389" s="60">
        <f>SUM(PM_Cuka[[#This Row],[KOPĀ ]:[P/FINĀLS]])</f>
        <v>0</v>
      </c>
      <c r="L389" s="64"/>
      <c r="M389" s="60">
        <f>SUM(PM_Cuka[[#This Row],[KOPĀ Pēc Pusfināla]],PM_Cuka[[#This Row],[FINĀLS]])</f>
        <v>0</v>
      </c>
      <c r="N389" s="60" t="str">
        <f>IF(PM_Cuka[[#This Row],[KOPĀ Pēc Fināla]]&gt;0,RANK(PM_Cuka[[#This Row],[KOPĀ Pēc Fināla]],PM_Cuka[KOPĀ Pēc Fināla]),"NAV")</f>
        <v>NAV</v>
      </c>
      <c r="O389" s="64"/>
      <c r="P389" s="64" t="str">
        <f>IF(PM_Cuka[[#This Row],[Grupa]]="Juniors",COUNTIFS(PM_Cuka[Grupa],PM_Cuka[[#This Row],[Grupa]],PM_Cuka[KOPĀ Pēc Fināla],"&gt;"&amp;PM_Cuka[[#This Row],[KOPĀ Pēc Fināla]])+1,"")</f>
        <v/>
      </c>
      <c r="Q389" s="65" t="str">
        <f>IF(PM_Cuka[[#This Row],[Grupa]]="Amatieris",COUNTIFS(PM_Cuka[Grupa],PM_Cuka[[#This Row],[Grupa]],PM_Cuka[KOPĀ Pēc Fināla],"&gt;"&amp;PM_Cuka[[#This Row],[KOPĀ Pēc Fināla]])+1,"")</f>
        <v/>
      </c>
      <c r="R389" s="52" t="str">
        <f>IF(PM_Cuka[[#This Row],[Komanda]]&gt;0,SUMIFS(PM_Cuka[[KOPĀ ]],PM_Cuka[Komanda],PM_Cuka[[#This Row],[Komanda]]),"0")</f>
        <v>0</v>
      </c>
    </row>
    <row r="390" spans="1:18" ht="15" x14ac:dyDescent="0.25">
      <c r="A390" s="55">
        <v>383</v>
      </c>
      <c r="B390" s="34">
        <v>383</v>
      </c>
      <c r="C390" s="50">
        <f>INDEX(PM_Dalibnieki[],MATCH(PM_Cuka[[#This Row],[Dablībnieka numurs]],PM_Dalibnieki[Dablībnieka numurs],0),2)</f>
        <v>0</v>
      </c>
      <c r="D390" s="50">
        <f>INDEX(PM_Dalibnieki[],MATCH(PM_Cuka[[#This Row],[Dablībnieka numurs]],PM_Dalibnieki[Dablībnieka numurs],0),3)</f>
        <v>0</v>
      </c>
      <c r="E390" s="50">
        <f>INDEX(PM_Dalibnieki[],MATCH(PM_Cuka[[#This Row],[Dablībnieka numurs]],PM_Dalibnieki[Dablībnieka numurs],0),4)</f>
        <v>0</v>
      </c>
      <c r="F390" s="80">
        <f>INDEX(PM_Dalibnieki[],MATCH(PM_Cuka[[#This Row],[Dablībnieka numurs]],PM_Dalibnieki[Dablībnieka numurs],"0"),5)</f>
        <v>0</v>
      </c>
      <c r="G390" s="64"/>
      <c r="H390" s="64"/>
      <c r="I390" s="60">
        <f t="shared" si="5"/>
        <v>0</v>
      </c>
      <c r="J390" s="64"/>
      <c r="K390" s="60">
        <f>SUM(PM_Cuka[[#This Row],[KOPĀ ]:[P/FINĀLS]])</f>
        <v>0</v>
      </c>
      <c r="L390" s="64"/>
      <c r="M390" s="60">
        <f>SUM(PM_Cuka[[#This Row],[KOPĀ Pēc Pusfināla]],PM_Cuka[[#This Row],[FINĀLS]])</f>
        <v>0</v>
      </c>
      <c r="N390" s="60" t="str">
        <f>IF(PM_Cuka[[#This Row],[KOPĀ Pēc Fināla]]&gt;0,RANK(PM_Cuka[[#This Row],[KOPĀ Pēc Fināla]],PM_Cuka[KOPĀ Pēc Fināla]),"NAV")</f>
        <v>NAV</v>
      </c>
      <c r="O390" s="64"/>
      <c r="P390" s="64" t="str">
        <f>IF(PM_Cuka[[#This Row],[Grupa]]="Juniors",COUNTIFS(PM_Cuka[Grupa],PM_Cuka[[#This Row],[Grupa]],PM_Cuka[KOPĀ Pēc Fināla],"&gt;"&amp;PM_Cuka[[#This Row],[KOPĀ Pēc Fināla]])+1,"")</f>
        <v/>
      </c>
      <c r="Q390" s="65" t="str">
        <f>IF(PM_Cuka[[#This Row],[Grupa]]="Amatieris",COUNTIFS(PM_Cuka[Grupa],PM_Cuka[[#This Row],[Grupa]],PM_Cuka[KOPĀ Pēc Fināla],"&gt;"&amp;PM_Cuka[[#This Row],[KOPĀ Pēc Fināla]])+1,"")</f>
        <v/>
      </c>
      <c r="R390" s="52" t="str">
        <f>IF(PM_Cuka[[#This Row],[Komanda]]&gt;0,SUMIFS(PM_Cuka[[KOPĀ ]],PM_Cuka[Komanda],PM_Cuka[[#This Row],[Komanda]]),"0")</f>
        <v>0</v>
      </c>
    </row>
    <row r="391" spans="1:18" ht="15" x14ac:dyDescent="0.25">
      <c r="A391" s="55">
        <v>384</v>
      </c>
      <c r="B391" s="34">
        <v>384</v>
      </c>
      <c r="C391" s="50">
        <f>INDEX(PM_Dalibnieki[],MATCH(PM_Cuka[[#This Row],[Dablībnieka numurs]],PM_Dalibnieki[Dablībnieka numurs],0),2)</f>
        <v>0</v>
      </c>
      <c r="D391" s="50">
        <f>INDEX(PM_Dalibnieki[],MATCH(PM_Cuka[[#This Row],[Dablībnieka numurs]],PM_Dalibnieki[Dablībnieka numurs],0),3)</f>
        <v>0</v>
      </c>
      <c r="E391" s="50">
        <f>INDEX(PM_Dalibnieki[],MATCH(PM_Cuka[[#This Row],[Dablībnieka numurs]],PM_Dalibnieki[Dablībnieka numurs],0),4)</f>
        <v>0</v>
      </c>
      <c r="F391" s="80">
        <f>INDEX(PM_Dalibnieki[],MATCH(PM_Cuka[[#This Row],[Dablībnieka numurs]],PM_Dalibnieki[Dablībnieka numurs],"0"),5)</f>
        <v>0</v>
      </c>
      <c r="G391" s="64"/>
      <c r="H391" s="64"/>
      <c r="I391" s="60">
        <f t="shared" si="5"/>
        <v>0</v>
      </c>
      <c r="J391" s="64"/>
      <c r="K391" s="60">
        <f>SUM(PM_Cuka[[#This Row],[KOPĀ ]:[P/FINĀLS]])</f>
        <v>0</v>
      </c>
      <c r="L391" s="64"/>
      <c r="M391" s="60">
        <f>SUM(PM_Cuka[[#This Row],[KOPĀ Pēc Pusfināla]],PM_Cuka[[#This Row],[FINĀLS]])</f>
        <v>0</v>
      </c>
      <c r="N391" s="60" t="str">
        <f>IF(PM_Cuka[[#This Row],[KOPĀ Pēc Fināla]]&gt;0,RANK(PM_Cuka[[#This Row],[KOPĀ Pēc Fināla]],PM_Cuka[KOPĀ Pēc Fināla]),"NAV")</f>
        <v>NAV</v>
      </c>
      <c r="O391" s="64"/>
      <c r="P391" s="64" t="str">
        <f>IF(PM_Cuka[[#This Row],[Grupa]]="Juniors",COUNTIFS(PM_Cuka[Grupa],PM_Cuka[[#This Row],[Grupa]],PM_Cuka[KOPĀ Pēc Fināla],"&gt;"&amp;PM_Cuka[[#This Row],[KOPĀ Pēc Fināla]])+1,"")</f>
        <v/>
      </c>
      <c r="Q391" s="65" t="str">
        <f>IF(PM_Cuka[[#This Row],[Grupa]]="Amatieris",COUNTIFS(PM_Cuka[Grupa],PM_Cuka[[#This Row],[Grupa]],PM_Cuka[KOPĀ Pēc Fināla],"&gt;"&amp;PM_Cuka[[#This Row],[KOPĀ Pēc Fināla]])+1,"")</f>
        <v/>
      </c>
      <c r="R391" s="52" t="str">
        <f>IF(PM_Cuka[[#This Row],[Komanda]]&gt;0,SUMIFS(PM_Cuka[[KOPĀ ]],PM_Cuka[Komanda],PM_Cuka[[#This Row],[Komanda]]),"0")</f>
        <v>0</v>
      </c>
    </row>
    <row r="392" spans="1:18" ht="15" x14ac:dyDescent="0.25">
      <c r="A392" s="55">
        <v>385</v>
      </c>
      <c r="B392" s="34">
        <v>385</v>
      </c>
      <c r="C392" s="50">
        <f>INDEX(PM_Dalibnieki[],MATCH(PM_Cuka[[#This Row],[Dablībnieka numurs]],PM_Dalibnieki[Dablībnieka numurs],0),2)</f>
        <v>0</v>
      </c>
      <c r="D392" s="50">
        <f>INDEX(PM_Dalibnieki[],MATCH(PM_Cuka[[#This Row],[Dablībnieka numurs]],PM_Dalibnieki[Dablībnieka numurs],0),3)</f>
        <v>0</v>
      </c>
      <c r="E392" s="50">
        <f>INDEX(PM_Dalibnieki[],MATCH(PM_Cuka[[#This Row],[Dablībnieka numurs]],PM_Dalibnieki[Dablībnieka numurs],0),4)</f>
        <v>0</v>
      </c>
      <c r="F392" s="80">
        <f>INDEX(PM_Dalibnieki[],MATCH(PM_Cuka[[#This Row],[Dablībnieka numurs]],PM_Dalibnieki[Dablībnieka numurs],"0"),5)</f>
        <v>0</v>
      </c>
      <c r="G392" s="64"/>
      <c r="H392" s="64"/>
      <c r="I392" s="60">
        <f t="shared" ref="I392:I455" si="6">G392+H392</f>
        <v>0</v>
      </c>
      <c r="J392" s="64"/>
      <c r="K392" s="60">
        <f>SUM(PM_Cuka[[#This Row],[KOPĀ ]:[P/FINĀLS]])</f>
        <v>0</v>
      </c>
      <c r="L392" s="64"/>
      <c r="M392" s="60">
        <f>SUM(PM_Cuka[[#This Row],[KOPĀ Pēc Pusfināla]],PM_Cuka[[#This Row],[FINĀLS]])</f>
        <v>0</v>
      </c>
      <c r="N392" s="60" t="str">
        <f>IF(PM_Cuka[[#This Row],[KOPĀ Pēc Fināla]]&gt;0,RANK(PM_Cuka[[#This Row],[KOPĀ Pēc Fināla]],PM_Cuka[KOPĀ Pēc Fināla]),"NAV")</f>
        <v>NAV</v>
      </c>
      <c r="O392" s="64"/>
      <c r="P392" s="64" t="str">
        <f>IF(PM_Cuka[[#This Row],[Grupa]]="Juniors",COUNTIFS(PM_Cuka[Grupa],PM_Cuka[[#This Row],[Grupa]],PM_Cuka[KOPĀ Pēc Fināla],"&gt;"&amp;PM_Cuka[[#This Row],[KOPĀ Pēc Fināla]])+1,"")</f>
        <v/>
      </c>
      <c r="Q392" s="65" t="str">
        <f>IF(PM_Cuka[[#This Row],[Grupa]]="Amatieris",COUNTIFS(PM_Cuka[Grupa],PM_Cuka[[#This Row],[Grupa]],PM_Cuka[KOPĀ Pēc Fināla],"&gt;"&amp;PM_Cuka[[#This Row],[KOPĀ Pēc Fināla]])+1,"")</f>
        <v/>
      </c>
      <c r="R392" s="52" t="str">
        <f>IF(PM_Cuka[[#This Row],[Komanda]]&gt;0,SUMIFS(PM_Cuka[[KOPĀ ]],PM_Cuka[Komanda],PM_Cuka[[#This Row],[Komanda]]),"0")</f>
        <v>0</v>
      </c>
    </row>
    <row r="393" spans="1:18" ht="15" x14ac:dyDescent="0.25">
      <c r="A393" s="55">
        <v>386</v>
      </c>
      <c r="B393" s="34">
        <v>386</v>
      </c>
      <c r="C393" s="50">
        <f>INDEX(PM_Dalibnieki[],MATCH(PM_Cuka[[#This Row],[Dablībnieka numurs]],PM_Dalibnieki[Dablībnieka numurs],0),2)</f>
        <v>0</v>
      </c>
      <c r="D393" s="50">
        <f>INDEX(PM_Dalibnieki[],MATCH(PM_Cuka[[#This Row],[Dablībnieka numurs]],PM_Dalibnieki[Dablībnieka numurs],0),3)</f>
        <v>0</v>
      </c>
      <c r="E393" s="50">
        <f>INDEX(PM_Dalibnieki[],MATCH(PM_Cuka[[#This Row],[Dablībnieka numurs]],PM_Dalibnieki[Dablībnieka numurs],0),4)</f>
        <v>0</v>
      </c>
      <c r="F393" s="80">
        <f>INDEX(PM_Dalibnieki[],MATCH(PM_Cuka[[#This Row],[Dablībnieka numurs]],PM_Dalibnieki[Dablībnieka numurs],"0"),5)</f>
        <v>0</v>
      </c>
      <c r="G393" s="64"/>
      <c r="H393" s="64"/>
      <c r="I393" s="60">
        <f t="shared" si="6"/>
        <v>0</v>
      </c>
      <c r="J393" s="64"/>
      <c r="K393" s="60">
        <f>SUM(PM_Cuka[[#This Row],[KOPĀ ]:[P/FINĀLS]])</f>
        <v>0</v>
      </c>
      <c r="L393" s="64"/>
      <c r="M393" s="60">
        <f>SUM(PM_Cuka[[#This Row],[KOPĀ Pēc Pusfināla]],PM_Cuka[[#This Row],[FINĀLS]])</f>
        <v>0</v>
      </c>
      <c r="N393" s="60" t="str">
        <f>IF(PM_Cuka[[#This Row],[KOPĀ Pēc Fināla]]&gt;0,RANK(PM_Cuka[[#This Row],[KOPĀ Pēc Fināla]],PM_Cuka[KOPĀ Pēc Fināla]),"NAV")</f>
        <v>NAV</v>
      </c>
      <c r="O393" s="64"/>
      <c r="P393" s="64" t="str">
        <f>IF(PM_Cuka[[#This Row],[Grupa]]="Juniors",COUNTIFS(PM_Cuka[Grupa],PM_Cuka[[#This Row],[Grupa]],PM_Cuka[KOPĀ Pēc Fināla],"&gt;"&amp;PM_Cuka[[#This Row],[KOPĀ Pēc Fināla]])+1,"")</f>
        <v/>
      </c>
      <c r="Q393" s="65" t="str">
        <f>IF(PM_Cuka[[#This Row],[Grupa]]="Amatieris",COUNTIFS(PM_Cuka[Grupa],PM_Cuka[[#This Row],[Grupa]],PM_Cuka[KOPĀ Pēc Fināla],"&gt;"&amp;PM_Cuka[[#This Row],[KOPĀ Pēc Fināla]])+1,"")</f>
        <v/>
      </c>
      <c r="R393" s="52" t="str">
        <f>IF(PM_Cuka[[#This Row],[Komanda]]&gt;0,SUMIFS(PM_Cuka[[KOPĀ ]],PM_Cuka[Komanda],PM_Cuka[[#This Row],[Komanda]]),"0")</f>
        <v>0</v>
      </c>
    </row>
    <row r="394" spans="1:18" ht="15" x14ac:dyDescent="0.25">
      <c r="A394" s="55">
        <v>387</v>
      </c>
      <c r="B394" s="34">
        <v>387</v>
      </c>
      <c r="C394" s="50">
        <f>INDEX(PM_Dalibnieki[],MATCH(PM_Cuka[[#This Row],[Dablībnieka numurs]],PM_Dalibnieki[Dablībnieka numurs],0),2)</f>
        <v>0</v>
      </c>
      <c r="D394" s="50">
        <f>INDEX(PM_Dalibnieki[],MATCH(PM_Cuka[[#This Row],[Dablībnieka numurs]],PM_Dalibnieki[Dablībnieka numurs],0),3)</f>
        <v>0</v>
      </c>
      <c r="E394" s="50">
        <f>INDEX(PM_Dalibnieki[],MATCH(PM_Cuka[[#This Row],[Dablībnieka numurs]],PM_Dalibnieki[Dablībnieka numurs],0),4)</f>
        <v>0</v>
      </c>
      <c r="F394" s="80">
        <f>INDEX(PM_Dalibnieki[],MATCH(PM_Cuka[[#This Row],[Dablībnieka numurs]],PM_Dalibnieki[Dablībnieka numurs],"0"),5)</f>
        <v>0</v>
      </c>
      <c r="G394" s="64"/>
      <c r="H394" s="64"/>
      <c r="I394" s="60">
        <f t="shared" si="6"/>
        <v>0</v>
      </c>
      <c r="J394" s="64"/>
      <c r="K394" s="60">
        <f>SUM(PM_Cuka[[#This Row],[KOPĀ ]:[P/FINĀLS]])</f>
        <v>0</v>
      </c>
      <c r="L394" s="64"/>
      <c r="M394" s="60">
        <f>SUM(PM_Cuka[[#This Row],[KOPĀ Pēc Pusfināla]],PM_Cuka[[#This Row],[FINĀLS]])</f>
        <v>0</v>
      </c>
      <c r="N394" s="60" t="str">
        <f>IF(PM_Cuka[[#This Row],[KOPĀ Pēc Fināla]]&gt;0,RANK(PM_Cuka[[#This Row],[KOPĀ Pēc Fināla]],PM_Cuka[KOPĀ Pēc Fināla]),"NAV")</f>
        <v>NAV</v>
      </c>
      <c r="O394" s="64"/>
      <c r="P394" s="64" t="str">
        <f>IF(PM_Cuka[[#This Row],[Grupa]]="Juniors",COUNTIFS(PM_Cuka[Grupa],PM_Cuka[[#This Row],[Grupa]],PM_Cuka[KOPĀ Pēc Fināla],"&gt;"&amp;PM_Cuka[[#This Row],[KOPĀ Pēc Fināla]])+1,"")</f>
        <v/>
      </c>
      <c r="Q394" s="65" t="str">
        <f>IF(PM_Cuka[[#This Row],[Grupa]]="Amatieris",COUNTIFS(PM_Cuka[Grupa],PM_Cuka[[#This Row],[Grupa]],PM_Cuka[KOPĀ Pēc Fināla],"&gt;"&amp;PM_Cuka[[#This Row],[KOPĀ Pēc Fināla]])+1,"")</f>
        <v/>
      </c>
      <c r="R394" s="52" t="str">
        <f>IF(PM_Cuka[[#This Row],[Komanda]]&gt;0,SUMIFS(PM_Cuka[[KOPĀ ]],PM_Cuka[Komanda],PM_Cuka[[#This Row],[Komanda]]),"0")</f>
        <v>0</v>
      </c>
    </row>
    <row r="395" spans="1:18" ht="15" x14ac:dyDescent="0.25">
      <c r="A395" s="55">
        <v>388</v>
      </c>
      <c r="B395" s="34">
        <v>388</v>
      </c>
      <c r="C395" s="50">
        <f>INDEX(PM_Dalibnieki[],MATCH(PM_Cuka[[#This Row],[Dablībnieka numurs]],PM_Dalibnieki[Dablībnieka numurs],0),2)</f>
        <v>0</v>
      </c>
      <c r="D395" s="50">
        <f>INDEX(PM_Dalibnieki[],MATCH(PM_Cuka[[#This Row],[Dablībnieka numurs]],PM_Dalibnieki[Dablībnieka numurs],0),3)</f>
        <v>0</v>
      </c>
      <c r="E395" s="50">
        <f>INDEX(PM_Dalibnieki[],MATCH(PM_Cuka[[#This Row],[Dablībnieka numurs]],PM_Dalibnieki[Dablībnieka numurs],0),4)</f>
        <v>0</v>
      </c>
      <c r="F395" s="80">
        <f>INDEX(PM_Dalibnieki[],MATCH(PM_Cuka[[#This Row],[Dablībnieka numurs]],PM_Dalibnieki[Dablībnieka numurs],"0"),5)</f>
        <v>0</v>
      </c>
      <c r="G395" s="64"/>
      <c r="H395" s="64"/>
      <c r="I395" s="60">
        <f t="shared" si="6"/>
        <v>0</v>
      </c>
      <c r="J395" s="64"/>
      <c r="K395" s="60">
        <f>SUM(PM_Cuka[[#This Row],[KOPĀ ]:[P/FINĀLS]])</f>
        <v>0</v>
      </c>
      <c r="L395" s="64"/>
      <c r="M395" s="60">
        <f>SUM(PM_Cuka[[#This Row],[KOPĀ Pēc Pusfināla]],PM_Cuka[[#This Row],[FINĀLS]])</f>
        <v>0</v>
      </c>
      <c r="N395" s="60" t="str">
        <f>IF(PM_Cuka[[#This Row],[KOPĀ Pēc Fināla]]&gt;0,RANK(PM_Cuka[[#This Row],[KOPĀ Pēc Fināla]],PM_Cuka[KOPĀ Pēc Fināla]),"NAV")</f>
        <v>NAV</v>
      </c>
      <c r="O395" s="64"/>
      <c r="P395" s="64" t="str">
        <f>IF(PM_Cuka[[#This Row],[Grupa]]="Juniors",COUNTIFS(PM_Cuka[Grupa],PM_Cuka[[#This Row],[Grupa]],PM_Cuka[KOPĀ Pēc Fināla],"&gt;"&amp;PM_Cuka[[#This Row],[KOPĀ Pēc Fināla]])+1,"")</f>
        <v/>
      </c>
      <c r="Q395" s="65" t="str">
        <f>IF(PM_Cuka[[#This Row],[Grupa]]="Amatieris",COUNTIFS(PM_Cuka[Grupa],PM_Cuka[[#This Row],[Grupa]],PM_Cuka[KOPĀ Pēc Fināla],"&gt;"&amp;PM_Cuka[[#This Row],[KOPĀ Pēc Fināla]])+1,"")</f>
        <v/>
      </c>
      <c r="R395" s="52" t="str">
        <f>IF(PM_Cuka[[#This Row],[Komanda]]&gt;0,SUMIFS(PM_Cuka[[KOPĀ ]],PM_Cuka[Komanda],PM_Cuka[[#This Row],[Komanda]]),"0")</f>
        <v>0</v>
      </c>
    </row>
    <row r="396" spans="1:18" ht="15" x14ac:dyDescent="0.25">
      <c r="A396" s="55">
        <v>389</v>
      </c>
      <c r="B396" s="34">
        <v>389</v>
      </c>
      <c r="C396" s="50">
        <f>INDEX(PM_Dalibnieki[],MATCH(PM_Cuka[[#This Row],[Dablībnieka numurs]],PM_Dalibnieki[Dablībnieka numurs],0),2)</f>
        <v>0</v>
      </c>
      <c r="D396" s="50">
        <f>INDEX(PM_Dalibnieki[],MATCH(PM_Cuka[[#This Row],[Dablībnieka numurs]],PM_Dalibnieki[Dablībnieka numurs],0),3)</f>
        <v>0</v>
      </c>
      <c r="E396" s="50">
        <f>INDEX(PM_Dalibnieki[],MATCH(PM_Cuka[[#This Row],[Dablībnieka numurs]],PM_Dalibnieki[Dablībnieka numurs],0),4)</f>
        <v>0</v>
      </c>
      <c r="F396" s="80">
        <f>INDEX(PM_Dalibnieki[],MATCH(PM_Cuka[[#This Row],[Dablībnieka numurs]],PM_Dalibnieki[Dablībnieka numurs],"0"),5)</f>
        <v>0</v>
      </c>
      <c r="G396" s="64"/>
      <c r="H396" s="64"/>
      <c r="I396" s="60">
        <f t="shared" si="6"/>
        <v>0</v>
      </c>
      <c r="J396" s="64"/>
      <c r="K396" s="60">
        <f>SUM(PM_Cuka[[#This Row],[KOPĀ ]:[P/FINĀLS]])</f>
        <v>0</v>
      </c>
      <c r="L396" s="64"/>
      <c r="M396" s="60">
        <f>SUM(PM_Cuka[[#This Row],[KOPĀ Pēc Pusfināla]],PM_Cuka[[#This Row],[FINĀLS]])</f>
        <v>0</v>
      </c>
      <c r="N396" s="60" t="str">
        <f>IF(PM_Cuka[[#This Row],[KOPĀ Pēc Fināla]]&gt;0,RANK(PM_Cuka[[#This Row],[KOPĀ Pēc Fināla]],PM_Cuka[KOPĀ Pēc Fināla]),"NAV")</f>
        <v>NAV</v>
      </c>
      <c r="O396" s="64"/>
      <c r="P396" s="64" t="str">
        <f>IF(PM_Cuka[[#This Row],[Grupa]]="Juniors",COUNTIFS(PM_Cuka[Grupa],PM_Cuka[[#This Row],[Grupa]],PM_Cuka[KOPĀ Pēc Fināla],"&gt;"&amp;PM_Cuka[[#This Row],[KOPĀ Pēc Fināla]])+1,"")</f>
        <v/>
      </c>
      <c r="Q396" s="65" t="str">
        <f>IF(PM_Cuka[[#This Row],[Grupa]]="Amatieris",COUNTIFS(PM_Cuka[Grupa],PM_Cuka[[#This Row],[Grupa]],PM_Cuka[KOPĀ Pēc Fināla],"&gt;"&amp;PM_Cuka[[#This Row],[KOPĀ Pēc Fināla]])+1,"")</f>
        <v/>
      </c>
      <c r="R396" s="52" t="str">
        <f>IF(PM_Cuka[[#This Row],[Komanda]]&gt;0,SUMIFS(PM_Cuka[[KOPĀ ]],PM_Cuka[Komanda],PM_Cuka[[#This Row],[Komanda]]),"0")</f>
        <v>0</v>
      </c>
    </row>
    <row r="397" spans="1:18" ht="15" x14ac:dyDescent="0.25">
      <c r="A397" s="55">
        <v>390</v>
      </c>
      <c r="B397" s="34">
        <v>390</v>
      </c>
      <c r="C397" s="50">
        <f>INDEX(PM_Dalibnieki[],MATCH(PM_Cuka[[#This Row],[Dablībnieka numurs]],PM_Dalibnieki[Dablībnieka numurs],0),2)</f>
        <v>0</v>
      </c>
      <c r="D397" s="50">
        <f>INDEX(PM_Dalibnieki[],MATCH(PM_Cuka[[#This Row],[Dablībnieka numurs]],PM_Dalibnieki[Dablībnieka numurs],0),3)</f>
        <v>0</v>
      </c>
      <c r="E397" s="50">
        <f>INDEX(PM_Dalibnieki[],MATCH(PM_Cuka[[#This Row],[Dablībnieka numurs]],PM_Dalibnieki[Dablībnieka numurs],0),4)</f>
        <v>0</v>
      </c>
      <c r="F397" s="80">
        <f>INDEX(PM_Dalibnieki[],MATCH(PM_Cuka[[#This Row],[Dablībnieka numurs]],PM_Dalibnieki[Dablībnieka numurs],"0"),5)</f>
        <v>0</v>
      </c>
      <c r="G397" s="64"/>
      <c r="H397" s="64"/>
      <c r="I397" s="60">
        <f t="shared" si="6"/>
        <v>0</v>
      </c>
      <c r="J397" s="64"/>
      <c r="K397" s="60">
        <f>SUM(PM_Cuka[[#This Row],[KOPĀ ]:[P/FINĀLS]])</f>
        <v>0</v>
      </c>
      <c r="L397" s="64"/>
      <c r="M397" s="60">
        <f>SUM(PM_Cuka[[#This Row],[KOPĀ Pēc Pusfināla]],PM_Cuka[[#This Row],[FINĀLS]])</f>
        <v>0</v>
      </c>
      <c r="N397" s="60" t="str">
        <f>IF(PM_Cuka[[#This Row],[KOPĀ Pēc Fināla]]&gt;0,RANK(PM_Cuka[[#This Row],[KOPĀ Pēc Fināla]],PM_Cuka[KOPĀ Pēc Fināla]),"NAV")</f>
        <v>NAV</v>
      </c>
      <c r="O397" s="64"/>
      <c r="P397" s="64" t="str">
        <f>IF(PM_Cuka[[#This Row],[Grupa]]="Juniors",COUNTIFS(PM_Cuka[Grupa],PM_Cuka[[#This Row],[Grupa]],PM_Cuka[KOPĀ Pēc Fināla],"&gt;"&amp;PM_Cuka[[#This Row],[KOPĀ Pēc Fināla]])+1,"")</f>
        <v/>
      </c>
      <c r="Q397" s="65" t="str">
        <f>IF(PM_Cuka[[#This Row],[Grupa]]="Amatieris",COUNTIFS(PM_Cuka[Grupa],PM_Cuka[[#This Row],[Grupa]],PM_Cuka[KOPĀ Pēc Fināla],"&gt;"&amp;PM_Cuka[[#This Row],[KOPĀ Pēc Fināla]])+1,"")</f>
        <v/>
      </c>
      <c r="R397" s="52" t="str">
        <f>IF(PM_Cuka[[#This Row],[Komanda]]&gt;0,SUMIFS(PM_Cuka[[KOPĀ ]],PM_Cuka[Komanda],PM_Cuka[[#This Row],[Komanda]]),"0")</f>
        <v>0</v>
      </c>
    </row>
    <row r="398" spans="1:18" ht="15" x14ac:dyDescent="0.25">
      <c r="A398" s="55">
        <v>391</v>
      </c>
      <c r="B398" s="34">
        <v>391</v>
      </c>
      <c r="C398" s="50">
        <f>INDEX(PM_Dalibnieki[],MATCH(PM_Cuka[[#This Row],[Dablībnieka numurs]],PM_Dalibnieki[Dablībnieka numurs],0),2)</f>
        <v>0</v>
      </c>
      <c r="D398" s="50">
        <f>INDEX(PM_Dalibnieki[],MATCH(PM_Cuka[[#This Row],[Dablībnieka numurs]],PM_Dalibnieki[Dablībnieka numurs],0),3)</f>
        <v>0</v>
      </c>
      <c r="E398" s="50">
        <f>INDEX(PM_Dalibnieki[],MATCH(PM_Cuka[[#This Row],[Dablībnieka numurs]],PM_Dalibnieki[Dablībnieka numurs],0),4)</f>
        <v>0</v>
      </c>
      <c r="F398" s="80">
        <f>INDEX(PM_Dalibnieki[],MATCH(PM_Cuka[[#This Row],[Dablībnieka numurs]],PM_Dalibnieki[Dablībnieka numurs],"0"),5)</f>
        <v>0</v>
      </c>
      <c r="G398" s="64"/>
      <c r="H398" s="64"/>
      <c r="I398" s="60">
        <f t="shared" si="6"/>
        <v>0</v>
      </c>
      <c r="J398" s="64"/>
      <c r="K398" s="60">
        <f>SUM(PM_Cuka[[#This Row],[KOPĀ ]:[P/FINĀLS]])</f>
        <v>0</v>
      </c>
      <c r="L398" s="64"/>
      <c r="M398" s="60">
        <f>SUM(PM_Cuka[[#This Row],[KOPĀ Pēc Pusfināla]],PM_Cuka[[#This Row],[FINĀLS]])</f>
        <v>0</v>
      </c>
      <c r="N398" s="60" t="str">
        <f>IF(PM_Cuka[[#This Row],[KOPĀ Pēc Fināla]]&gt;0,RANK(PM_Cuka[[#This Row],[KOPĀ Pēc Fināla]],PM_Cuka[KOPĀ Pēc Fināla]),"NAV")</f>
        <v>NAV</v>
      </c>
      <c r="O398" s="64"/>
      <c r="P398" s="64" t="str">
        <f>IF(PM_Cuka[[#This Row],[Grupa]]="Juniors",COUNTIFS(PM_Cuka[Grupa],PM_Cuka[[#This Row],[Grupa]],PM_Cuka[KOPĀ Pēc Fināla],"&gt;"&amp;PM_Cuka[[#This Row],[KOPĀ Pēc Fināla]])+1,"")</f>
        <v/>
      </c>
      <c r="Q398" s="65" t="str">
        <f>IF(PM_Cuka[[#This Row],[Grupa]]="Amatieris",COUNTIFS(PM_Cuka[Grupa],PM_Cuka[[#This Row],[Grupa]],PM_Cuka[KOPĀ Pēc Fināla],"&gt;"&amp;PM_Cuka[[#This Row],[KOPĀ Pēc Fināla]])+1,"")</f>
        <v/>
      </c>
      <c r="R398" s="52" t="str">
        <f>IF(PM_Cuka[[#This Row],[Komanda]]&gt;0,SUMIFS(PM_Cuka[[KOPĀ ]],PM_Cuka[Komanda],PM_Cuka[[#This Row],[Komanda]]),"0")</f>
        <v>0</v>
      </c>
    </row>
    <row r="399" spans="1:18" ht="15" x14ac:dyDescent="0.25">
      <c r="A399" s="55">
        <v>392</v>
      </c>
      <c r="B399" s="34">
        <v>392</v>
      </c>
      <c r="C399" s="50">
        <f>INDEX(PM_Dalibnieki[],MATCH(PM_Cuka[[#This Row],[Dablībnieka numurs]],PM_Dalibnieki[Dablībnieka numurs],0),2)</f>
        <v>0</v>
      </c>
      <c r="D399" s="50">
        <f>INDEX(PM_Dalibnieki[],MATCH(PM_Cuka[[#This Row],[Dablībnieka numurs]],PM_Dalibnieki[Dablībnieka numurs],0),3)</f>
        <v>0</v>
      </c>
      <c r="E399" s="50">
        <f>INDEX(PM_Dalibnieki[],MATCH(PM_Cuka[[#This Row],[Dablībnieka numurs]],PM_Dalibnieki[Dablībnieka numurs],0),4)</f>
        <v>0</v>
      </c>
      <c r="F399" s="80">
        <f>INDEX(PM_Dalibnieki[],MATCH(PM_Cuka[[#This Row],[Dablībnieka numurs]],PM_Dalibnieki[Dablībnieka numurs],"0"),5)</f>
        <v>0</v>
      </c>
      <c r="G399" s="64"/>
      <c r="H399" s="64"/>
      <c r="I399" s="60">
        <f t="shared" si="6"/>
        <v>0</v>
      </c>
      <c r="J399" s="64"/>
      <c r="K399" s="60">
        <f>SUM(PM_Cuka[[#This Row],[KOPĀ ]:[P/FINĀLS]])</f>
        <v>0</v>
      </c>
      <c r="L399" s="64"/>
      <c r="M399" s="60">
        <f>SUM(PM_Cuka[[#This Row],[KOPĀ Pēc Pusfināla]],PM_Cuka[[#This Row],[FINĀLS]])</f>
        <v>0</v>
      </c>
      <c r="N399" s="60" t="str">
        <f>IF(PM_Cuka[[#This Row],[KOPĀ Pēc Fināla]]&gt;0,RANK(PM_Cuka[[#This Row],[KOPĀ Pēc Fināla]],PM_Cuka[KOPĀ Pēc Fināla]),"NAV")</f>
        <v>NAV</v>
      </c>
      <c r="O399" s="64"/>
      <c r="P399" s="64" t="str">
        <f>IF(PM_Cuka[[#This Row],[Grupa]]="Juniors",COUNTIFS(PM_Cuka[Grupa],PM_Cuka[[#This Row],[Grupa]],PM_Cuka[KOPĀ Pēc Fināla],"&gt;"&amp;PM_Cuka[[#This Row],[KOPĀ Pēc Fināla]])+1,"")</f>
        <v/>
      </c>
      <c r="Q399" s="65" t="str">
        <f>IF(PM_Cuka[[#This Row],[Grupa]]="Amatieris",COUNTIFS(PM_Cuka[Grupa],PM_Cuka[[#This Row],[Grupa]],PM_Cuka[KOPĀ Pēc Fināla],"&gt;"&amp;PM_Cuka[[#This Row],[KOPĀ Pēc Fināla]])+1,"")</f>
        <v/>
      </c>
      <c r="R399" s="52" t="str">
        <f>IF(PM_Cuka[[#This Row],[Komanda]]&gt;0,SUMIFS(PM_Cuka[[KOPĀ ]],PM_Cuka[Komanda],PM_Cuka[[#This Row],[Komanda]]),"0")</f>
        <v>0</v>
      </c>
    </row>
    <row r="400" spans="1:18" ht="15" x14ac:dyDescent="0.25">
      <c r="A400" s="55">
        <v>393</v>
      </c>
      <c r="B400" s="34">
        <v>393</v>
      </c>
      <c r="C400" s="50">
        <f>INDEX(PM_Dalibnieki[],MATCH(PM_Cuka[[#This Row],[Dablībnieka numurs]],PM_Dalibnieki[Dablībnieka numurs],0),2)</f>
        <v>0</v>
      </c>
      <c r="D400" s="50">
        <f>INDEX(PM_Dalibnieki[],MATCH(PM_Cuka[[#This Row],[Dablībnieka numurs]],PM_Dalibnieki[Dablībnieka numurs],0),3)</f>
        <v>0</v>
      </c>
      <c r="E400" s="50">
        <f>INDEX(PM_Dalibnieki[],MATCH(PM_Cuka[[#This Row],[Dablībnieka numurs]],PM_Dalibnieki[Dablībnieka numurs],0),4)</f>
        <v>0</v>
      </c>
      <c r="F400" s="80">
        <f>INDEX(PM_Dalibnieki[],MATCH(PM_Cuka[[#This Row],[Dablībnieka numurs]],PM_Dalibnieki[Dablībnieka numurs],"0"),5)</f>
        <v>0</v>
      </c>
      <c r="G400" s="64"/>
      <c r="H400" s="64"/>
      <c r="I400" s="60">
        <f t="shared" si="6"/>
        <v>0</v>
      </c>
      <c r="J400" s="64"/>
      <c r="K400" s="60">
        <f>SUM(PM_Cuka[[#This Row],[KOPĀ ]:[P/FINĀLS]])</f>
        <v>0</v>
      </c>
      <c r="L400" s="64"/>
      <c r="M400" s="60">
        <f>SUM(PM_Cuka[[#This Row],[KOPĀ Pēc Pusfināla]],PM_Cuka[[#This Row],[FINĀLS]])</f>
        <v>0</v>
      </c>
      <c r="N400" s="60" t="str">
        <f>IF(PM_Cuka[[#This Row],[KOPĀ Pēc Fināla]]&gt;0,RANK(PM_Cuka[[#This Row],[KOPĀ Pēc Fināla]],PM_Cuka[KOPĀ Pēc Fināla]),"NAV")</f>
        <v>NAV</v>
      </c>
      <c r="O400" s="64"/>
      <c r="P400" s="64" t="str">
        <f>IF(PM_Cuka[[#This Row],[Grupa]]="Juniors",COUNTIFS(PM_Cuka[Grupa],PM_Cuka[[#This Row],[Grupa]],PM_Cuka[KOPĀ Pēc Fināla],"&gt;"&amp;PM_Cuka[[#This Row],[KOPĀ Pēc Fināla]])+1,"")</f>
        <v/>
      </c>
      <c r="Q400" s="65" t="str">
        <f>IF(PM_Cuka[[#This Row],[Grupa]]="Amatieris",COUNTIFS(PM_Cuka[Grupa],PM_Cuka[[#This Row],[Grupa]],PM_Cuka[KOPĀ Pēc Fināla],"&gt;"&amp;PM_Cuka[[#This Row],[KOPĀ Pēc Fināla]])+1,"")</f>
        <v/>
      </c>
      <c r="R400" s="52" t="str">
        <f>IF(PM_Cuka[[#This Row],[Komanda]]&gt;0,SUMIFS(PM_Cuka[[KOPĀ ]],PM_Cuka[Komanda],PM_Cuka[[#This Row],[Komanda]]),"0")</f>
        <v>0</v>
      </c>
    </row>
    <row r="401" spans="1:18" ht="15" x14ac:dyDescent="0.25">
      <c r="A401" s="55">
        <v>394</v>
      </c>
      <c r="B401" s="34">
        <v>394</v>
      </c>
      <c r="C401" s="50">
        <f>INDEX(PM_Dalibnieki[],MATCH(PM_Cuka[[#This Row],[Dablībnieka numurs]],PM_Dalibnieki[Dablībnieka numurs],0),2)</f>
        <v>0</v>
      </c>
      <c r="D401" s="50">
        <f>INDEX(PM_Dalibnieki[],MATCH(PM_Cuka[[#This Row],[Dablībnieka numurs]],PM_Dalibnieki[Dablībnieka numurs],0),3)</f>
        <v>0</v>
      </c>
      <c r="E401" s="50">
        <f>INDEX(PM_Dalibnieki[],MATCH(PM_Cuka[[#This Row],[Dablībnieka numurs]],PM_Dalibnieki[Dablībnieka numurs],0),4)</f>
        <v>0</v>
      </c>
      <c r="F401" s="80">
        <f>INDEX(PM_Dalibnieki[],MATCH(PM_Cuka[[#This Row],[Dablībnieka numurs]],PM_Dalibnieki[Dablībnieka numurs],"0"),5)</f>
        <v>0</v>
      </c>
      <c r="G401" s="64"/>
      <c r="H401" s="64"/>
      <c r="I401" s="60">
        <f t="shared" si="6"/>
        <v>0</v>
      </c>
      <c r="J401" s="64"/>
      <c r="K401" s="60">
        <f>SUM(PM_Cuka[[#This Row],[KOPĀ ]:[P/FINĀLS]])</f>
        <v>0</v>
      </c>
      <c r="L401" s="64"/>
      <c r="M401" s="60">
        <f>SUM(PM_Cuka[[#This Row],[KOPĀ Pēc Pusfināla]],PM_Cuka[[#This Row],[FINĀLS]])</f>
        <v>0</v>
      </c>
      <c r="N401" s="60" t="str">
        <f>IF(PM_Cuka[[#This Row],[KOPĀ Pēc Fināla]]&gt;0,RANK(PM_Cuka[[#This Row],[KOPĀ Pēc Fināla]],PM_Cuka[KOPĀ Pēc Fināla]),"NAV")</f>
        <v>NAV</v>
      </c>
      <c r="O401" s="64"/>
      <c r="P401" s="64" t="str">
        <f>IF(PM_Cuka[[#This Row],[Grupa]]="Juniors",COUNTIFS(PM_Cuka[Grupa],PM_Cuka[[#This Row],[Grupa]],PM_Cuka[KOPĀ Pēc Fināla],"&gt;"&amp;PM_Cuka[[#This Row],[KOPĀ Pēc Fināla]])+1,"")</f>
        <v/>
      </c>
      <c r="Q401" s="65" t="str">
        <f>IF(PM_Cuka[[#This Row],[Grupa]]="Amatieris",COUNTIFS(PM_Cuka[Grupa],PM_Cuka[[#This Row],[Grupa]],PM_Cuka[KOPĀ Pēc Fināla],"&gt;"&amp;PM_Cuka[[#This Row],[KOPĀ Pēc Fināla]])+1,"")</f>
        <v/>
      </c>
      <c r="R401" s="52" t="str">
        <f>IF(PM_Cuka[[#This Row],[Komanda]]&gt;0,SUMIFS(PM_Cuka[[KOPĀ ]],PM_Cuka[Komanda],PM_Cuka[[#This Row],[Komanda]]),"0")</f>
        <v>0</v>
      </c>
    </row>
    <row r="402" spans="1:18" ht="15" x14ac:dyDescent="0.25">
      <c r="A402" s="55">
        <v>395</v>
      </c>
      <c r="B402" s="34">
        <v>395</v>
      </c>
      <c r="C402" s="50">
        <f>INDEX(PM_Dalibnieki[],MATCH(PM_Cuka[[#This Row],[Dablībnieka numurs]],PM_Dalibnieki[Dablībnieka numurs],0),2)</f>
        <v>0</v>
      </c>
      <c r="D402" s="50">
        <f>INDEX(PM_Dalibnieki[],MATCH(PM_Cuka[[#This Row],[Dablībnieka numurs]],PM_Dalibnieki[Dablībnieka numurs],0),3)</f>
        <v>0</v>
      </c>
      <c r="E402" s="50">
        <f>INDEX(PM_Dalibnieki[],MATCH(PM_Cuka[[#This Row],[Dablībnieka numurs]],PM_Dalibnieki[Dablībnieka numurs],0),4)</f>
        <v>0</v>
      </c>
      <c r="F402" s="80">
        <f>INDEX(PM_Dalibnieki[],MATCH(PM_Cuka[[#This Row],[Dablībnieka numurs]],PM_Dalibnieki[Dablībnieka numurs],"0"),5)</f>
        <v>0</v>
      </c>
      <c r="G402" s="64"/>
      <c r="H402" s="64"/>
      <c r="I402" s="60">
        <f t="shared" si="6"/>
        <v>0</v>
      </c>
      <c r="J402" s="64"/>
      <c r="K402" s="60">
        <f>SUM(PM_Cuka[[#This Row],[KOPĀ ]:[P/FINĀLS]])</f>
        <v>0</v>
      </c>
      <c r="L402" s="64"/>
      <c r="M402" s="60">
        <f>SUM(PM_Cuka[[#This Row],[KOPĀ Pēc Pusfināla]],PM_Cuka[[#This Row],[FINĀLS]])</f>
        <v>0</v>
      </c>
      <c r="N402" s="60" t="str">
        <f>IF(PM_Cuka[[#This Row],[KOPĀ Pēc Fināla]]&gt;0,RANK(PM_Cuka[[#This Row],[KOPĀ Pēc Fināla]],PM_Cuka[KOPĀ Pēc Fināla]),"NAV")</f>
        <v>NAV</v>
      </c>
      <c r="O402" s="64"/>
      <c r="P402" s="64" t="str">
        <f>IF(PM_Cuka[[#This Row],[Grupa]]="Juniors",COUNTIFS(PM_Cuka[Grupa],PM_Cuka[[#This Row],[Grupa]],PM_Cuka[KOPĀ Pēc Fināla],"&gt;"&amp;PM_Cuka[[#This Row],[KOPĀ Pēc Fināla]])+1,"")</f>
        <v/>
      </c>
      <c r="Q402" s="65" t="str">
        <f>IF(PM_Cuka[[#This Row],[Grupa]]="Amatieris",COUNTIFS(PM_Cuka[Grupa],PM_Cuka[[#This Row],[Grupa]],PM_Cuka[KOPĀ Pēc Fināla],"&gt;"&amp;PM_Cuka[[#This Row],[KOPĀ Pēc Fināla]])+1,"")</f>
        <v/>
      </c>
      <c r="R402" s="52" t="str">
        <f>IF(PM_Cuka[[#This Row],[Komanda]]&gt;0,SUMIFS(PM_Cuka[[KOPĀ ]],PM_Cuka[Komanda],PM_Cuka[[#This Row],[Komanda]]),"0")</f>
        <v>0</v>
      </c>
    </row>
    <row r="403" spans="1:18" ht="15" x14ac:dyDescent="0.25">
      <c r="A403" s="55">
        <v>396</v>
      </c>
      <c r="B403" s="34">
        <v>396</v>
      </c>
      <c r="C403" s="50">
        <f>INDEX(PM_Dalibnieki[],MATCH(PM_Cuka[[#This Row],[Dablībnieka numurs]],PM_Dalibnieki[Dablībnieka numurs],0),2)</f>
        <v>0</v>
      </c>
      <c r="D403" s="50">
        <f>INDEX(PM_Dalibnieki[],MATCH(PM_Cuka[[#This Row],[Dablībnieka numurs]],PM_Dalibnieki[Dablībnieka numurs],0),3)</f>
        <v>0</v>
      </c>
      <c r="E403" s="50">
        <f>INDEX(PM_Dalibnieki[],MATCH(PM_Cuka[[#This Row],[Dablībnieka numurs]],PM_Dalibnieki[Dablībnieka numurs],0),4)</f>
        <v>0</v>
      </c>
      <c r="F403" s="80">
        <f>INDEX(PM_Dalibnieki[],MATCH(PM_Cuka[[#This Row],[Dablībnieka numurs]],PM_Dalibnieki[Dablībnieka numurs],"0"),5)</f>
        <v>0</v>
      </c>
      <c r="G403" s="64"/>
      <c r="H403" s="64"/>
      <c r="I403" s="60">
        <f t="shared" si="6"/>
        <v>0</v>
      </c>
      <c r="J403" s="64"/>
      <c r="K403" s="60">
        <f>SUM(PM_Cuka[[#This Row],[KOPĀ ]:[P/FINĀLS]])</f>
        <v>0</v>
      </c>
      <c r="L403" s="64"/>
      <c r="M403" s="60">
        <f>SUM(PM_Cuka[[#This Row],[KOPĀ Pēc Pusfināla]],PM_Cuka[[#This Row],[FINĀLS]])</f>
        <v>0</v>
      </c>
      <c r="N403" s="60" t="str">
        <f>IF(PM_Cuka[[#This Row],[KOPĀ Pēc Fināla]]&gt;0,RANK(PM_Cuka[[#This Row],[KOPĀ Pēc Fināla]],PM_Cuka[KOPĀ Pēc Fināla]),"NAV")</f>
        <v>NAV</v>
      </c>
      <c r="O403" s="64"/>
      <c r="P403" s="64" t="str">
        <f>IF(PM_Cuka[[#This Row],[Grupa]]="Juniors",COUNTIFS(PM_Cuka[Grupa],PM_Cuka[[#This Row],[Grupa]],PM_Cuka[KOPĀ Pēc Fināla],"&gt;"&amp;PM_Cuka[[#This Row],[KOPĀ Pēc Fināla]])+1,"")</f>
        <v/>
      </c>
      <c r="Q403" s="65" t="str">
        <f>IF(PM_Cuka[[#This Row],[Grupa]]="Amatieris",COUNTIFS(PM_Cuka[Grupa],PM_Cuka[[#This Row],[Grupa]],PM_Cuka[KOPĀ Pēc Fināla],"&gt;"&amp;PM_Cuka[[#This Row],[KOPĀ Pēc Fināla]])+1,"")</f>
        <v/>
      </c>
      <c r="R403" s="52" t="str">
        <f>IF(PM_Cuka[[#This Row],[Komanda]]&gt;0,SUMIFS(PM_Cuka[[KOPĀ ]],PM_Cuka[Komanda],PM_Cuka[[#This Row],[Komanda]]),"0")</f>
        <v>0</v>
      </c>
    </row>
    <row r="404" spans="1:18" ht="15" x14ac:dyDescent="0.25">
      <c r="A404" s="55">
        <v>397</v>
      </c>
      <c r="B404" s="34">
        <v>397</v>
      </c>
      <c r="C404" s="50">
        <f>INDEX(PM_Dalibnieki[],MATCH(PM_Cuka[[#This Row],[Dablībnieka numurs]],PM_Dalibnieki[Dablībnieka numurs],0),2)</f>
        <v>0</v>
      </c>
      <c r="D404" s="50">
        <f>INDEX(PM_Dalibnieki[],MATCH(PM_Cuka[[#This Row],[Dablībnieka numurs]],PM_Dalibnieki[Dablībnieka numurs],0),3)</f>
        <v>0</v>
      </c>
      <c r="E404" s="50">
        <f>INDEX(PM_Dalibnieki[],MATCH(PM_Cuka[[#This Row],[Dablībnieka numurs]],PM_Dalibnieki[Dablībnieka numurs],0),4)</f>
        <v>0</v>
      </c>
      <c r="F404" s="80">
        <f>INDEX(PM_Dalibnieki[],MATCH(PM_Cuka[[#This Row],[Dablībnieka numurs]],PM_Dalibnieki[Dablībnieka numurs],"0"),5)</f>
        <v>0</v>
      </c>
      <c r="G404" s="64"/>
      <c r="H404" s="64"/>
      <c r="I404" s="60">
        <f t="shared" si="6"/>
        <v>0</v>
      </c>
      <c r="J404" s="64"/>
      <c r="K404" s="60">
        <f>SUM(PM_Cuka[[#This Row],[KOPĀ ]:[P/FINĀLS]])</f>
        <v>0</v>
      </c>
      <c r="L404" s="64"/>
      <c r="M404" s="60">
        <f>SUM(PM_Cuka[[#This Row],[KOPĀ Pēc Pusfināla]],PM_Cuka[[#This Row],[FINĀLS]])</f>
        <v>0</v>
      </c>
      <c r="N404" s="60" t="str">
        <f>IF(PM_Cuka[[#This Row],[KOPĀ Pēc Fināla]]&gt;0,RANK(PM_Cuka[[#This Row],[KOPĀ Pēc Fināla]],PM_Cuka[KOPĀ Pēc Fināla]),"NAV")</f>
        <v>NAV</v>
      </c>
      <c r="O404" s="64"/>
      <c r="P404" s="64" t="str">
        <f>IF(PM_Cuka[[#This Row],[Grupa]]="Juniors",COUNTIFS(PM_Cuka[Grupa],PM_Cuka[[#This Row],[Grupa]],PM_Cuka[KOPĀ Pēc Fināla],"&gt;"&amp;PM_Cuka[[#This Row],[KOPĀ Pēc Fināla]])+1,"")</f>
        <v/>
      </c>
      <c r="Q404" s="65" t="str">
        <f>IF(PM_Cuka[[#This Row],[Grupa]]="Amatieris",COUNTIFS(PM_Cuka[Grupa],PM_Cuka[[#This Row],[Grupa]],PM_Cuka[KOPĀ Pēc Fināla],"&gt;"&amp;PM_Cuka[[#This Row],[KOPĀ Pēc Fināla]])+1,"")</f>
        <v/>
      </c>
      <c r="R404" s="52" t="str">
        <f>IF(PM_Cuka[[#This Row],[Komanda]]&gt;0,SUMIFS(PM_Cuka[[KOPĀ ]],PM_Cuka[Komanda],PM_Cuka[[#This Row],[Komanda]]),"0")</f>
        <v>0</v>
      </c>
    </row>
    <row r="405" spans="1:18" ht="15" x14ac:dyDescent="0.25">
      <c r="A405" s="55">
        <v>398</v>
      </c>
      <c r="B405" s="34">
        <v>398</v>
      </c>
      <c r="C405" s="50">
        <f>INDEX(PM_Dalibnieki[],MATCH(PM_Cuka[[#This Row],[Dablībnieka numurs]],PM_Dalibnieki[Dablībnieka numurs],0),2)</f>
        <v>0</v>
      </c>
      <c r="D405" s="50">
        <f>INDEX(PM_Dalibnieki[],MATCH(PM_Cuka[[#This Row],[Dablībnieka numurs]],PM_Dalibnieki[Dablībnieka numurs],0),3)</f>
        <v>0</v>
      </c>
      <c r="E405" s="50">
        <f>INDEX(PM_Dalibnieki[],MATCH(PM_Cuka[[#This Row],[Dablībnieka numurs]],PM_Dalibnieki[Dablībnieka numurs],0),4)</f>
        <v>0</v>
      </c>
      <c r="F405" s="80">
        <f>INDEX(PM_Dalibnieki[],MATCH(PM_Cuka[[#This Row],[Dablībnieka numurs]],PM_Dalibnieki[Dablībnieka numurs],"0"),5)</f>
        <v>0</v>
      </c>
      <c r="G405" s="64"/>
      <c r="H405" s="64"/>
      <c r="I405" s="60">
        <f t="shared" si="6"/>
        <v>0</v>
      </c>
      <c r="J405" s="64"/>
      <c r="K405" s="60">
        <f>SUM(PM_Cuka[[#This Row],[KOPĀ ]:[P/FINĀLS]])</f>
        <v>0</v>
      </c>
      <c r="L405" s="64"/>
      <c r="M405" s="60">
        <f>SUM(PM_Cuka[[#This Row],[KOPĀ Pēc Pusfināla]],PM_Cuka[[#This Row],[FINĀLS]])</f>
        <v>0</v>
      </c>
      <c r="N405" s="60" t="str">
        <f>IF(PM_Cuka[[#This Row],[KOPĀ Pēc Fināla]]&gt;0,RANK(PM_Cuka[[#This Row],[KOPĀ Pēc Fināla]],PM_Cuka[KOPĀ Pēc Fināla]),"NAV")</f>
        <v>NAV</v>
      </c>
      <c r="O405" s="64"/>
      <c r="P405" s="64" t="str">
        <f>IF(PM_Cuka[[#This Row],[Grupa]]="Juniors",COUNTIFS(PM_Cuka[Grupa],PM_Cuka[[#This Row],[Grupa]],PM_Cuka[KOPĀ Pēc Fināla],"&gt;"&amp;PM_Cuka[[#This Row],[KOPĀ Pēc Fināla]])+1,"")</f>
        <v/>
      </c>
      <c r="Q405" s="65" t="str">
        <f>IF(PM_Cuka[[#This Row],[Grupa]]="Amatieris",COUNTIFS(PM_Cuka[Grupa],PM_Cuka[[#This Row],[Grupa]],PM_Cuka[KOPĀ Pēc Fināla],"&gt;"&amp;PM_Cuka[[#This Row],[KOPĀ Pēc Fināla]])+1,"")</f>
        <v/>
      </c>
      <c r="R405" s="52" t="str">
        <f>IF(PM_Cuka[[#This Row],[Komanda]]&gt;0,SUMIFS(PM_Cuka[[KOPĀ ]],PM_Cuka[Komanda],PM_Cuka[[#This Row],[Komanda]]),"0")</f>
        <v>0</v>
      </c>
    </row>
    <row r="406" spans="1:18" ht="15" x14ac:dyDescent="0.25">
      <c r="A406" s="55">
        <v>399</v>
      </c>
      <c r="B406" s="34">
        <v>399</v>
      </c>
      <c r="C406" s="50">
        <f>INDEX(PM_Dalibnieki[],MATCH(PM_Cuka[[#This Row],[Dablībnieka numurs]],PM_Dalibnieki[Dablībnieka numurs],0),2)</f>
        <v>0</v>
      </c>
      <c r="D406" s="50">
        <f>INDEX(PM_Dalibnieki[],MATCH(PM_Cuka[[#This Row],[Dablībnieka numurs]],PM_Dalibnieki[Dablībnieka numurs],0),3)</f>
        <v>0</v>
      </c>
      <c r="E406" s="50">
        <f>INDEX(PM_Dalibnieki[],MATCH(PM_Cuka[[#This Row],[Dablībnieka numurs]],PM_Dalibnieki[Dablībnieka numurs],0),4)</f>
        <v>0</v>
      </c>
      <c r="F406" s="80">
        <f>INDEX(PM_Dalibnieki[],MATCH(PM_Cuka[[#This Row],[Dablībnieka numurs]],PM_Dalibnieki[Dablībnieka numurs],"0"),5)</f>
        <v>0</v>
      </c>
      <c r="G406" s="64"/>
      <c r="H406" s="64"/>
      <c r="I406" s="60">
        <f t="shared" si="6"/>
        <v>0</v>
      </c>
      <c r="J406" s="64"/>
      <c r="K406" s="60">
        <f>SUM(PM_Cuka[[#This Row],[KOPĀ ]:[P/FINĀLS]])</f>
        <v>0</v>
      </c>
      <c r="L406" s="64"/>
      <c r="M406" s="60">
        <f>SUM(PM_Cuka[[#This Row],[KOPĀ Pēc Pusfināla]],PM_Cuka[[#This Row],[FINĀLS]])</f>
        <v>0</v>
      </c>
      <c r="N406" s="60" t="str">
        <f>IF(PM_Cuka[[#This Row],[KOPĀ Pēc Fināla]]&gt;0,RANK(PM_Cuka[[#This Row],[KOPĀ Pēc Fināla]],PM_Cuka[KOPĀ Pēc Fināla]),"NAV")</f>
        <v>NAV</v>
      </c>
      <c r="O406" s="64"/>
      <c r="P406" s="64" t="str">
        <f>IF(PM_Cuka[[#This Row],[Grupa]]="Juniors",COUNTIFS(PM_Cuka[Grupa],PM_Cuka[[#This Row],[Grupa]],PM_Cuka[KOPĀ Pēc Fināla],"&gt;"&amp;PM_Cuka[[#This Row],[KOPĀ Pēc Fināla]])+1,"")</f>
        <v/>
      </c>
      <c r="Q406" s="65" t="str">
        <f>IF(PM_Cuka[[#This Row],[Grupa]]="Amatieris",COUNTIFS(PM_Cuka[Grupa],PM_Cuka[[#This Row],[Grupa]],PM_Cuka[KOPĀ Pēc Fināla],"&gt;"&amp;PM_Cuka[[#This Row],[KOPĀ Pēc Fināla]])+1,"")</f>
        <v/>
      </c>
      <c r="R406" s="52" t="str">
        <f>IF(PM_Cuka[[#This Row],[Komanda]]&gt;0,SUMIFS(PM_Cuka[[KOPĀ ]],PM_Cuka[Komanda],PM_Cuka[[#This Row],[Komanda]]),"0")</f>
        <v>0</v>
      </c>
    </row>
    <row r="407" spans="1:18" ht="15" x14ac:dyDescent="0.25">
      <c r="A407" s="55">
        <v>400</v>
      </c>
      <c r="B407" s="34">
        <v>400</v>
      </c>
      <c r="C407" s="50">
        <f>INDEX(PM_Dalibnieki[],MATCH(PM_Cuka[[#This Row],[Dablībnieka numurs]],PM_Dalibnieki[Dablībnieka numurs],0),2)</f>
        <v>0</v>
      </c>
      <c r="D407" s="50">
        <f>INDEX(PM_Dalibnieki[],MATCH(PM_Cuka[[#This Row],[Dablībnieka numurs]],PM_Dalibnieki[Dablībnieka numurs],0),3)</f>
        <v>0</v>
      </c>
      <c r="E407" s="50">
        <f>INDEX(PM_Dalibnieki[],MATCH(PM_Cuka[[#This Row],[Dablībnieka numurs]],PM_Dalibnieki[Dablībnieka numurs],0),4)</f>
        <v>0</v>
      </c>
      <c r="F407" s="80">
        <f>INDEX(PM_Dalibnieki[],MATCH(PM_Cuka[[#This Row],[Dablībnieka numurs]],PM_Dalibnieki[Dablībnieka numurs],"0"),5)</f>
        <v>0</v>
      </c>
      <c r="G407" s="64"/>
      <c r="H407" s="64"/>
      <c r="I407" s="60">
        <f t="shared" si="6"/>
        <v>0</v>
      </c>
      <c r="J407" s="64"/>
      <c r="K407" s="60">
        <f>SUM(PM_Cuka[[#This Row],[KOPĀ ]:[P/FINĀLS]])</f>
        <v>0</v>
      </c>
      <c r="L407" s="64"/>
      <c r="M407" s="60">
        <f>SUM(PM_Cuka[[#This Row],[KOPĀ Pēc Pusfināla]],PM_Cuka[[#This Row],[FINĀLS]])</f>
        <v>0</v>
      </c>
      <c r="N407" s="60" t="str">
        <f>IF(PM_Cuka[[#This Row],[KOPĀ Pēc Fināla]]&gt;0,RANK(PM_Cuka[[#This Row],[KOPĀ Pēc Fināla]],PM_Cuka[KOPĀ Pēc Fināla]),"NAV")</f>
        <v>NAV</v>
      </c>
      <c r="O407" s="64"/>
      <c r="P407" s="64" t="str">
        <f>IF(PM_Cuka[[#This Row],[Grupa]]="Juniors",COUNTIFS(PM_Cuka[Grupa],PM_Cuka[[#This Row],[Grupa]],PM_Cuka[KOPĀ Pēc Fināla],"&gt;"&amp;PM_Cuka[[#This Row],[KOPĀ Pēc Fināla]])+1,"")</f>
        <v/>
      </c>
      <c r="Q407" s="65" t="str">
        <f>IF(PM_Cuka[[#This Row],[Grupa]]="Amatieris",COUNTIFS(PM_Cuka[Grupa],PM_Cuka[[#This Row],[Grupa]],PM_Cuka[KOPĀ Pēc Fināla],"&gt;"&amp;PM_Cuka[[#This Row],[KOPĀ Pēc Fināla]])+1,"")</f>
        <v/>
      </c>
      <c r="R407" s="52" t="str">
        <f>IF(PM_Cuka[[#This Row],[Komanda]]&gt;0,SUMIFS(PM_Cuka[[KOPĀ ]],PM_Cuka[Komanda],PM_Cuka[[#This Row],[Komanda]]),"0")</f>
        <v>0</v>
      </c>
    </row>
    <row r="408" spans="1:18" ht="15" x14ac:dyDescent="0.25">
      <c r="A408" s="55">
        <v>401</v>
      </c>
      <c r="B408" s="34">
        <v>401</v>
      </c>
      <c r="C408" s="50">
        <f>INDEX(PM_Dalibnieki[],MATCH(PM_Cuka[[#This Row],[Dablībnieka numurs]],PM_Dalibnieki[Dablībnieka numurs],0),2)</f>
        <v>0</v>
      </c>
      <c r="D408" s="50">
        <f>INDEX(PM_Dalibnieki[],MATCH(PM_Cuka[[#This Row],[Dablībnieka numurs]],PM_Dalibnieki[Dablībnieka numurs],0),3)</f>
        <v>0</v>
      </c>
      <c r="E408" s="50">
        <f>INDEX(PM_Dalibnieki[],MATCH(PM_Cuka[[#This Row],[Dablībnieka numurs]],PM_Dalibnieki[Dablībnieka numurs],0),4)</f>
        <v>0</v>
      </c>
      <c r="F408" s="80">
        <f>INDEX(PM_Dalibnieki[],MATCH(PM_Cuka[[#This Row],[Dablībnieka numurs]],PM_Dalibnieki[Dablībnieka numurs],"0"),5)</f>
        <v>0</v>
      </c>
      <c r="G408" s="64"/>
      <c r="H408" s="64"/>
      <c r="I408" s="60">
        <f t="shared" si="6"/>
        <v>0</v>
      </c>
      <c r="J408" s="64"/>
      <c r="K408" s="60">
        <f>SUM(PM_Cuka[[#This Row],[KOPĀ ]:[P/FINĀLS]])</f>
        <v>0</v>
      </c>
      <c r="L408" s="64"/>
      <c r="M408" s="60">
        <f>SUM(PM_Cuka[[#This Row],[KOPĀ Pēc Pusfināla]],PM_Cuka[[#This Row],[FINĀLS]])</f>
        <v>0</v>
      </c>
      <c r="N408" s="60" t="str">
        <f>IF(PM_Cuka[[#This Row],[KOPĀ Pēc Fināla]]&gt;0,RANK(PM_Cuka[[#This Row],[KOPĀ Pēc Fināla]],PM_Cuka[KOPĀ Pēc Fināla]),"NAV")</f>
        <v>NAV</v>
      </c>
      <c r="O408" s="64"/>
      <c r="P408" s="64" t="str">
        <f>IF(PM_Cuka[[#This Row],[Grupa]]="Juniors",COUNTIFS(PM_Cuka[Grupa],PM_Cuka[[#This Row],[Grupa]],PM_Cuka[KOPĀ Pēc Fināla],"&gt;"&amp;PM_Cuka[[#This Row],[KOPĀ Pēc Fināla]])+1,"")</f>
        <v/>
      </c>
      <c r="Q408" s="65" t="str">
        <f>IF(PM_Cuka[[#This Row],[Grupa]]="Amatieris",COUNTIFS(PM_Cuka[Grupa],PM_Cuka[[#This Row],[Grupa]],PM_Cuka[KOPĀ Pēc Fināla],"&gt;"&amp;PM_Cuka[[#This Row],[KOPĀ Pēc Fināla]])+1,"")</f>
        <v/>
      </c>
      <c r="R408" s="52" t="str">
        <f>IF(PM_Cuka[[#This Row],[Komanda]]&gt;0,SUMIFS(PM_Cuka[[KOPĀ ]],PM_Cuka[Komanda],PM_Cuka[[#This Row],[Komanda]]),"0")</f>
        <v>0</v>
      </c>
    </row>
    <row r="409" spans="1:18" ht="15" x14ac:dyDescent="0.25">
      <c r="A409" s="55">
        <v>402</v>
      </c>
      <c r="B409" s="34">
        <v>402</v>
      </c>
      <c r="C409" s="50">
        <f>INDEX(PM_Dalibnieki[],MATCH(PM_Cuka[[#This Row],[Dablībnieka numurs]],PM_Dalibnieki[Dablībnieka numurs],0),2)</f>
        <v>0</v>
      </c>
      <c r="D409" s="50">
        <f>INDEX(PM_Dalibnieki[],MATCH(PM_Cuka[[#This Row],[Dablībnieka numurs]],PM_Dalibnieki[Dablībnieka numurs],0),3)</f>
        <v>0</v>
      </c>
      <c r="E409" s="50">
        <f>INDEX(PM_Dalibnieki[],MATCH(PM_Cuka[[#This Row],[Dablībnieka numurs]],PM_Dalibnieki[Dablībnieka numurs],0),4)</f>
        <v>0</v>
      </c>
      <c r="F409" s="80">
        <f>INDEX(PM_Dalibnieki[],MATCH(PM_Cuka[[#This Row],[Dablībnieka numurs]],PM_Dalibnieki[Dablībnieka numurs],"0"),5)</f>
        <v>0</v>
      </c>
      <c r="G409" s="64"/>
      <c r="H409" s="64"/>
      <c r="I409" s="60">
        <f t="shared" si="6"/>
        <v>0</v>
      </c>
      <c r="J409" s="64"/>
      <c r="K409" s="60">
        <f>SUM(PM_Cuka[[#This Row],[KOPĀ ]:[P/FINĀLS]])</f>
        <v>0</v>
      </c>
      <c r="L409" s="64"/>
      <c r="M409" s="60">
        <f>SUM(PM_Cuka[[#This Row],[KOPĀ Pēc Pusfināla]],PM_Cuka[[#This Row],[FINĀLS]])</f>
        <v>0</v>
      </c>
      <c r="N409" s="60" t="str">
        <f>IF(PM_Cuka[[#This Row],[KOPĀ Pēc Fināla]]&gt;0,RANK(PM_Cuka[[#This Row],[KOPĀ Pēc Fināla]],PM_Cuka[KOPĀ Pēc Fināla]),"NAV")</f>
        <v>NAV</v>
      </c>
      <c r="O409" s="64"/>
      <c r="P409" s="64" t="str">
        <f>IF(PM_Cuka[[#This Row],[Grupa]]="Juniors",COUNTIFS(PM_Cuka[Grupa],PM_Cuka[[#This Row],[Grupa]],PM_Cuka[KOPĀ Pēc Fināla],"&gt;"&amp;PM_Cuka[[#This Row],[KOPĀ Pēc Fināla]])+1,"")</f>
        <v/>
      </c>
      <c r="Q409" s="65" t="str">
        <f>IF(PM_Cuka[[#This Row],[Grupa]]="Amatieris",COUNTIFS(PM_Cuka[Grupa],PM_Cuka[[#This Row],[Grupa]],PM_Cuka[KOPĀ Pēc Fināla],"&gt;"&amp;PM_Cuka[[#This Row],[KOPĀ Pēc Fināla]])+1,"")</f>
        <v/>
      </c>
      <c r="R409" s="52" t="str">
        <f>IF(PM_Cuka[[#This Row],[Komanda]]&gt;0,SUMIFS(PM_Cuka[[KOPĀ ]],PM_Cuka[Komanda],PM_Cuka[[#This Row],[Komanda]]),"0")</f>
        <v>0</v>
      </c>
    </row>
    <row r="410" spans="1:18" ht="15" x14ac:dyDescent="0.25">
      <c r="A410" s="55">
        <v>403</v>
      </c>
      <c r="B410" s="34">
        <v>403</v>
      </c>
      <c r="C410" s="50">
        <f>INDEX(PM_Dalibnieki[],MATCH(PM_Cuka[[#This Row],[Dablībnieka numurs]],PM_Dalibnieki[Dablībnieka numurs],0),2)</f>
        <v>0</v>
      </c>
      <c r="D410" s="50">
        <f>INDEX(PM_Dalibnieki[],MATCH(PM_Cuka[[#This Row],[Dablībnieka numurs]],PM_Dalibnieki[Dablībnieka numurs],0),3)</f>
        <v>0</v>
      </c>
      <c r="E410" s="50">
        <f>INDEX(PM_Dalibnieki[],MATCH(PM_Cuka[[#This Row],[Dablībnieka numurs]],PM_Dalibnieki[Dablībnieka numurs],0),4)</f>
        <v>0</v>
      </c>
      <c r="F410" s="80">
        <f>INDEX(PM_Dalibnieki[],MATCH(PM_Cuka[[#This Row],[Dablībnieka numurs]],PM_Dalibnieki[Dablībnieka numurs],"0"),5)</f>
        <v>0</v>
      </c>
      <c r="G410" s="64"/>
      <c r="H410" s="64"/>
      <c r="I410" s="60">
        <f t="shared" si="6"/>
        <v>0</v>
      </c>
      <c r="J410" s="64"/>
      <c r="K410" s="60">
        <f>SUM(PM_Cuka[[#This Row],[KOPĀ ]:[P/FINĀLS]])</f>
        <v>0</v>
      </c>
      <c r="L410" s="64"/>
      <c r="M410" s="60">
        <f>SUM(PM_Cuka[[#This Row],[KOPĀ Pēc Pusfināla]],PM_Cuka[[#This Row],[FINĀLS]])</f>
        <v>0</v>
      </c>
      <c r="N410" s="60" t="str">
        <f>IF(PM_Cuka[[#This Row],[KOPĀ Pēc Fināla]]&gt;0,RANK(PM_Cuka[[#This Row],[KOPĀ Pēc Fināla]],PM_Cuka[KOPĀ Pēc Fināla]),"NAV")</f>
        <v>NAV</v>
      </c>
      <c r="O410" s="64"/>
      <c r="P410" s="64" t="str">
        <f>IF(PM_Cuka[[#This Row],[Grupa]]="Juniors",COUNTIFS(PM_Cuka[Grupa],PM_Cuka[[#This Row],[Grupa]],PM_Cuka[KOPĀ Pēc Fināla],"&gt;"&amp;PM_Cuka[[#This Row],[KOPĀ Pēc Fināla]])+1,"")</f>
        <v/>
      </c>
      <c r="Q410" s="65" t="str">
        <f>IF(PM_Cuka[[#This Row],[Grupa]]="Amatieris",COUNTIFS(PM_Cuka[Grupa],PM_Cuka[[#This Row],[Grupa]],PM_Cuka[KOPĀ Pēc Fināla],"&gt;"&amp;PM_Cuka[[#This Row],[KOPĀ Pēc Fināla]])+1,"")</f>
        <v/>
      </c>
      <c r="R410" s="52" t="str">
        <f>IF(PM_Cuka[[#This Row],[Komanda]]&gt;0,SUMIFS(PM_Cuka[[KOPĀ ]],PM_Cuka[Komanda],PM_Cuka[[#This Row],[Komanda]]),"0")</f>
        <v>0</v>
      </c>
    </row>
    <row r="411" spans="1:18" ht="15" x14ac:dyDescent="0.25">
      <c r="A411" s="55">
        <v>404</v>
      </c>
      <c r="B411" s="34">
        <v>404</v>
      </c>
      <c r="C411" s="50">
        <f>INDEX(PM_Dalibnieki[],MATCH(PM_Cuka[[#This Row],[Dablībnieka numurs]],PM_Dalibnieki[Dablībnieka numurs],0),2)</f>
        <v>0</v>
      </c>
      <c r="D411" s="50">
        <f>INDEX(PM_Dalibnieki[],MATCH(PM_Cuka[[#This Row],[Dablībnieka numurs]],PM_Dalibnieki[Dablībnieka numurs],0),3)</f>
        <v>0</v>
      </c>
      <c r="E411" s="50">
        <f>INDEX(PM_Dalibnieki[],MATCH(PM_Cuka[[#This Row],[Dablībnieka numurs]],PM_Dalibnieki[Dablībnieka numurs],0),4)</f>
        <v>0</v>
      </c>
      <c r="F411" s="80">
        <f>INDEX(PM_Dalibnieki[],MATCH(PM_Cuka[[#This Row],[Dablībnieka numurs]],PM_Dalibnieki[Dablībnieka numurs],"0"),5)</f>
        <v>0</v>
      </c>
      <c r="G411" s="64"/>
      <c r="H411" s="64"/>
      <c r="I411" s="60">
        <f t="shared" si="6"/>
        <v>0</v>
      </c>
      <c r="J411" s="64"/>
      <c r="K411" s="60">
        <f>SUM(PM_Cuka[[#This Row],[KOPĀ ]:[P/FINĀLS]])</f>
        <v>0</v>
      </c>
      <c r="L411" s="64"/>
      <c r="M411" s="60">
        <f>SUM(PM_Cuka[[#This Row],[KOPĀ Pēc Pusfināla]],PM_Cuka[[#This Row],[FINĀLS]])</f>
        <v>0</v>
      </c>
      <c r="N411" s="60" t="str">
        <f>IF(PM_Cuka[[#This Row],[KOPĀ Pēc Fināla]]&gt;0,RANK(PM_Cuka[[#This Row],[KOPĀ Pēc Fināla]],PM_Cuka[KOPĀ Pēc Fināla]),"NAV")</f>
        <v>NAV</v>
      </c>
      <c r="O411" s="64"/>
      <c r="P411" s="64" t="str">
        <f>IF(PM_Cuka[[#This Row],[Grupa]]="Juniors",COUNTIFS(PM_Cuka[Grupa],PM_Cuka[[#This Row],[Grupa]],PM_Cuka[KOPĀ Pēc Fināla],"&gt;"&amp;PM_Cuka[[#This Row],[KOPĀ Pēc Fināla]])+1,"")</f>
        <v/>
      </c>
      <c r="Q411" s="65" t="str">
        <f>IF(PM_Cuka[[#This Row],[Grupa]]="Amatieris",COUNTIFS(PM_Cuka[Grupa],PM_Cuka[[#This Row],[Grupa]],PM_Cuka[KOPĀ Pēc Fināla],"&gt;"&amp;PM_Cuka[[#This Row],[KOPĀ Pēc Fināla]])+1,"")</f>
        <v/>
      </c>
      <c r="R411" s="52" t="str">
        <f>IF(PM_Cuka[[#This Row],[Komanda]]&gt;0,SUMIFS(PM_Cuka[[KOPĀ ]],PM_Cuka[Komanda],PM_Cuka[[#This Row],[Komanda]]),"0")</f>
        <v>0</v>
      </c>
    </row>
    <row r="412" spans="1:18" ht="15" x14ac:dyDescent="0.25">
      <c r="A412" s="55">
        <v>405</v>
      </c>
      <c r="B412" s="34">
        <v>405</v>
      </c>
      <c r="C412" s="50">
        <f>INDEX(PM_Dalibnieki[],MATCH(PM_Cuka[[#This Row],[Dablībnieka numurs]],PM_Dalibnieki[Dablībnieka numurs],0),2)</f>
        <v>0</v>
      </c>
      <c r="D412" s="50">
        <f>INDEX(PM_Dalibnieki[],MATCH(PM_Cuka[[#This Row],[Dablībnieka numurs]],PM_Dalibnieki[Dablībnieka numurs],0),3)</f>
        <v>0</v>
      </c>
      <c r="E412" s="50">
        <f>INDEX(PM_Dalibnieki[],MATCH(PM_Cuka[[#This Row],[Dablībnieka numurs]],PM_Dalibnieki[Dablībnieka numurs],0),4)</f>
        <v>0</v>
      </c>
      <c r="F412" s="80">
        <f>INDEX(PM_Dalibnieki[],MATCH(PM_Cuka[[#This Row],[Dablībnieka numurs]],PM_Dalibnieki[Dablībnieka numurs],"0"),5)</f>
        <v>0</v>
      </c>
      <c r="G412" s="64"/>
      <c r="H412" s="64"/>
      <c r="I412" s="60">
        <f t="shared" si="6"/>
        <v>0</v>
      </c>
      <c r="J412" s="64"/>
      <c r="K412" s="60">
        <f>SUM(PM_Cuka[[#This Row],[KOPĀ ]:[P/FINĀLS]])</f>
        <v>0</v>
      </c>
      <c r="L412" s="64"/>
      <c r="M412" s="60">
        <f>SUM(PM_Cuka[[#This Row],[KOPĀ Pēc Pusfināla]],PM_Cuka[[#This Row],[FINĀLS]])</f>
        <v>0</v>
      </c>
      <c r="N412" s="60" t="str">
        <f>IF(PM_Cuka[[#This Row],[KOPĀ Pēc Fināla]]&gt;0,RANK(PM_Cuka[[#This Row],[KOPĀ Pēc Fināla]],PM_Cuka[KOPĀ Pēc Fināla]),"NAV")</f>
        <v>NAV</v>
      </c>
      <c r="O412" s="64"/>
      <c r="P412" s="64" t="str">
        <f>IF(PM_Cuka[[#This Row],[Grupa]]="Juniors",COUNTIFS(PM_Cuka[Grupa],PM_Cuka[[#This Row],[Grupa]],PM_Cuka[KOPĀ Pēc Fināla],"&gt;"&amp;PM_Cuka[[#This Row],[KOPĀ Pēc Fināla]])+1,"")</f>
        <v/>
      </c>
      <c r="Q412" s="65" t="str">
        <f>IF(PM_Cuka[[#This Row],[Grupa]]="Amatieris",COUNTIFS(PM_Cuka[Grupa],PM_Cuka[[#This Row],[Grupa]],PM_Cuka[KOPĀ Pēc Fināla],"&gt;"&amp;PM_Cuka[[#This Row],[KOPĀ Pēc Fināla]])+1,"")</f>
        <v/>
      </c>
      <c r="R412" s="52" t="str">
        <f>IF(PM_Cuka[[#This Row],[Komanda]]&gt;0,SUMIFS(PM_Cuka[[KOPĀ ]],PM_Cuka[Komanda],PM_Cuka[[#This Row],[Komanda]]),"0")</f>
        <v>0</v>
      </c>
    </row>
    <row r="413" spans="1:18" ht="15" x14ac:dyDescent="0.25">
      <c r="A413" s="55">
        <v>406</v>
      </c>
      <c r="B413" s="34">
        <v>406</v>
      </c>
      <c r="C413" s="50">
        <f>INDEX(PM_Dalibnieki[],MATCH(PM_Cuka[[#This Row],[Dablībnieka numurs]],PM_Dalibnieki[Dablībnieka numurs],0),2)</f>
        <v>0</v>
      </c>
      <c r="D413" s="50">
        <f>INDEX(PM_Dalibnieki[],MATCH(PM_Cuka[[#This Row],[Dablībnieka numurs]],PM_Dalibnieki[Dablībnieka numurs],0),3)</f>
        <v>0</v>
      </c>
      <c r="E413" s="50">
        <f>INDEX(PM_Dalibnieki[],MATCH(PM_Cuka[[#This Row],[Dablībnieka numurs]],PM_Dalibnieki[Dablībnieka numurs],0),4)</f>
        <v>0</v>
      </c>
      <c r="F413" s="80">
        <f>INDEX(PM_Dalibnieki[],MATCH(PM_Cuka[[#This Row],[Dablībnieka numurs]],PM_Dalibnieki[Dablībnieka numurs],"0"),5)</f>
        <v>0</v>
      </c>
      <c r="G413" s="64"/>
      <c r="H413" s="64"/>
      <c r="I413" s="60">
        <f t="shared" si="6"/>
        <v>0</v>
      </c>
      <c r="J413" s="64"/>
      <c r="K413" s="60">
        <f>SUM(PM_Cuka[[#This Row],[KOPĀ ]:[P/FINĀLS]])</f>
        <v>0</v>
      </c>
      <c r="L413" s="64"/>
      <c r="M413" s="60">
        <f>SUM(PM_Cuka[[#This Row],[KOPĀ Pēc Pusfināla]],PM_Cuka[[#This Row],[FINĀLS]])</f>
        <v>0</v>
      </c>
      <c r="N413" s="60" t="str">
        <f>IF(PM_Cuka[[#This Row],[KOPĀ Pēc Fināla]]&gt;0,RANK(PM_Cuka[[#This Row],[KOPĀ Pēc Fināla]],PM_Cuka[KOPĀ Pēc Fināla]),"NAV")</f>
        <v>NAV</v>
      </c>
      <c r="O413" s="64"/>
      <c r="P413" s="64" t="str">
        <f>IF(PM_Cuka[[#This Row],[Grupa]]="Juniors",COUNTIFS(PM_Cuka[Grupa],PM_Cuka[[#This Row],[Grupa]],PM_Cuka[KOPĀ Pēc Fināla],"&gt;"&amp;PM_Cuka[[#This Row],[KOPĀ Pēc Fināla]])+1,"")</f>
        <v/>
      </c>
      <c r="Q413" s="65" t="str">
        <f>IF(PM_Cuka[[#This Row],[Grupa]]="Amatieris",COUNTIFS(PM_Cuka[Grupa],PM_Cuka[[#This Row],[Grupa]],PM_Cuka[KOPĀ Pēc Fināla],"&gt;"&amp;PM_Cuka[[#This Row],[KOPĀ Pēc Fināla]])+1,"")</f>
        <v/>
      </c>
      <c r="R413" s="52" t="str">
        <f>IF(PM_Cuka[[#This Row],[Komanda]]&gt;0,SUMIFS(PM_Cuka[[KOPĀ ]],PM_Cuka[Komanda],PM_Cuka[[#This Row],[Komanda]]),"0")</f>
        <v>0</v>
      </c>
    </row>
    <row r="414" spans="1:18" ht="15" x14ac:dyDescent="0.25">
      <c r="A414" s="55">
        <v>407</v>
      </c>
      <c r="B414" s="34">
        <v>407</v>
      </c>
      <c r="C414" s="50">
        <f>INDEX(PM_Dalibnieki[],MATCH(PM_Cuka[[#This Row],[Dablībnieka numurs]],PM_Dalibnieki[Dablībnieka numurs],0),2)</f>
        <v>0</v>
      </c>
      <c r="D414" s="50">
        <f>INDEX(PM_Dalibnieki[],MATCH(PM_Cuka[[#This Row],[Dablībnieka numurs]],PM_Dalibnieki[Dablībnieka numurs],0),3)</f>
        <v>0</v>
      </c>
      <c r="E414" s="50">
        <f>INDEX(PM_Dalibnieki[],MATCH(PM_Cuka[[#This Row],[Dablībnieka numurs]],PM_Dalibnieki[Dablībnieka numurs],0),4)</f>
        <v>0</v>
      </c>
      <c r="F414" s="80">
        <f>INDEX(PM_Dalibnieki[],MATCH(PM_Cuka[[#This Row],[Dablībnieka numurs]],PM_Dalibnieki[Dablībnieka numurs],"0"),5)</f>
        <v>0</v>
      </c>
      <c r="G414" s="64"/>
      <c r="H414" s="64"/>
      <c r="I414" s="60">
        <f t="shared" si="6"/>
        <v>0</v>
      </c>
      <c r="J414" s="64"/>
      <c r="K414" s="60">
        <f>SUM(PM_Cuka[[#This Row],[KOPĀ ]:[P/FINĀLS]])</f>
        <v>0</v>
      </c>
      <c r="L414" s="64"/>
      <c r="M414" s="60">
        <f>SUM(PM_Cuka[[#This Row],[KOPĀ Pēc Pusfināla]],PM_Cuka[[#This Row],[FINĀLS]])</f>
        <v>0</v>
      </c>
      <c r="N414" s="60" t="str">
        <f>IF(PM_Cuka[[#This Row],[KOPĀ Pēc Fināla]]&gt;0,RANK(PM_Cuka[[#This Row],[KOPĀ Pēc Fināla]],PM_Cuka[KOPĀ Pēc Fināla]),"NAV")</f>
        <v>NAV</v>
      </c>
      <c r="O414" s="64"/>
      <c r="P414" s="64" t="str">
        <f>IF(PM_Cuka[[#This Row],[Grupa]]="Juniors",COUNTIFS(PM_Cuka[Grupa],PM_Cuka[[#This Row],[Grupa]],PM_Cuka[KOPĀ Pēc Fināla],"&gt;"&amp;PM_Cuka[[#This Row],[KOPĀ Pēc Fināla]])+1,"")</f>
        <v/>
      </c>
      <c r="Q414" s="65" t="str">
        <f>IF(PM_Cuka[[#This Row],[Grupa]]="Amatieris",COUNTIFS(PM_Cuka[Grupa],PM_Cuka[[#This Row],[Grupa]],PM_Cuka[KOPĀ Pēc Fināla],"&gt;"&amp;PM_Cuka[[#This Row],[KOPĀ Pēc Fināla]])+1,"")</f>
        <v/>
      </c>
      <c r="R414" s="52" t="str">
        <f>IF(PM_Cuka[[#This Row],[Komanda]]&gt;0,SUMIFS(PM_Cuka[[KOPĀ ]],PM_Cuka[Komanda],PM_Cuka[[#This Row],[Komanda]]),"0")</f>
        <v>0</v>
      </c>
    </row>
    <row r="415" spans="1:18" ht="15" x14ac:dyDescent="0.25">
      <c r="A415" s="55">
        <v>408</v>
      </c>
      <c r="B415" s="34">
        <v>408</v>
      </c>
      <c r="C415" s="50">
        <f>INDEX(PM_Dalibnieki[],MATCH(PM_Cuka[[#This Row],[Dablībnieka numurs]],PM_Dalibnieki[Dablībnieka numurs],0),2)</f>
        <v>0</v>
      </c>
      <c r="D415" s="50">
        <f>INDEX(PM_Dalibnieki[],MATCH(PM_Cuka[[#This Row],[Dablībnieka numurs]],PM_Dalibnieki[Dablībnieka numurs],0),3)</f>
        <v>0</v>
      </c>
      <c r="E415" s="50">
        <f>INDEX(PM_Dalibnieki[],MATCH(PM_Cuka[[#This Row],[Dablībnieka numurs]],PM_Dalibnieki[Dablībnieka numurs],0),4)</f>
        <v>0</v>
      </c>
      <c r="F415" s="80">
        <f>INDEX(PM_Dalibnieki[],MATCH(PM_Cuka[[#This Row],[Dablībnieka numurs]],PM_Dalibnieki[Dablībnieka numurs],"0"),5)</f>
        <v>0</v>
      </c>
      <c r="G415" s="64"/>
      <c r="H415" s="64"/>
      <c r="I415" s="60">
        <f t="shared" si="6"/>
        <v>0</v>
      </c>
      <c r="J415" s="64"/>
      <c r="K415" s="60">
        <f>SUM(PM_Cuka[[#This Row],[KOPĀ ]:[P/FINĀLS]])</f>
        <v>0</v>
      </c>
      <c r="L415" s="64"/>
      <c r="M415" s="60">
        <f>SUM(PM_Cuka[[#This Row],[KOPĀ Pēc Pusfināla]],PM_Cuka[[#This Row],[FINĀLS]])</f>
        <v>0</v>
      </c>
      <c r="N415" s="60" t="str">
        <f>IF(PM_Cuka[[#This Row],[KOPĀ Pēc Fināla]]&gt;0,RANK(PM_Cuka[[#This Row],[KOPĀ Pēc Fināla]],PM_Cuka[KOPĀ Pēc Fināla]),"NAV")</f>
        <v>NAV</v>
      </c>
      <c r="O415" s="64"/>
      <c r="P415" s="64" t="str">
        <f>IF(PM_Cuka[[#This Row],[Grupa]]="Juniors",COUNTIFS(PM_Cuka[Grupa],PM_Cuka[[#This Row],[Grupa]],PM_Cuka[KOPĀ Pēc Fināla],"&gt;"&amp;PM_Cuka[[#This Row],[KOPĀ Pēc Fināla]])+1,"")</f>
        <v/>
      </c>
      <c r="Q415" s="65" t="str">
        <f>IF(PM_Cuka[[#This Row],[Grupa]]="Amatieris",COUNTIFS(PM_Cuka[Grupa],PM_Cuka[[#This Row],[Grupa]],PM_Cuka[KOPĀ Pēc Fināla],"&gt;"&amp;PM_Cuka[[#This Row],[KOPĀ Pēc Fināla]])+1,"")</f>
        <v/>
      </c>
      <c r="R415" s="52" t="str">
        <f>IF(PM_Cuka[[#This Row],[Komanda]]&gt;0,SUMIFS(PM_Cuka[[KOPĀ ]],PM_Cuka[Komanda],PM_Cuka[[#This Row],[Komanda]]),"0")</f>
        <v>0</v>
      </c>
    </row>
    <row r="416" spans="1:18" ht="15" x14ac:dyDescent="0.25">
      <c r="A416" s="55">
        <v>409</v>
      </c>
      <c r="B416" s="34">
        <v>409</v>
      </c>
      <c r="C416" s="50">
        <f>INDEX(PM_Dalibnieki[],MATCH(PM_Cuka[[#This Row],[Dablībnieka numurs]],PM_Dalibnieki[Dablībnieka numurs],0),2)</f>
        <v>0</v>
      </c>
      <c r="D416" s="50">
        <f>INDEX(PM_Dalibnieki[],MATCH(PM_Cuka[[#This Row],[Dablībnieka numurs]],PM_Dalibnieki[Dablībnieka numurs],0),3)</f>
        <v>0</v>
      </c>
      <c r="E416" s="50">
        <f>INDEX(PM_Dalibnieki[],MATCH(PM_Cuka[[#This Row],[Dablībnieka numurs]],PM_Dalibnieki[Dablībnieka numurs],0),4)</f>
        <v>0</v>
      </c>
      <c r="F416" s="80">
        <f>INDEX(PM_Dalibnieki[],MATCH(PM_Cuka[[#This Row],[Dablībnieka numurs]],PM_Dalibnieki[Dablībnieka numurs],"0"),5)</f>
        <v>0</v>
      </c>
      <c r="G416" s="64"/>
      <c r="H416" s="64"/>
      <c r="I416" s="60">
        <f t="shared" si="6"/>
        <v>0</v>
      </c>
      <c r="J416" s="64"/>
      <c r="K416" s="60">
        <f>SUM(PM_Cuka[[#This Row],[KOPĀ ]:[P/FINĀLS]])</f>
        <v>0</v>
      </c>
      <c r="L416" s="64"/>
      <c r="M416" s="60">
        <f>SUM(PM_Cuka[[#This Row],[KOPĀ Pēc Pusfināla]],PM_Cuka[[#This Row],[FINĀLS]])</f>
        <v>0</v>
      </c>
      <c r="N416" s="60" t="str">
        <f>IF(PM_Cuka[[#This Row],[KOPĀ Pēc Fināla]]&gt;0,RANK(PM_Cuka[[#This Row],[KOPĀ Pēc Fināla]],PM_Cuka[KOPĀ Pēc Fināla]),"NAV")</f>
        <v>NAV</v>
      </c>
      <c r="O416" s="64"/>
      <c r="P416" s="64" t="str">
        <f>IF(PM_Cuka[[#This Row],[Grupa]]="Juniors",COUNTIFS(PM_Cuka[Grupa],PM_Cuka[[#This Row],[Grupa]],PM_Cuka[KOPĀ Pēc Fināla],"&gt;"&amp;PM_Cuka[[#This Row],[KOPĀ Pēc Fināla]])+1,"")</f>
        <v/>
      </c>
      <c r="Q416" s="65" t="str">
        <f>IF(PM_Cuka[[#This Row],[Grupa]]="Amatieris",COUNTIFS(PM_Cuka[Grupa],PM_Cuka[[#This Row],[Grupa]],PM_Cuka[KOPĀ Pēc Fināla],"&gt;"&amp;PM_Cuka[[#This Row],[KOPĀ Pēc Fināla]])+1,"")</f>
        <v/>
      </c>
      <c r="R416" s="52" t="str">
        <f>IF(PM_Cuka[[#This Row],[Komanda]]&gt;0,SUMIFS(PM_Cuka[[KOPĀ ]],PM_Cuka[Komanda],PM_Cuka[[#This Row],[Komanda]]),"0")</f>
        <v>0</v>
      </c>
    </row>
    <row r="417" spans="1:18" ht="15" x14ac:dyDescent="0.25">
      <c r="A417" s="55">
        <v>410</v>
      </c>
      <c r="B417" s="34">
        <v>410</v>
      </c>
      <c r="C417" s="50">
        <f>INDEX(PM_Dalibnieki[],MATCH(PM_Cuka[[#This Row],[Dablībnieka numurs]],PM_Dalibnieki[Dablībnieka numurs],0),2)</f>
        <v>0</v>
      </c>
      <c r="D417" s="50">
        <f>INDEX(PM_Dalibnieki[],MATCH(PM_Cuka[[#This Row],[Dablībnieka numurs]],PM_Dalibnieki[Dablībnieka numurs],0),3)</f>
        <v>0</v>
      </c>
      <c r="E417" s="50">
        <f>INDEX(PM_Dalibnieki[],MATCH(PM_Cuka[[#This Row],[Dablībnieka numurs]],PM_Dalibnieki[Dablībnieka numurs],0),4)</f>
        <v>0</v>
      </c>
      <c r="F417" s="80">
        <f>INDEX(PM_Dalibnieki[],MATCH(PM_Cuka[[#This Row],[Dablībnieka numurs]],PM_Dalibnieki[Dablībnieka numurs],"0"),5)</f>
        <v>0</v>
      </c>
      <c r="G417" s="64"/>
      <c r="H417" s="64"/>
      <c r="I417" s="60">
        <f t="shared" si="6"/>
        <v>0</v>
      </c>
      <c r="J417" s="64"/>
      <c r="K417" s="60">
        <f>SUM(PM_Cuka[[#This Row],[KOPĀ ]:[P/FINĀLS]])</f>
        <v>0</v>
      </c>
      <c r="L417" s="64"/>
      <c r="M417" s="60">
        <f>SUM(PM_Cuka[[#This Row],[KOPĀ Pēc Pusfināla]],PM_Cuka[[#This Row],[FINĀLS]])</f>
        <v>0</v>
      </c>
      <c r="N417" s="60" t="str">
        <f>IF(PM_Cuka[[#This Row],[KOPĀ Pēc Fināla]]&gt;0,RANK(PM_Cuka[[#This Row],[KOPĀ Pēc Fināla]],PM_Cuka[KOPĀ Pēc Fināla]),"NAV")</f>
        <v>NAV</v>
      </c>
      <c r="O417" s="64"/>
      <c r="P417" s="64" t="str">
        <f>IF(PM_Cuka[[#This Row],[Grupa]]="Juniors",COUNTIFS(PM_Cuka[Grupa],PM_Cuka[[#This Row],[Grupa]],PM_Cuka[KOPĀ Pēc Fināla],"&gt;"&amp;PM_Cuka[[#This Row],[KOPĀ Pēc Fināla]])+1,"")</f>
        <v/>
      </c>
      <c r="Q417" s="65" t="str">
        <f>IF(PM_Cuka[[#This Row],[Grupa]]="Amatieris",COUNTIFS(PM_Cuka[Grupa],PM_Cuka[[#This Row],[Grupa]],PM_Cuka[KOPĀ Pēc Fināla],"&gt;"&amp;PM_Cuka[[#This Row],[KOPĀ Pēc Fināla]])+1,"")</f>
        <v/>
      </c>
      <c r="R417" s="52" t="str">
        <f>IF(PM_Cuka[[#This Row],[Komanda]]&gt;0,SUMIFS(PM_Cuka[[KOPĀ ]],PM_Cuka[Komanda],PM_Cuka[[#This Row],[Komanda]]),"0")</f>
        <v>0</v>
      </c>
    </row>
    <row r="418" spans="1:18" ht="15" x14ac:dyDescent="0.25">
      <c r="A418" s="55">
        <v>411</v>
      </c>
      <c r="B418" s="34">
        <v>411</v>
      </c>
      <c r="C418" s="50">
        <f>INDEX(PM_Dalibnieki[],MATCH(PM_Cuka[[#This Row],[Dablībnieka numurs]],PM_Dalibnieki[Dablībnieka numurs],0),2)</f>
        <v>0</v>
      </c>
      <c r="D418" s="50">
        <f>INDEX(PM_Dalibnieki[],MATCH(PM_Cuka[[#This Row],[Dablībnieka numurs]],PM_Dalibnieki[Dablībnieka numurs],0),3)</f>
        <v>0</v>
      </c>
      <c r="E418" s="50">
        <f>INDEX(PM_Dalibnieki[],MATCH(PM_Cuka[[#This Row],[Dablībnieka numurs]],PM_Dalibnieki[Dablībnieka numurs],0),4)</f>
        <v>0</v>
      </c>
      <c r="F418" s="80">
        <f>INDEX(PM_Dalibnieki[],MATCH(PM_Cuka[[#This Row],[Dablībnieka numurs]],PM_Dalibnieki[Dablībnieka numurs],"0"),5)</f>
        <v>0</v>
      </c>
      <c r="G418" s="64"/>
      <c r="H418" s="64"/>
      <c r="I418" s="60">
        <f t="shared" si="6"/>
        <v>0</v>
      </c>
      <c r="J418" s="64"/>
      <c r="K418" s="60">
        <f>SUM(PM_Cuka[[#This Row],[KOPĀ ]:[P/FINĀLS]])</f>
        <v>0</v>
      </c>
      <c r="L418" s="64"/>
      <c r="M418" s="60">
        <f>SUM(PM_Cuka[[#This Row],[KOPĀ Pēc Pusfināla]],PM_Cuka[[#This Row],[FINĀLS]])</f>
        <v>0</v>
      </c>
      <c r="N418" s="60" t="str">
        <f>IF(PM_Cuka[[#This Row],[KOPĀ Pēc Fināla]]&gt;0,RANK(PM_Cuka[[#This Row],[KOPĀ Pēc Fināla]],PM_Cuka[KOPĀ Pēc Fināla]),"NAV")</f>
        <v>NAV</v>
      </c>
      <c r="O418" s="64"/>
      <c r="P418" s="64" t="str">
        <f>IF(PM_Cuka[[#This Row],[Grupa]]="Juniors",COUNTIFS(PM_Cuka[Grupa],PM_Cuka[[#This Row],[Grupa]],PM_Cuka[KOPĀ Pēc Fināla],"&gt;"&amp;PM_Cuka[[#This Row],[KOPĀ Pēc Fināla]])+1,"")</f>
        <v/>
      </c>
      <c r="Q418" s="65" t="str">
        <f>IF(PM_Cuka[[#This Row],[Grupa]]="Amatieris",COUNTIFS(PM_Cuka[Grupa],PM_Cuka[[#This Row],[Grupa]],PM_Cuka[KOPĀ Pēc Fināla],"&gt;"&amp;PM_Cuka[[#This Row],[KOPĀ Pēc Fināla]])+1,"")</f>
        <v/>
      </c>
      <c r="R418" s="52" t="str">
        <f>IF(PM_Cuka[[#This Row],[Komanda]]&gt;0,SUMIFS(PM_Cuka[[KOPĀ ]],PM_Cuka[Komanda],PM_Cuka[[#This Row],[Komanda]]),"0")</f>
        <v>0</v>
      </c>
    </row>
    <row r="419" spans="1:18" ht="15" x14ac:dyDescent="0.25">
      <c r="A419" s="55">
        <v>412</v>
      </c>
      <c r="B419" s="34">
        <v>412</v>
      </c>
      <c r="C419" s="50">
        <f>INDEX(PM_Dalibnieki[],MATCH(PM_Cuka[[#This Row],[Dablībnieka numurs]],PM_Dalibnieki[Dablībnieka numurs],0),2)</f>
        <v>0</v>
      </c>
      <c r="D419" s="50">
        <f>INDEX(PM_Dalibnieki[],MATCH(PM_Cuka[[#This Row],[Dablībnieka numurs]],PM_Dalibnieki[Dablībnieka numurs],0),3)</f>
        <v>0</v>
      </c>
      <c r="E419" s="50">
        <f>INDEX(PM_Dalibnieki[],MATCH(PM_Cuka[[#This Row],[Dablībnieka numurs]],PM_Dalibnieki[Dablībnieka numurs],0),4)</f>
        <v>0</v>
      </c>
      <c r="F419" s="80">
        <f>INDEX(PM_Dalibnieki[],MATCH(PM_Cuka[[#This Row],[Dablībnieka numurs]],PM_Dalibnieki[Dablībnieka numurs],"0"),5)</f>
        <v>0</v>
      </c>
      <c r="G419" s="64"/>
      <c r="H419" s="64"/>
      <c r="I419" s="60">
        <f t="shared" si="6"/>
        <v>0</v>
      </c>
      <c r="J419" s="64"/>
      <c r="K419" s="60">
        <f>SUM(PM_Cuka[[#This Row],[KOPĀ ]:[P/FINĀLS]])</f>
        <v>0</v>
      </c>
      <c r="L419" s="64"/>
      <c r="M419" s="60">
        <f>SUM(PM_Cuka[[#This Row],[KOPĀ Pēc Pusfināla]],PM_Cuka[[#This Row],[FINĀLS]])</f>
        <v>0</v>
      </c>
      <c r="N419" s="60" t="str">
        <f>IF(PM_Cuka[[#This Row],[KOPĀ Pēc Fināla]]&gt;0,RANK(PM_Cuka[[#This Row],[KOPĀ Pēc Fināla]],PM_Cuka[KOPĀ Pēc Fināla]),"NAV")</f>
        <v>NAV</v>
      </c>
      <c r="O419" s="64"/>
      <c r="P419" s="64" t="str">
        <f>IF(PM_Cuka[[#This Row],[Grupa]]="Juniors",COUNTIFS(PM_Cuka[Grupa],PM_Cuka[[#This Row],[Grupa]],PM_Cuka[KOPĀ Pēc Fināla],"&gt;"&amp;PM_Cuka[[#This Row],[KOPĀ Pēc Fināla]])+1,"")</f>
        <v/>
      </c>
      <c r="Q419" s="65" t="str">
        <f>IF(PM_Cuka[[#This Row],[Grupa]]="Amatieris",COUNTIFS(PM_Cuka[Grupa],PM_Cuka[[#This Row],[Grupa]],PM_Cuka[KOPĀ Pēc Fināla],"&gt;"&amp;PM_Cuka[[#This Row],[KOPĀ Pēc Fināla]])+1,"")</f>
        <v/>
      </c>
      <c r="R419" s="52" t="str">
        <f>IF(PM_Cuka[[#This Row],[Komanda]]&gt;0,SUMIFS(PM_Cuka[[KOPĀ ]],PM_Cuka[Komanda],PM_Cuka[[#This Row],[Komanda]]),"0")</f>
        <v>0</v>
      </c>
    </row>
    <row r="420" spans="1:18" ht="15" x14ac:dyDescent="0.25">
      <c r="A420" s="55">
        <v>413</v>
      </c>
      <c r="B420" s="34">
        <v>413</v>
      </c>
      <c r="C420" s="50">
        <f>INDEX(PM_Dalibnieki[],MATCH(PM_Cuka[[#This Row],[Dablībnieka numurs]],PM_Dalibnieki[Dablībnieka numurs],0),2)</f>
        <v>0</v>
      </c>
      <c r="D420" s="50">
        <f>INDEX(PM_Dalibnieki[],MATCH(PM_Cuka[[#This Row],[Dablībnieka numurs]],PM_Dalibnieki[Dablībnieka numurs],0),3)</f>
        <v>0</v>
      </c>
      <c r="E420" s="50">
        <f>INDEX(PM_Dalibnieki[],MATCH(PM_Cuka[[#This Row],[Dablībnieka numurs]],PM_Dalibnieki[Dablībnieka numurs],0),4)</f>
        <v>0</v>
      </c>
      <c r="F420" s="80">
        <f>INDEX(PM_Dalibnieki[],MATCH(PM_Cuka[[#This Row],[Dablībnieka numurs]],PM_Dalibnieki[Dablībnieka numurs],"0"),5)</f>
        <v>0</v>
      </c>
      <c r="G420" s="64"/>
      <c r="H420" s="64"/>
      <c r="I420" s="60">
        <f t="shared" si="6"/>
        <v>0</v>
      </c>
      <c r="J420" s="64"/>
      <c r="K420" s="60">
        <f>SUM(PM_Cuka[[#This Row],[KOPĀ ]:[P/FINĀLS]])</f>
        <v>0</v>
      </c>
      <c r="L420" s="64"/>
      <c r="M420" s="60">
        <f>SUM(PM_Cuka[[#This Row],[KOPĀ Pēc Pusfināla]],PM_Cuka[[#This Row],[FINĀLS]])</f>
        <v>0</v>
      </c>
      <c r="N420" s="60" t="str">
        <f>IF(PM_Cuka[[#This Row],[KOPĀ Pēc Fināla]]&gt;0,RANK(PM_Cuka[[#This Row],[KOPĀ Pēc Fināla]],PM_Cuka[KOPĀ Pēc Fināla]),"NAV")</f>
        <v>NAV</v>
      </c>
      <c r="O420" s="64"/>
      <c r="P420" s="64" t="str">
        <f>IF(PM_Cuka[[#This Row],[Grupa]]="Juniors",COUNTIFS(PM_Cuka[Grupa],PM_Cuka[[#This Row],[Grupa]],PM_Cuka[KOPĀ Pēc Fināla],"&gt;"&amp;PM_Cuka[[#This Row],[KOPĀ Pēc Fināla]])+1,"")</f>
        <v/>
      </c>
      <c r="Q420" s="65" t="str">
        <f>IF(PM_Cuka[[#This Row],[Grupa]]="Amatieris",COUNTIFS(PM_Cuka[Grupa],PM_Cuka[[#This Row],[Grupa]],PM_Cuka[KOPĀ Pēc Fināla],"&gt;"&amp;PM_Cuka[[#This Row],[KOPĀ Pēc Fināla]])+1,"")</f>
        <v/>
      </c>
      <c r="R420" s="52" t="str">
        <f>IF(PM_Cuka[[#This Row],[Komanda]]&gt;0,SUMIFS(PM_Cuka[[KOPĀ ]],PM_Cuka[Komanda],PM_Cuka[[#This Row],[Komanda]]),"0")</f>
        <v>0</v>
      </c>
    </row>
    <row r="421" spans="1:18" ht="15" x14ac:dyDescent="0.25">
      <c r="A421" s="55">
        <v>414</v>
      </c>
      <c r="B421" s="34">
        <v>414</v>
      </c>
      <c r="C421" s="50">
        <f>INDEX(PM_Dalibnieki[],MATCH(PM_Cuka[[#This Row],[Dablībnieka numurs]],PM_Dalibnieki[Dablībnieka numurs],0),2)</f>
        <v>0</v>
      </c>
      <c r="D421" s="50">
        <f>INDEX(PM_Dalibnieki[],MATCH(PM_Cuka[[#This Row],[Dablībnieka numurs]],PM_Dalibnieki[Dablībnieka numurs],0),3)</f>
        <v>0</v>
      </c>
      <c r="E421" s="50">
        <f>INDEX(PM_Dalibnieki[],MATCH(PM_Cuka[[#This Row],[Dablībnieka numurs]],PM_Dalibnieki[Dablībnieka numurs],0),4)</f>
        <v>0</v>
      </c>
      <c r="F421" s="80">
        <f>INDEX(PM_Dalibnieki[],MATCH(PM_Cuka[[#This Row],[Dablībnieka numurs]],PM_Dalibnieki[Dablībnieka numurs],"0"),5)</f>
        <v>0</v>
      </c>
      <c r="G421" s="64"/>
      <c r="H421" s="64"/>
      <c r="I421" s="60">
        <f t="shared" si="6"/>
        <v>0</v>
      </c>
      <c r="J421" s="64"/>
      <c r="K421" s="60">
        <f>SUM(PM_Cuka[[#This Row],[KOPĀ ]:[P/FINĀLS]])</f>
        <v>0</v>
      </c>
      <c r="L421" s="64"/>
      <c r="M421" s="60">
        <f>SUM(PM_Cuka[[#This Row],[KOPĀ Pēc Pusfināla]],PM_Cuka[[#This Row],[FINĀLS]])</f>
        <v>0</v>
      </c>
      <c r="N421" s="60" t="str">
        <f>IF(PM_Cuka[[#This Row],[KOPĀ Pēc Fināla]]&gt;0,RANK(PM_Cuka[[#This Row],[KOPĀ Pēc Fināla]],PM_Cuka[KOPĀ Pēc Fināla]),"NAV")</f>
        <v>NAV</v>
      </c>
      <c r="O421" s="64"/>
      <c r="P421" s="64" t="str">
        <f>IF(PM_Cuka[[#This Row],[Grupa]]="Juniors",COUNTIFS(PM_Cuka[Grupa],PM_Cuka[[#This Row],[Grupa]],PM_Cuka[KOPĀ Pēc Fināla],"&gt;"&amp;PM_Cuka[[#This Row],[KOPĀ Pēc Fināla]])+1,"")</f>
        <v/>
      </c>
      <c r="Q421" s="65" t="str">
        <f>IF(PM_Cuka[[#This Row],[Grupa]]="Amatieris",COUNTIFS(PM_Cuka[Grupa],PM_Cuka[[#This Row],[Grupa]],PM_Cuka[KOPĀ Pēc Fināla],"&gt;"&amp;PM_Cuka[[#This Row],[KOPĀ Pēc Fināla]])+1,"")</f>
        <v/>
      </c>
      <c r="R421" s="52" t="str">
        <f>IF(PM_Cuka[[#This Row],[Komanda]]&gt;0,SUMIFS(PM_Cuka[[KOPĀ ]],PM_Cuka[Komanda],PM_Cuka[[#This Row],[Komanda]]),"0")</f>
        <v>0</v>
      </c>
    </row>
    <row r="422" spans="1:18" ht="15" x14ac:dyDescent="0.25">
      <c r="A422" s="55">
        <v>415</v>
      </c>
      <c r="B422" s="34">
        <v>415</v>
      </c>
      <c r="C422" s="50">
        <f>INDEX(PM_Dalibnieki[],MATCH(PM_Cuka[[#This Row],[Dablībnieka numurs]],PM_Dalibnieki[Dablībnieka numurs],0),2)</f>
        <v>0</v>
      </c>
      <c r="D422" s="50">
        <f>INDEX(PM_Dalibnieki[],MATCH(PM_Cuka[[#This Row],[Dablībnieka numurs]],PM_Dalibnieki[Dablībnieka numurs],0),3)</f>
        <v>0</v>
      </c>
      <c r="E422" s="50">
        <f>INDEX(PM_Dalibnieki[],MATCH(PM_Cuka[[#This Row],[Dablībnieka numurs]],PM_Dalibnieki[Dablībnieka numurs],0),4)</f>
        <v>0</v>
      </c>
      <c r="F422" s="80">
        <f>INDEX(PM_Dalibnieki[],MATCH(PM_Cuka[[#This Row],[Dablībnieka numurs]],PM_Dalibnieki[Dablībnieka numurs],"0"),5)</f>
        <v>0</v>
      </c>
      <c r="G422" s="64"/>
      <c r="H422" s="64"/>
      <c r="I422" s="60">
        <f t="shared" si="6"/>
        <v>0</v>
      </c>
      <c r="J422" s="64"/>
      <c r="K422" s="60">
        <f>SUM(PM_Cuka[[#This Row],[KOPĀ ]:[P/FINĀLS]])</f>
        <v>0</v>
      </c>
      <c r="L422" s="64"/>
      <c r="M422" s="60">
        <f>SUM(PM_Cuka[[#This Row],[KOPĀ Pēc Pusfināla]],PM_Cuka[[#This Row],[FINĀLS]])</f>
        <v>0</v>
      </c>
      <c r="N422" s="60" t="str">
        <f>IF(PM_Cuka[[#This Row],[KOPĀ Pēc Fināla]]&gt;0,RANK(PM_Cuka[[#This Row],[KOPĀ Pēc Fināla]],PM_Cuka[KOPĀ Pēc Fināla]),"NAV")</f>
        <v>NAV</v>
      </c>
      <c r="O422" s="64"/>
      <c r="P422" s="64" t="str">
        <f>IF(PM_Cuka[[#This Row],[Grupa]]="Juniors",COUNTIFS(PM_Cuka[Grupa],PM_Cuka[[#This Row],[Grupa]],PM_Cuka[KOPĀ Pēc Fināla],"&gt;"&amp;PM_Cuka[[#This Row],[KOPĀ Pēc Fināla]])+1,"")</f>
        <v/>
      </c>
      <c r="Q422" s="65" t="str">
        <f>IF(PM_Cuka[[#This Row],[Grupa]]="Amatieris",COUNTIFS(PM_Cuka[Grupa],PM_Cuka[[#This Row],[Grupa]],PM_Cuka[KOPĀ Pēc Fināla],"&gt;"&amp;PM_Cuka[[#This Row],[KOPĀ Pēc Fināla]])+1,"")</f>
        <v/>
      </c>
      <c r="R422" s="52" t="str">
        <f>IF(PM_Cuka[[#This Row],[Komanda]]&gt;0,SUMIFS(PM_Cuka[[KOPĀ ]],PM_Cuka[Komanda],PM_Cuka[[#This Row],[Komanda]]),"0")</f>
        <v>0</v>
      </c>
    </row>
    <row r="423" spans="1:18" ht="15" x14ac:dyDescent="0.25">
      <c r="A423" s="55">
        <v>416</v>
      </c>
      <c r="B423" s="34">
        <v>416</v>
      </c>
      <c r="C423" s="50">
        <f>INDEX(PM_Dalibnieki[],MATCH(PM_Cuka[[#This Row],[Dablībnieka numurs]],PM_Dalibnieki[Dablībnieka numurs],0),2)</f>
        <v>0</v>
      </c>
      <c r="D423" s="50">
        <f>INDEX(PM_Dalibnieki[],MATCH(PM_Cuka[[#This Row],[Dablībnieka numurs]],PM_Dalibnieki[Dablībnieka numurs],0),3)</f>
        <v>0</v>
      </c>
      <c r="E423" s="50">
        <f>INDEX(PM_Dalibnieki[],MATCH(PM_Cuka[[#This Row],[Dablībnieka numurs]],PM_Dalibnieki[Dablībnieka numurs],0),4)</f>
        <v>0</v>
      </c>
      <c r="F423" s="80">
        <f>INDEX(PM_Dalibnieki[],MATCH(PM_Cuka[[#This Row],[Dablībnieka numurs]],PM_Dalibnieki[Dablībnieka numurs],"0"),5)</f>
        <v>0</v>
      </c>
      <c r="G423" s="64"/>
      <c r="H423" s="64"/>
      <c r="I423" s="60">
        <f t="shared" si="6"/>
        <v>0</v>
      </c>
      <c r="J423" s="64"/>
      <c r="K423" s="60">
        <f>SUM(PM_Cuka[[#This Row],[KOPĀ ]:[P/FINĀLS]])</f>
        <v>0</v>
      </c>
      <c r="L423" s="64"/>
      <c r="M423" s="60">
        <f>SUM(PM_Cuka[[#This Row],[KOPĀ Pēc Pusfināla]],PM_Cuka[[#This Row],[FINĀLS]])</f>
        <v>0</v>
      </c>
      <c r="N423" s="60" t="str">
        <f>IF(PM_Cuka[[#This Row],[KOPĀ Pēc Fināla]]&gt;0,RANK(PM_Cuka[[#This Row],[KOPĀ Pēc Fināla]],PM_Cuka[KOPĀ Pēc Fināla]),"NAV")</f>
        <v>NAV</v>
      </c>
      <c r="O423" s="64"/>
      <c r="P423" s="64" t="str">
        <f>IF(PM_Cuka[[#This Row],[Grupa]]="Juniors",COUNTIFS(PM_Cuka[Grupa],PM_Cuka[[#This Row],[Grupa]],PM_Cuka[KOPĀ Pēc Fināla],"&gt;"&amp;PM_Cuka[[#This Row],[KOPĀ Pēc Fināla]])+1,"")</f>
        <v/>
      </c>
      <c r="Q423" s="65" t="str">
        <f>IF(PM_Cuka[[#This Row],[Grupa]]="Amatieris",COUNTIFS(PM_Cuka[Grupa],PM_Cuka[[#This Row],[Grupa]],PM_Cuka[KOPĀ Pēc Fināla],"&gt;"&amp;PM_Cuka[[#This Row],[KOPĀ Pēc Fināla]])+1,"")</f>
        <v/>
      </c>
      <c r="R423" s="52" t="str">
        <f>IF(PM_Cuka[[#This Row],[Komanda]]&gt;0,SUMIFS(PM_Cuka[[KOPĀ ]],PM_Cuka[Komanda],PM_Cuka[[#This Row],[Komanda]]),"0")</f>
        <v>0</v>
      </c>
    </row>
    <row r="424" spans="1:18" ht="15" x14ac:dyDescent="0.25">
      <c r="A424" s="55">
        <v>417</v>
      </c>
      <c r="B424" s="34">
        <v>417</v>
      </c>
      <c r="C424" s="50">
        <f>INDEX(PM_Dalibnieki[],MATCH(PM_Cuka[[#This Row],[Dablībnieka numurs]],PM_Dalibnieki[Dablībnieka numurs],0),2)</f>
        <v>0</v>
      </c>
      <c r="D424" s="50">
        <f>INDEX(PM_Dalibnieki[],MATCH(PM_Cuka[[#This Row],[Dablībnieka numurs]],PM_Dalibnieki[Dablībnieka numurs],0),3)</f>
        <v>0</v>
      </c>
      <c r="E424" s="50">
        <f>INDEX(PM_Dalibnieki[],MATCH(PM_Cuka[[#This Row],[Dablībnieka numurs]],PM_Dalibnieki[Dablībnieka numurs],0),4)</f>
        <v>0</v>
      </c>
      <c r="F424" s="80">
        <f>INDEX(PM_Dalibnieki[],MATCH(PM_Cuka[[#This Row],[Dablībnieka numurs]],PM_Dalibnieki[Dablībnieka numurs],"0"),5)</f>
        <v>0</v>
      </c>
      <c r="G424" s="64"/>
      <c r="H424" s="64"/>
      <c r="I424" s="60">
        <f t="shared" si="6"/>
        <v>0</v>
      </c>
      <c r="J424" s="64"/>
      <c r="K424" s="60">
        <f>SUM(PM_Cuka[[#This Row],[KOPĀ ]:[P/FINĀLS]])</f>
        <v>0</v>
      </c>
      <c r="L424" s="64"/>
      <c r="M424" s="60">
        <f>SUM(PM_Cuka[[#This Row],[KOPĀ Pēc Pusfināla]],PM_Cuka[[#This Row],[FINĀLS]])</f>
        <v>0</v>
      </c>
      <c r="N424" s="60" t="str">
        <f>IF(PM_Cuka[[#This Row],[KOPĀ Pēc Fināla]]&gt;0,RANK(PM_Cuka[[#This Row],[KOPĀ Pēc Fināla]],PM_Cuka[KOPĀ Pēc Fināla]),"NAV")</f>
        <v>NAV</v>
      </c>
      <c r="O424" s="64"/>
      <c r="P424" s="64" t="str">
        <f>IF(PM_Cuka[[#This Row],[Grupa]]="Juniors",COUNTIFS(PM_Cuka[Grupa],PM_Cuka[[#This Row],[Grupa]],PM_Cuka[KOPĀ Pēc Fināla],"&gt;"&amp;PM_Cuka[[#This Row],[KOPĀ Pēc Fināla]])+1,"")</f>
        <v/>
      </c>
      <c r="Q424" s="65" t="str">
        <f>IF(PM_Cuka[[#This Row],[Grupa]]="Amatieris",COUNTIFS(PM_Cuka[Grupa],PM_Cuka[[#This Row],[Grupa]],PM_Cuka[KOPĀ Pēc Fināla],"&gt;"&amp;PM_Cuka[[#This Row],[KOPĀ Pēc Fināla]])+1,"")</f>
        <v/>
      </c>
      <c r="R424" s="52" t="str">
        <f>IF(PM_Cuka[[#This Row],[Komanda]]&gt;0,SUMIFS(PM_Cuka[[KOPĀ ]],PM_Cuka[Komanda],PM_Cuka[[#This Row],[Komanda]]),"0")</f>
        <v>0</v>
      </c>
    </row>
    <row r="425" spans="1:18" ht="15" x14ac:dyDescent="0.25">
      <c r="A425" s="55">
        <v>418</v>
      </c>
      <c r="B425" s="34">
        <v>418</v>
      </c>
      <c r="C425" s="50">
        <f>INDEX(PM_Dalibnieki[],MATCH(PM_Cuka[[#This Row],[Dablībnieka numurs]],PM_Dalibnieki[Dablībnieka numurs],0),2)</f>
        <v>0</v>
      </c>
      <c r="D425" s="50">
        <f>INDEX(PM_Dalibnieki[],MATCH(PM_Cuka[[#This Row],[Dablībnieka numurs]],PM_Dalibnieki[Dablībnieka numurs],0),3)</f>
        <v>0</v>
      </c>
      <c r="E425" s="50">
        <f>INDEX(PM_Dalibnieki[],MATCH(PM_Cuka[[#This Row],[Dablībnieka numurs]],PM_Dalibnieki[Dablībnieka numurs],0),4)</f>
        <v>0</v>
      </c>
      <c r="F425" s="80">
        <f>INDEX(PM_Dalibnieki[],MATCH(PM_Cuka[[#This Row],[Dablībnieka numurs]],PM_Dalibnieki[Dablībnieka numurs],"0"),5)</f>
        <v>0</v>
      </c>
      <c r="G425" s="64"/>
      <c r="H425" s="64"/>
      <c r="I425" s="60">
        <f t="shared" si="6"/>
        <v>0</v>
      </c>
      <c r="J425" s="64"/>
      <c r="K425" s="60">
        <f>SUM(PM_Cuka[[#This Row],[KOPĀ ]:[P/FINĀLS]])</f>
        <v>0</v>
      </c>
      <c r="L425" s="64"/>
      <c r="M425" s="60">
        <f>SUM(PM_Cuka[[#This Row],[KOPĀ Pēc Pusfināla]],PM_Cuka[[#This Row],[FINĀLS]])</f>
        <v>0</v>
      </c>
      <c r="N425" s="60" t="str">
        <f>IF(PM_Cuka[[#This Row],[KOPĀ Pēc Fināla]]&gt;0,RANK(PM_Cuka[[#This Row],[KOPĀ Pēc Fināla]],PM_Cuka[KOPĀ Pēc Fināla]),"NAV")</f>
        <v>NAV</v>
      </c>
      <c r="O425" s="64"/>
      <c r="P425" s="64" t="str">
        <f>IF(PM_Cuka[[#This Row],[Grupa]]="Juniors",COUNTIFS(PM_Cuka[Grupa],PM_Cuka[[#This Row],[Grupa]],PM_Cuka[KOPĀ Pēc Fināla],"&gt;"&amp;PM_Cuka[[#This Row],[KOPĀ Pēc Fināla]])+1,"")</f>
        <v/>
      </c>
      <c r="Q425" s="65" t="str">
        <f>IF(PM_Cuka[[#This Row],[Grupa]]="Amatieris",COUNTIFS(PM_Cuka[Grupa],PM_Cuka[[#This Row],[Grupa]],PM_Cuka[KOPĀ Pēc Fināla],"&gt;"&amp;PM_Cuka[[#This Row],[KOPĀ Pēc Fināla]])+1,"")</f>
        <v/>
      </c>
      <c r="R425" s="52" t="str">
        <f>IF(PM_Cuka[[#This Row],[Komanda]]&gt;0,SUMIFS(PM_Cuka[[KOPĀ ]],PM_Cuka[Komanda],PM_Cuka[[#This Row],[Komanda]]),"0")</f>
        <v>0</v>
      </c>
    </row>
    <row r="426" spans="1:18" ht="15" x14ac:dyDescent="0.25">
      <c r="A426" s="55">
        <v>419</v>
      </c>
      <c r="B426" s="34">
        <v>419</v>
      </c>
      <c r="C426" s="50">
        <f>INDEX(PM_Dalibnieki[],MATCH(PM_Cuka[[#This Row],[Dablībnieka numurs]],PM_Dalibnieki[Dablībnieka numurs],0),2)</f>
        <v>0</v>
      </c>
      <c r="D426" s="50">
        <f>INDEX(PM_Dalibnieki[],MATCH(PM_Cuka[[#This Row],[Dablībnieka numurs]],PM_Dalibnieki[Dablībnieka numurs],0),3)</f>
        <v>0</v>
      </c>
      <c r="E426" s="50">
        <f>INDEX(PM_Dalibnieki[],MATCH(PM_Cuka[[#This Row],[Dablībnieka numurs]],PM_Dalibnieki[Dablībnieka numurs],0),4)</f>
        <v>0</v>
      </c>
      <c r="F426" s="80">
        <f>INDEX(PM_Dalibnieki[],MATCH(PM_Cuka[[#This Row],[Dablībnieka numurs]],PM_Dalibnieki[Dablībnieka numurs],"0"),5)</f>
        <v>0</v>
      </c>
      <c r="G426" s="64"/>
      <c r="H426" s="64"/>
      <c r="I426" s="60">
        <f t="shared" si="6"/>
        <v>0</v>
      </c>
      <c r="J426" s="64"/>
      <c r="K426" s="60">
        <f>SUM(PM_Cuka[[#This Row],[KOPĀ ]:[P/FINĀLS]])</f>
        <v>0</v>
      </c>
      <c r="L426" s="64"/>
      <c r="M426" s="60">
        <f>SUM(PM_Cuka[[#This Row],[KOPĀ Pēc Pusfināla]],PM_Cuka[[#This Row],[FINĀLS]])</f>
        <v>0</v>
      </c>
      <c r="N426" s="60" t="str">
        <f>IF(PM_Cuka[[#This Row],[KOPĀ Pēc Fināla]]&gt;0,RANK(PM_Cuka[[#This Row],[KOPĀ Pēc Fināla]],PM_Cuka[KOPĀ Pēc Fināla]),"NAV")</f>
        <v>NAV</v>
      </c>
      <c r="O426" s="64"/>
      <c r="P426" s="64" t="str">
        <f>IF(PM_Cuka[[#This Row],[Grupa]]="Juniors",COUNTIFS(PM_Cuka[Grupa],PM_Cuka[[#This Row],[Grupa]],PM_Cuka[KOPĀ Pēc Fināla],"&gt;"&amp;PM_Cuka[[#This Row],[KOPĀ Pēc Fināla]])+1,"")</f>
        <v/>
      </c>
      <c r="Q426" s="65" t="str">
        <f>IF(PM_Cuka[[#This Row],[Grupa]]="Amatieris",COUNTIFS(PM_Cuka[Grupa],PM_Cuka[[#This Row],[Grupa]],PM_Cuka[KOPĀ Pēc Fināla],"&gt;"&amp;PM_Cuka[[#This Row],[KOPĀ Pēc Fināla]])+1,"")</f>
        <v/>
      </c>
      <c r="R426" s="52" t="str">
        <f>IF(PM_Cuka[[#This Row],[Komanda]]&gt;0,SUMIFS(PM_Cuka[[KOPĀ ]],PM_Cuka[Komanda],PM_Cuka[[#This Row],[Komanda]]),"0")</f>
        <v>0</v>
      </c>
    </row>
    <row r="427" spans="1:18" ht="15" x14ac:dyDescent="0.25">
      <c r="A427" s="55">
        <v>420</v>
      </c>
      <c r="B427" s="34">
        <v>420</v>
      </c>
      <c r="C427" s="50">
        <f>INDEX(PM_Dalibnieki[],MATCH(PM_Cuka[[#This Row],[Dablībnieka numurs]],PM_Dalibnieki[Dablībnieka numurs],0),2)</f>
        <v>0</v>
      </c>
      <c r="D427" s="50">
        <f>INDEX(PM_Dalibnieki[],MATCH(PM_Cuka[[#This Row],[Dablībnieka numurs]],PM_Dalibnieki[Dablībnieka numurs],0),3)</f>
        <v>0</v>
      </c>
      <c r="E427" s="50">
        <f>INDEX(PM_Dalibnieki[],MATCH(PM_Cuka[[#This Row],[Dablībnieka numurs]],PM_Dalibnieki[Dablībnieka numurs],0),4)</f>
        <v>0</v>
      </c>
      <c r="F427" s="80">
        <f>INDEX(PM_Dalibnieki[],MATCH(PM_Cuka[[#This Row],[Dablībnieka numurs]],PM_Dalibnieki[Dablībnieka numurs],"0"),5)</f>
        <v>0</v>
      </c>
      <c r="G427" s="64"/>
      <c r="H427" s="64"/>
      <c r="I427" s="60">
        <f t="shared" si="6"/>
        <v>0</v>
      </c>
      <c r="J427" s="64"/>
      <c r="K427" s="60">
        <f>SUM(PM_Cuka[[#This Row],[KOPĀ ]:[P/FINĀLS]])</f>
        <v>0</v>
      </c>
      <c r="L427" s="64"/>
      <c r="M427" s="60">
        <f>SUM(PM_Cuka[[#This Row],[KOPĀ Pēc Pusfināla]],PM_Cuka[[#This Row],[FINĀLS]])</f>
        <v>0</v>
      </c>
      <c r="N427" s="60" t="str">
        <f>IF(PM_Cuka[[#This Row],[KOPĀ Pēc Fināla]]&gt;0,RANK(PM_Cuka[[#This Row],[KOPĀ Pēc Fināla]],PM_Cuka[KOPĀ Pēc Fināla]),"NAV")</f>
        <v>NAV</v>
      </c>
      <c r="O427" s="64"/>
      <c r="P427" s="64" t="str">
        <f>IF(PM_Cuka[[#This Row],[Grupa]]="Juniors",COUNTIFS(PM_Cuka[Grupa],PM_Cuka[[#This Row],[Grupa]],PM_Cuka[KOPĀ Pēc Fināla],"&gt;"&amp;PM_Cuka[[#This Row],[KOPĀ Pēc Fināla]])+1,"")</f>
        <v/>
      </c>
      <c r="Q427" s="65" t="str">
        <f>IF(PM_Cuka[[#This Row],[Grupa]]="Amatieris",COUNTIFS(PM_Cuka[Grupa],PM_Cuka[[#This Row],[Grupa]],PM_Cuka[KOPĀ Pēc Fināla],"&gt;"&amp;PM_Cuka[[#This Row],[KOPĀ Pēc Fināla]])+1,"")</f>
        <v/>
      </c>
      <c r="R427" s="52" t="str">
        <f>IF(PM_Cuka[[#This Row],[Komanda]]&gt;0,SUMIFS(PM_Cuka[[KOPĀ ]],PM_Cuka[Komanda],PM_Cuka[[#This Row],[Komanda]]),"0")</f>
        <v>0</v>
      </c>
    </row>
    <row r="428" spans="1:18" ht="15" x14ac:dyDescent="0.25">
      <c r="A428" s="55">
        <v>421</v>
      </c>
      <c r="B428" s="34">
        <v>421</v>
      </c>
      <c r="C428" s="50">
        <f>INDEX(PM_Dalibnieki[],MATCH(PM_Cuka[[#This Row],[Dablībnieka numurs]],PM_Dalibnieki[Dablībnieka numurs],0),2)</f>
        <v>0</v>
      </c>
      <c r="D428" s="50">
        <f>INDEX(PM_Dalibnieki[],MATCH(PM_Cuka[[#This Row],[Dablībnieka numurs]],PM_Dalibnieki[Dablībnieka numurs],0),3)</f>
        <v>0</v>
      </c>
      <c r="E428" s="50">
        <f>INDEX(PM_Dalibnieki[],MATCH(PM_Cuka[[#This Row],[Dablībnieka numurs]],PM_Dalibnieki[Dablībnieka numurs],0),4)</f>
        <v>0</v>
      </c>
      <c r="F428" s="80">
        <f>INDEX(PM_Dalibnieki[],MATCH(PM_Cuka[[#This Row],[Dablībnieka numurs]],PM_Dalibnieki[Dablībnieka numurs],"0"),5)</f>
        <v>0</v>
      </c>
      <c r="G428" s="64"/>
      <c r="H428" s="64"/>
      <c r="I428" s="60">
        <f t="shared" si="6"/>
        <v>0</v>
      </c>
      <c r="J428" s="64"/>
      <c r="K428" s="60">
        <f>SUM(PM_Cuka[[#This Row],[KOPĀ ]:[P/FINĀLS]])</f>
        <v>0</v>
      </c>
      <c r="L428" s="64"/>
      <c r="M428" s="60">
        <f>SUM(PM_Cuka[[#This Row],[KOPĀ Pēc Pusfināla]],PM_Cuka[[#This Row],[FINĀLS]])</f>
        <v>0</v>
      </c>
      <c r="N428" s="60" t="str">
        <f>IF(PM_Cuka[[#This Row],[KOPĀ Pēc Fināla]]&gt;0,RANK(PM_Cuka[[#This Row],[KOPĀ Pēc Fināla]],PM_Cuka[KOPĀ Pēc Fināla]),"NAV")</f>
        <v>NAV</v>
      </c>
      <c r="O428" s="64"/>
      <c r="P428" s="64" t="str">
        <f>IF(PM_Cuka[[#This Row],[Grupa]]="Juniors",COUNTIFS(PM_Cuka[Grupa],PM_Cuka[[#This Row],[Grupa]],PM_Cuka[KOPĀ Pēc Fināla],"&gt;"&amp;PM_Cuka[[#This Row],[KOPĀ Pēc Fināla]])+1,"")</f>
        <v/>
      </c>
      <c r="Q428" s="65" t="str">
        <f>IF(PM_Cuka[[#This Row],[Grupa]]="Amatieris",COUNTIFS(PM_Cuka[Grupa],PM_Cuka[[#This Row],[Grupa]],PM_Cuka[KOPĀ Pēc Fināla],"&gt;"&amp;PM_Cuka[[#This Row],[KOPĀ Pēc Fināla]])+1,"")</f>
        <v/>
      </c>
      <c r="R428" s="52" t="str">
        <f>IF(PM_Cuka[[#This Row],[Komanda]]&gt;0,SUMIFS(PM_Cuka[[KOPĀ ]],PM_Cuka[Komanda],PM_Cuka[[#This Row],[Komanda]]),"0")</f>
        <v>0</v>
      </c>
    </row>
    <row r="429" spans="1:18" ht="15" x14ac:dyDescent="0.25">
      <c r="A429" s="55">
        <v>422</v>
      </c>
      <c r="B429" s="34">
        <v>422</v>
      </c>
      <c r="C429" s="50">
        <f>INDEX(PM_Dalibnieki[],MATCH(PM_Cuka[[#This Row],[Dablībnieka numurs]],PM_Dalibnieki[Dablībnieka numurs],0),2)</f>
        <v>0</v>
      </c>
      <c r="D429" s="50">
        <f>INDEX(PM_Dalibnieki[],MATCH(PM_Cuka[[#This Row],[Dablībnieka numurs]],PM_Dalibnieki[Dablībnieka numurs],0),3)</f>
        <v>0</v>
      </c>
      <c r="E429" s="50">
        <f>INDEX(PM_Dalibnieki[],MATCH(PM_Cuka[[#This Row],[Dablībnieka numurs]],PM_Dalibnieki[Dablībnieka numurs],0),4)</f>
        <v>0</v>
      </c>
      <c r="F429" s="80">
        <f>INDEX(PM_Dalibnieki[],MATCH(PM_Cuka[[#This Row],[Dablībnieka numurs]],PM_Dalibnieki[Dablībnieka numurs],"0"),5)</f>
        <v>0</v>
      </c>
      <c r="G429" s="64"/>
      <c r="H429" s="64"/>
      <c r="I429" s="60">
        <f t="shared" si="6"/>
        <v>0</v>
      </c>
      <c r="J429" s="64"/>
      <c r="K429" s="60">
        <f>SUM(PM_Cuka[[#This Row],[KOPĀ ]:[P/FINĀLS]])</f>
        <v>0</v>
      </c>
      <c r="L429" s="64"/>
      <c r="M429" s="60">
        <f>SUM(PM_Cuka[[#This Row],[KOPĀ Pēc Pusfināla]],PM_Cuka[[#This Row],[FINĀLS]])</f>
        <v>0</v>
      </c>
      <c r="N429" s="60" t="str">
        <f>IF(PM_Cuka[[#This Row],[KOPĀ Pēc Fināla]]&gt;0,RANK(PM_Cuka[[#This Row],[KOPĀ Pēc Fināla]],PM_Cuka[KOPĀ Pēc Fināla]),"NAV")</f>
        <v>NAV</v>
      </c>
      <c r="O429" s="64"/>
      <c r="P429" s="64" t="str">
        <f>IF(PM_Cuka[[#This Row],[Grupa]]="Juniors",COUNTIFS(PM_Cuka[Grupa],PM_Cuka[[#This Row],[Grupa]],PM_Cuka[KOPĀ Pēc Fināla],"&gt;"&amp;PM_Cuka[[#This Row],[KOPĀ Pēc Fināla]])+1,"")</f>
        <v/>
      </c>
      <c r="Q429" s="65" t="str">
        <f>IF(PM_Cuka[[#This Row],[Grupa]]="Amatieris",COUNTIFS(PM_Cuka[Grupa],PM_Cuka[[#This Row],[Grupa]],PM_Cuka[KOPĀ Pēc Fināla],"&gt;"&amp;PM_Cuka[[#This Row],[KOPĀ Pēc Fināla]])+1,"")</f>
        <v/>
      </c>
      <c r="R429" s="52" t="str">
        <f>IF(PM_Cuka[[#This Row],[Komanda]]&gt;0,SUMIFS(PM_Cuka[[KOPĀ ]],PM_Cuka[Komanda],PM_Cuka[[#This Row],[Komanda]]),"0")</f>
        <v>0</v>
      </c>
    </row>
    <row r="430" spans="1:18" ht="15" x14ac:dyDescent="0.25">
      <c r="A430" s="55">
        <v>423</v>
      </c>
      <c r="B430" s="34">
        <v>423</v>
      </c>
      <c r="C430" s="50">
        <f>INDEX(PM_Dalibnieki[],MATCH(PM_Cuka[[#This Row],[Dablībnieka numurs]],PM_Dalibnieki[Dablībnieka numurs],0),2)</f>
        <v>0</v>
      </c>
      <c r="D430" s="50">
        <f>INDEX(PM_Dalibnieki[],MATCH(PM_Cuka[[#This Row],[Dablībnieka numurs]],PM_Dalibnieki[Dablībnieka numurs],0),3)</f>
        <v>0</v>
      </c>
      <c r="E430" s="50">
        <f>INDEX(PM_Dalibnieki[],MATCH(PM_Cuka[[#This Row],[Dablībnieka numurs]],PM_Dalibnieki[Dablībnieka numurs],0),4)</f>
        <v>0</v>
      </c>
      <c r="F430" s="80">
        <f>INDEX(PM_Dalibnieki[],MATCH(PM_Cuka[[#This Row],[Dablībnieka numurs]],PM_Dalibnieki[Dablībnieka numurs],"0"),5)</f>
        <v>0</v>
      </c>
      <c r="G430" s="64"/>
      <c r="H430" s="64"/>
      <c r="I430" s="60">
        <f t="shared" si="6"/>
        <v>0</v>
      </c>
      <c r="J430" s="64"/>
      <c r="K430" s="60">
        <f>SUM(PM_Cuka[[#This Row],[KOPĀ ]:[P/FINĀLS]])</f>
        <v>0</v>
      </c>
      <c r="L430" s="64"/>
      <c r="M430" s="60">
        <f>SUM(PM_Cuka[[#This Row],[KOPĀ Pēc Pusfināla]],PM_Cuka[[#This Row],[FINĀLS]])</f>
        <v>0</v>
      </c>
      <c r="N430" s="60" t="str">
        <f>IF(PM_Cuka[[#This Row],[KOPĀ Pēc Fināla]]&gt;0,RANK(PM_Cuka[[#This Row],[KOPĀ Pēc Fināla]],PM_Cuka[KOPĀ Pēc Fināla]),"NAV")</f>
        <v>NAV</v>
      </c>
      <c r="O430" s="64"/>
      <c r="P430" s="64" t="str">
        <f>IF(PM_Cuka[[#This Row],[Grupa]]="Juniors",COUNTIFS(PM_Cuka[Grupa],PM_Cuka[[#This Row],[Grupa]],PM_Cuka[KOPĀ Pēc Fināla],"&gt;"&amp;PM_Cuka[[#This Row],[KOPĀ Pēc Fināla]])+1,"")</f>
        <v/>
      </c>
      <c r="Q430" s="65" t="str">
        <f>IF(PM_Cuka[[#This Row],[Grupa]]="Amatieris",COUNTIFS(PM_Cuka[Grupa],PM_Cuka[[#This Row],[Grupa]],PM_Cuka[KOPĀ Pēc Fināla],"&gt;"&amp;PM_Cuka[[#This Row],[KOPĀ Pēc Fināla]])+1,"")</f>
        <v/>
      </c>
      <c r="R430" s="52" t="str">
        <f>IF(PM_Cuka[[#This Row],[Komanda]]&gt;0,SUMIFS(PM_Cuka[[KOPĀ ]],PM_Cuka[Komanda],PM_Cuka[[#This Row],[Komanda]]),"0")</f>
        <v>0</v>
      </c>
    </row>
    <row r="431" spans="1:18" ht="15" x14ac:dyDescent="0.25">
      <c r="A431" s="55">
        <v>424</v>
      </c>
      <c r="B431" s="34">
        <v>424</v>
      </c>
      <c r="C431" s="50">
        <f>INDEX(PM_Dalibnieki[],MATCH(PM_Cuka[[#This Row],[Dablībnieka numurs]],PM_Dalibnieki[Dablībnieka numurs],0),2)</f>
        <v>0</v>
      </c>
      <c r="D431" s="50">
        <f>INDEX(PM_Dalibnieki[],MATCH(PM_Cuka[[#This Row],[Dablībnieka numurs]],PM_Dalibnieki[Dablībnieka numurs],0),3)</f>
        <v>0</v>
      </c>
      <c r="E431" s="50">
        <f>INDEX(PM_Dalibnieki[],MATCH(PM_Cuka[[#This Row],[Dablībnieka numurs]],PM_Dalibnieki[Dablībnieka numurs],0),4)</f>
        <v>0</v>
      </c>
      <c r="F431" s="80">
        <f>INDEX(PM_Dalibnieki[],MATCH(PM_Cuka[[#This Row],[Dablībnieka numurs]],PM_Dalibnieki[Dablībnieka numurs],"0"),5)</f>
        <v>0</v>
      </c>
      <c r="G431" s="64"/>
      <c r="H431" s="64"/>
      <c r="I431" s="60">
        <f t="shared" si="6"/>
        <v>0</v>
      </c>
      <c r="J431" s="64"/>
      <c r="K431" s="60">
        <f>SUM(PM_Cuka[[#This Row],[KOPĀ ]:[P/FINĀLS]])</f>
        <v>0</v>
      </c>
      <c r="L431" s="64"/>
      <c r="M431" s="60">
        <f>SUM(PM_Cuka[[#This Row],[KOPĀ Pēc Pusfināla]],PM_Cuka[[#This Row],[FINĀLS]])</f>
        <v>0</v>
      </c>
      <c r="N431" s="60" t="str">
        <f>IF(PM_Cuka[[#This Row],[KOPĀ Pēc Fināla]]&gt;0,RANK(PM_Cuka[[#This Row],[KOPĀ Pēc Fināla]],PM_Cuka[KOPĀ Pēc Fināla]),"NAV")</f>
        <v>NAV</v>
      </c>
      <c r="O431" s="64"/>
      <c r="P431" s="64" t="str">
        <f>IF(PM_Cuka[[#This Row],[Grupa]]="Juniors",COUNTIFS(PM_Cuka[Grupa],PM_Cuka[[#This Row],[Grupa]],PM_Cuka[KOPĀ Pēc Fināla],"&gt;"&amp;PM_Cuka[[#This Row],[KOPĀ Pēc Fināla]])+1,"")</f>
        <v/>
      </c>
      <c r="Q431" s="65" t="str">
        <f>IF(PM_Cuka[[#This Row],[Grupa]]="Amatieris",COUNTIFS(PM_Cuka[Grupa],PM_Cuka[[#This Row],[Grupa]],PM_Cuka[KOPĀ Pēc Fināla],"&gt;"&amp;PM_Cuka[[#This Row],[KOPĀ Pēc Fināla]])+1,"")</f>
        <v/>
      </c>
      <c r="R431" s="52" t="str">
        <f>IF(PM_Cuka[[#This Row],[Komanda]]&gt;0,SUMIFS(PM_Cuka[[KOPĀ ]],PM_Cuka[Komanda],PM_Cuka[[#This Row],[Komanda]]),"0")</f>
        <v>0</v>
      </c>
    </row>
    <row r="432" spans="1:18" ht="15" x14ac:dyDescent="0.25">
      <c r="A432" s="55">
        <v>425</v>
      </c>
      <c r="B432" s="34">
        <v>425</v>
      </c>
      <c r="C432" s="50">
        <f>INDEX(PM_Dalibnieki[],MATCH(PM_Cuka[[#This Row],[Dablībnieka numurs]],PM_Dalibnieki[Dablībnieka numurs],0),2)</f>
        <v>0</v>
      </c>
      <c r="D432" s="50">
        <f>INDEX(PM_Dalibnieki[],MATCH(PM_Cuka[[#This Row],[Dablībnieka numurs]],PM_Dalibnieki[Dablībnieka numurs],0),3)</f>
        <v>0</v>
      </c>
      <c r="E432" s="50">
        <f>INDEX(PM_Dalibnieki[],MATCH(PM_Cuka[[#This Row],[Dablībnieka numurs]],PM_Dalibnieki[Dablībnieka numurs],0),4)</f>
        <v>0</v>
      </c>
      <c r="F432" s="80">
        <f>INDEX(PM_Dalibnieki[],MATCH(PM_Cuka[[#This Row],[Dablībnieka numurs]],PM_Dalibnieki[Dablībnieka numurs],"0"),5)</f>
        <v>0</v>
      </c>
      <c r="G432" s="64"/>
      <c r="H432" s="64"/>
      <c r="I432" s="60">
        <f t="shared" si="6"/>
        <v>0</v>
      </c>
      <c r="J432" s="64"/>
      <c r="K432" s="60">
        <f>SUM(PM_Cuka[[#This Row],[KOPĀ ]:[P/FINĀLS]])</f>
        <v>0</v>
      </c>
      <c r="L432" s="64"/>
      <c r="M432" s="60">
        <f>SUM(PM_Cuka[[#This Row],[KOPĀ Pēc Pusfināla]],PM_Cuka[[#This Row],[FINĀLS]])</f>
        <v>0</v>
      </c>
      <c r="N432" s="60" t="str">
        <f>IF(PM_Cuka[[#This Row],[KOPĀ Pēc Fināla]]&gt;0,RANK(PM_Cuka[[#This Row],[KOPĀ Pēc Fināla]],PM_Cuka[KOPĀ Pēc Fināla]),"NAV")</f>
        <v>NAV</v>
      </c>
      <c r="O432" s="64"/>
      <c r="P432" s="64" t="str">
        <f>IF(PM_Cuka[[#This Row],[Grupa]]="Juniors",COUNTIFS(PM_Cuka[Grupa],PM_Cuka[[#This Row],[Grupa]],PM_Cuka[KOPĀ Pēc Fināla],"&gt;"&amp;PM_Cuka[[#This Row],[KOPĀ Pēc Fināla]])+1,"")</f>
        <v/>
      </c>
      <c r="Q432" s="65" t="str">
        <f>IF(PM_Cuka[[#This Row],[Grupa]]="Amatieris",COUNTIFS(PM_Cuka[Grupa],PM_Cuka[[#This Row],[Grupa]],PM_Cuka[KOPĀ Pēc Fināla],"&gt;"&amp;PM_Cuka[[#This Row],[KOPĀ Pēc Fināla]])+1,"")</f>
        <v/>
      </c>
      <c r="R432" s="52" t="str">
        <f>IF(PM_Cuka[[#This Row],[Komanda]]&gt;0,SUMIFS(PM_Cuka[[KOPĀ ]],PM_Cuka[Komanda],PM_Cuka[[#This Row],[Komanda]]),"0")</f>
        <v>0</v>
      </c>
    </row>
    <row r="433" spans="1:18" ht="15" x14ac:dyDescent="0.25">
      <c r="A433" s="55">
        <v>426</v>
      </c>
      <c r="B433" s="34">
        <v>426</v>
      </c>
      <c r="C433" s="50">
        <f>INDEX(PM_Dalibnieki[],MATCH(PM_Cuka[[#This Row],[Dablībnieka numurs]],PM_Dalibnieki[Dablībnieka numurs],0),2)</f>
        <v>0</v>
      </c>
      <c r="D433" s="50">
        <f>INDEX(PM_Dalibnieki[],MATCH(PM_Cuka[[#This Row],[Dablībnieka numurs]],PM_Dalibnieki[Dablībnieka numurs],0),3)</f>
        <v>0</v>
      </c>
      <c r="E433" s="50">
        <f>INDEX(PM_Dalibnieki[],MATCH(PM_Cuka[[#This Row],[Dablībnieka numurs]],PM_Dalibnieki[Dablībnieka numurs],0),4)</f>
        <v>0</v>
      </c>
      <c r="F433" s="80">
        <f>INDEX(PM_Dalibnieki[],MATCH(PM_Cuka[[#This Row],[Dablībnieka numurs]],PM_Dalibnieki[Dablībnieka numurs],"0"),5)</f>
        <v>0</v>
      </c>
      <c r="G433" s="64"/>
      <c r="H433" s="64"/>
      <c r="I433" s="60">
        <f t="shared" si="6"/>
        <v>0</v>
      </c>
      <c r="J433" s="64"/>
      <c r="K433" s="60">
        <f>SUM(PM_Cuka[[#This Row],[KOPĀ ]:[P/FINĀLS]])</f>
        <v>0</v>
      </c>
      <c r="L433" s="64"/>
      <c r="M433" s="60">
        <f>SUM(PM_Cuka[[#This Row],[KOPĀ Pēc Pusfināla]],PM_Cuka[[#This Row],[FINĀLS]])</f>
        <v>0</v>
      </c>
      <c r="N433" s="60" t="str">
        <f>IF(PM_Cuka[[#This Row],[KOPĀ Pēc Fināla]]&gt;0,RANK(PM_Cuka[[#This Row],[KOPĀ Pēc Fināla]],PM_Cuka[KOPĀ Pēc Fināla]),"NAV")</f>
        <v>NAV</v>
      </c>
      <c r="O433" s="64"/>
      <c r="P433" s="64" t="str">
        <f>IF(PM_Cuka[[#This Row],[Grupa]]="Juniors",COUNTIFS(PM_Cuka[Grupa],PM_Cuka[[#This Row],[Grupa]],PM_Cuka[KOPĀ Pēc Fināla],"&gt;"&amp;PM_Cuka[[#This Row],[KOPĀ Pēc Fināla]])+1,"")</f>
        <v/>
      </c>
      <c r="Q433" s="65" t="str">
        <f>IF(PM_Cuka[[#This Row],[Grupa]]="Amatieris",COUNTIFS(PM_Cuka[Grupa],PM_Cuka[[#This Row],[Grupa]],PM_Cuka[KOPĀ Pēc Fināla],"&gt;"&amp;PM_Cuka[[#This Row],[KOPĀ Pēc Fināla]])+1,"")</f>
        <v/>
      </c>
      <c r="R433" s="52" t="str">
        <f>IF(PM_Cuka[[#This Row],[Komanda]]&gt;0,SUMIFS(PM_Cuka[[KOPĀ ]],PM_Cuka[Komanda],PM_Cuka[[#This Row],[Komanda]]),"0")</f>
        <v>0</v>
      </c>
    </row>
    <row r="434" spans="1:18" ht="15" x14ac:dyDescent="0.25">
      <c r="A434" s="55">
        <v>427</v>
      </c>
      <c r="B434" s="34">
        <v>427</v>
      </c>
      <c r="C434" s="50">
        <f>INDEX(PM_Dalibnieki[],MATCH(PM_Cuka[[#This Row],[Dablībnieka numurs]],PM_Dalibnieki[Dablībnieka numurs],0),2)</f>
        <v>0</v>
      </c>
      <c r="D434" s="50">
        <f>INDEX(PM_Dalibnieki[],MATCH(PM_Cuka[[#This Row],[Dablībnieka numurs]],PM_Dalibnieki[Dablībnieka numurs],0),3)</f>
        <v>0</v>
      </c>
      <c r="E434" s="50">
        <f>INDEX(PM_Dalibnieki[],MATCH(PM_Cuka[[#This Row],[Dablībnieka numurs]],PM_Dalibnieki[Dablībnieka numurs],0),4)</f>
        <v>0</v>
      </c>
      <c r="F434" s="80">
        <f>INDEX(PM_Dalibnieki[],MATCH(PM_Cuka[[#This Row],[Dablībnieka numurs]],PM_Dalibnieki[Dablībnieka numurs],"0"),5)</f>
        <v>0</v>
      </c>
      <c r="G434" s="64"/>
      <c r="H434" s="64"/>
      <c r="I434" s="60">
        <f t="shared" si="6"/>
        <v>0</v>
      </c>
      <c r="J434" s="64"/>
      <c r="K434" s="60">
        <f>SUM(PM_Cuka[[#This Row],[KOPĀ ]:[P/FINĀLS]])</f>
        <v>0</v>
      </c>
      <c r="L434" s="64"/>
      <c r="M434" s="60">
        <f>SUM(PM_Cuka[[#This Row],[KOPĀ Pēc Pusfināla]],PM_Cuka[[#This Row],[FINĀLS]])</f>
        <v>0</v>
      </c>
      <c r="N434" s="60" t="str">
        <f>IF(PM_Cuka[[#This Row],[KOPĀ Pēc Fināla]]&gt;0,RANK(PM_Cuka[[#This Row],[KOPĀ Pēc Fināla]],PM_Cuka[KOPĀ Pēc Fināla]),"NAV")</f>
        <v>NAV</v>
      </c>
      <c r="O434" s="64"/>
      <c r="P434" s="64" t="str">
        <f>IF(PM_Cuka[[#This Row],[Grupa]]="Juniors",COUNTIFS(PM_Cuka[Grupa],PM_Cuka[[#This Row],[Grupa]],PM_Cuka[KOPĀ Pēc Fināla],"&gt;"&amp;PM_Cuka[[#This Row],[KOPĀ Pēc Fināla]])+1,"")</f>
        <v/>
      </c>
      <c r="Q434" s="65" t="str">
        <f>IF(PM_Cuka[[#This Row],[Grupa]]="Amatieris",COUNTIFS(PM_Cuka[Grupa],PM_Cuka[[#This Row],[Grupa]],PM_Cuka[KOPĀ Pēc Fināla],"&gt;"&amp;PM_Cuka[[#This Row],[KOPĀ Pēc Fināla]])+1,"")</f>
        <v/>
      </c>
      <c r="R434" s="52" t="str">
        <f>IF(PM_Cuka[[#This Row],[Komanda]]&gt;0,SUMIFS(PM_Cuka[[KOPĀ ]],PM_Cuka[Komanda],PM_Cuka[[#This Row],[Komanda]]),"0")</f>
        <v>0</v>
      </c>
    </row>
    <row r="435" spans="1:18" ht="15" x14ac:dyDescent="0.25">
      <c r="A435" s="55">
        <v>428</v>
      </c>
      <c r="B435" s="34">
        <v>428</v>
      </c>
      <c r="C435" s="50">
        <f>INDEX(PM_Dalibnieki[],MATCH(PM_Cuka[[#This Row],[Dablībnieka numurs]],PM_Dalibnieki[Dablībnieka numurs],0),2)</f>
        <v>0</v>
      </c>
      <c r="D435" s="50">
        <f>INDEX(PM_Dalibnieki[],MATCH(PM_Cuka[[#This Row],[Dablībnieka numurs]],PM_Dalibnieki[Dablībnieka numurs],0),3)</f>
        <v>0</v>
      </c>
      <c r="E435" s="50">
        <f>INDEX(PM_Dalibnieki[],MATCH(PM_Cuka[[#This Row],[Dablībnieka numurs]],PM_Dalibnieki[Dablībnieka numurs],0),4)</f>
        <v>0</v>
      </c>
      <c r="F435" s="80">
        <f>INDEX(PM_Dalibnieki[],MATCH(PM_Cuka[[#This Row],[Dablībnieka numurs]],PM_Dalibnieki[Dablībnieka numurs],"0"),5)</f>
        <v>0</v>
      </c>
      <c r="G435" s="64"/>
      <c r="H435" s="64"/>
      <c r="I435" s="60">
        <f t="shared" si="6"/>
        <v>0</v>
      </c>
      <c r="J435" s="64"/>
      <c r="K435" s="60">
        <f>SUM(PM_Cuka[[#This Row],[KOPĀ ]:[P/FINĀLS]])</f>
        <v>0</v>
      </c>
      <c r="L435" s="64"/>
      <c r="M435" s="60">
        <f>SUM(PM_Cuka[[#This Row],[KOPĀ Pēc Pusfināla]],PM_Cuka[[#This Row],[FINĀLS]])</f>
        <v>0</v>
      </c>
      <c r="N435" s="60" t="str">
        <f>IF(PM_Cuka[[#This Row],[KOPĀ Pēc Fināla]]&gt;0,RANK(PM_Cuka[[#This Row],[KOPĀ Pēc Fināla]],PM_Cuka[KOPĀ Pēc Fināla]),"NAV")</f>
        <v>NAV</v>
      </c>
      <c r="O435" s="64"/>
      <c r="P435" s="64" t="str">
        <f>IF(PM_Cuka[[#This Row],[Grupa]]="Juniors",COUNTIFS(PM_Cuka[Grupa],PM_Cuka[[#This Row],[Grupa]],PM_Cuka[KOPĀ Pēc Fināla],"&gt;"&amp;PM_Cuka[[#This Row],[KOPĀ Pēc Fināla]])+1,"")</f>
        <v/>
      </c>
      <c r="Q435" s="65" t="str">
        <f>IF(PM_Cuka[[#This Row],[Grupa]]="Amatieris",COUNTIFS(PM_Cuka[Grupa],PM_Cuka[[#This Row],[Grupa]],PM_Cuka[KOPĀ Pēc Fināla],"&gt;"&amp;PM_Cuka[[#This Row],[KOPĀ Pēc Fināla]])+1,"")</f>
        <v/>
      </c>
      <c r="R435" s="52" t="str">
        <f>IF(PM_Cuka[[#This Row],[Komanda]]&gt;0,SUMIFS(PM_Cuka[[KOPĀ ]],PM_Cuka[Komanda],PM_Cuka[[#This Row],[Komanda]]),"0")</f>
        <v>0</v>
      </c>
    </row>
    <row r="436" spans="1:18" ht="15" x14ac:dyDescent="0.25">
      <c r="A436" s="55">
        <v>429</v>
      </c>
      <c r="B436" s="34">
        <v>429</v>
      </c>
      <c r="C436" s="50">
        <f>INDEX(PM_Dalibnieki[],MATCH(PM_Cuka[[#This Row],[Dablībnieka numurs]],PM_Dalibnieki[Dablībnieka numurs],0),2)</f>
        <v>0</v>
      </c>
      <c r="D436" s="50">
        <f>INDEX(PM_Dalibnieki[],MATCH(PM_Cuka[[#This Row],[Dablībnieka numurs]],PM_Dalibnieki[Dablībnieka numurs],0),3)</f>
        <v>0</v>
      </c>
      <c r="E436" s="50">
        <f>INDEX(PM_Dalibnieki[],MATCH(PM_Cuka[[#This Row],[Dablībnieka numurs]],PM_Dalibnieki[Dablībnieka numurs],0),4)</f>
        <v>0</v>
      </c>
      <c r="F436" s="80">
        <f>INDEX(PM_Dalibnieki[],MATCH(PM_Cuka[[#This Row],[Dablībnieka numurs]],PM_Dalibnieki[Dablībnieka numurs],"0"),5)</f>
        <v>0</v>
      </c>
      <c r="G436" s="64"/>
      <c r="H436" s="64"/>
      <c r="I436" s="60">
        <f t="shared" si="6"/>
        <v>0</v>
      </c>
      <c r="J436" s="64"/>
      <c r="K436" s="60">
        <f>SUM(PM_Cuka[[#This Row],[KOPĀ ]:[P/FINĀLS]])</f>
        <v>0</v>
      </c>
      <c r="L436" s="64"/>
      <c r="M436" s="60">
        <f>SUM(PM_Cuka[[#This Row],[KOPĀ Pēc Pusfināla]],PM_Cuka[[#This Row],[FINĀLS]])</f>
        <v>0</v>
      </c>
      <c r="N436" s="60" t="str">
        <f>IF(PM_Cuka[[#This Row],[KOPĀ Pēc Fināla]]&gt;0,RANK(PM_Cuka[[#This Row],[KOPĀ Pēc Fināla]],PM_Cuka[KOPĀ Pēc Fināla]),"NAV")</f>
        <v>NAV</v>
      </c>
      <c r="O436" s="64"/>
      <c r="P436" s="64" t="str">
        <f>IF(PM_Cuka[[#This Row],[Grupa]]="Juniors",COUNTIFS(PM_Cuka[Grupa],PM_Cuka[[#This Row],[Grupa]],PM_Cuka[KOPĀ Pēc Fināla],"&gt;"&amp;PM_Cuka[[#This Row],[KOPĀ Pēc Fināla]])+1,"")</f>
        <v/>
      </c>
      <c r="Q436" s="65" t="str">
        <f>IF(PM_Cuka[[#This Row],[Grupa]]="Amatieris",COUNTIFS(PM_Cuka[Grupa],PM_Cuka[[#This Row],[Grupa]],PM_Cuka[KOPĀ Pēc Fināla],"&gt;"&amp;PM_Cuka[[#This Row],[KOPĀ Pēc Fināla]])+1,"")</f>
        <v/>
      </c>
      <c r="R436" s="52" t="str">
        <f>IF(PM_Cuka[[#This Row],[Komanda]]&gt;0,SUMIFS(PM_Cuka[[KOPĀ ]],PM_Cuka[Komanda],PM_Cuka[[#This Row],[Komanda]]),"0")</f>
        <v>0</v>
      </c>
    </row>
    <row r="437" spans="1:18" ht="15" x14ac:dyDescent="0.25">
      <c r="A437" s="55">
        <v>430</v>
      </c>
      <c r="B437" s="34">
        <v>430</v>
      </c>
      <c r="C437" s="50">
        <f>INDEX(PM_Dalibnieki[],MATCH(PM_Cuka[[#This Row],[Dablībnieka numurs]],PM_Dalibnieki[Dablībnieka numurs],0),2)</f>
        <v>0</v>
      </c>
      <c r="D437" s="50">
        <f>INDEX(PM_Dalibnieki[],MATCH(PM_Cuka[[#This Row],[Dablībnieka numurs]],PM_Dalibnieki[Dablībnieka numurs],0),3)</f>
        <v>0</v>
      </c>
      <c r="E437" s="50">
        <f>INDEX(PM_Dalibnieki[],MATCH(PM_Cuka[[#This Row],[Dablībnieka numurs]],PM_Dalibnieki[Dablībnieka numurs],0),4)</f>
        <v>0</v>
      </c>
      <c r="F437" s="80">
        <f>INDEX(PM_Dalibnieki[],MATCH(PM_Cuka[[#This Row],[Dablībnieka numurs]],PM_Dalibnieki[Dablībnieka numurs],"0"),5)</f>
        <v>0</v>
      </c>
      <c r="G437" s="64"/>
      <c r="H437" s="64"/>
      <c r="I437" s="60">
        <f t="shared" si="6"/>
        <v>0</v>
      </c>
      <c r="J437" s="64"/>
      <c r="K437" s="60">
        <f>SUM(PM_Cuka[[#This Row],[KOPĀ ]:[P/FINĀLS]])</f>
        <v>0</v>
      </c>
      <c r="L437" s="64"/>
      <c r="M437" s="60">
        <f>SUM(PM_Cuka[[#This Row],[KOPĀ Pēc Pusfināla]],PM_Cuka[[#This Row],[FINĀLS]])</f>
        <v>0</v>
      </c>
      <c r="N437" s="60" t="str">
        <f>IF(PM_Cuka[[#This Row],[KOPĀ Pēc Fināla]]&gt;0,RANK(PM_Cuka[[#This Row],[KOPĀ Pēc Fināla]],PM_Cuka[KOPĀ Pēc Fināla]),"NAV")</f>
        <v>NAV</v>
      </c>
      <c r="O437" s="64"/>
      <c r="P437" s="64" t="str">
        <f>IF(PM_Cuka[[#This Row],[Grupa]]="Juniors",COUNTIFS(PM_Cuka[Grupa],PM_Cuka[[#This Row],[Grupa]],PM_Cuka[KOPĀ Pēc Fināla],"&gt;"&amp;PM_Cuka[[#This Row],[KOPĀ Pēc Fināla]])+1,"")</f>
        <v/>
      </c>
      <c r="Q437" s="65" t="str">
        <f>IF(PM_Cuka[[#This Row],[Grupa]]="Amatieris",COUNTIFS(PM_Cuka[Grupa],PM_Cuka[[#This Row],[Grupa]],PM_Cuka[KOPĀ Pēc Fināla],"&gt;"&amp;PM_Cuka[[#This Row],[KOPĀ Pēc Fināla]])+1,"")</f>
        <v/>
      </c>
      <c r="R437" s="52" t="str">
        <f>IF(PM_Cuka[[#This Row],[Komanda]]&gt;0,SUMIFS(PM_Cuka[[KOPĀ ]],PM_Cuka[Komanda],PM_Cuka[[#This Row],[Komanda]]),"0")</f>
        <v>0</v>
      </c>
    </row>
    <row r="438" spans="1:18" ht="15" x14ac:dyDescent="0.25">
      <c r="A438" s="55">
        <v>431</v>
      </c>
      <c r="B438" s="34">
        <v>431</v>
      </c>
      <c r="C438" s="50">
        <f>INDEX(PM_Dalibnieki[],MATCH(PM_Cuka[[#This Row],[Dablībnieka numurs]],PM_Dalibnieki[Dablībnieka numurs],0),2)</f>
        <v>0</v>
      </c>
      <c r="D438" s="50">
        <f>INDEX(PM_Dalibnieki[],MATCH(PM_Cuka[[#This Row],[Dablībnieka numurs]],PM_Dalibnieki[Dablībnieka numurs],0),3)</f>
        <v>0</v>
      </c>
      <c r="E438" s="50">
        <f>INDEX(PM_Dalibnieki[],MATCH(PM_Cuka[[#This Row],[Dablībnieka numurs]],PM_Dalibnieki[Dablībnieka numurs],0),4)</f>
        <v>0</v>
      </c>
      <c r="F438" s="80">
        <f>INDEX(PM_Dalibnieki[],MATCH(PM_Cuka[[#This Row],[Dablībnieka numurs]],PM_Dalibnieki[Dablībnieka numurs],"0"),5)</f>
        <v>0</v>
      </c>
      <c r="G438" s="64"/>
      <c r="H438" s="64"/>
      <c r="I438" s="60">
        <f t="shared" si="6"/>
        <v>0</v>
      </c>
      <c r="J438" s="64"/>
      <c r="K438" s="60">
        <f>SUM(PM_Cuka[[#This Row],[KOPĀ ]:[P/FINĀLS]])</f>
        <v>0</v>
      </c>
      <c r="L438" s="64"/>
      <c r="M438" s="60">
        <f>SUM(PM_Cuka[[#This Row],[KOPĀ Pēc Pusfināla]],PM_Cuka[[#This Row],[FINĀLS]])</f>
        <v>0</v>
      </c>
      <c r="N438" s="60" t="str">
        <f>IF(PM_Cuka[[#This Row],[KOPĀ Pēc Fināla]]&gt;0,RANK(PM_Cuka[[#This Row],[KOPĀ Pēc Fināla]],PM_Cuka[KOPĀ Pēc Fināla]),"NAV")</f>
        <v>NAV</v>
      </c>
      <c r="O438" s="64"/>
      <c r="P438" s="64" t="str">
        <f>IF(PM_Cuka[[#This Row],[Grupa]]="Juniors",COUNTIFS(PM_Cuka[Grupa],PM_Cuka[[#This Row],[Grupa]],PM_Cuka[KOPĀ Pēc Fināla],"&gt;"&amp;PM_Cuka[[#This Row],[KOPĀ Pēc Fināla]])+1,"")</f>
        <v/>
      </c>
      <c r="Q438" s="65" t="str">
        <f>IF(PM_Cuka[[#This Row],[Grupa]]="Amatieris",COUNTIFS(PM_Cuka[Grupa],PM_Cuka[[#This Row],[Grupa]],PM_Cuka[KOPĀ Pēc Fināla],"&gt;"&amp;PM_Cuka[[#This Row],[KOPĀ Pēc Fināla]])+1,"")</f>
        <v/>
      </c>
      <c r="R438" s="52" t="str">
        <f>IF(PM_Cuka[[#This Row],[Komanda]]&gt;0,SUMIFS(PM_Cuka[[KOPĀ ]],PM_Cuka[Komanda],PM_Cuka[[#This Row],[Komanda]]),"0")</f>
        <v>0</v>
      </c>
    </row>
    <row r="439" spans="1:18" ht="15" x14ac:dyDescent="0.25">
      <c r="A439" s="55">
        <v>432</v>
      </c>
      <c r="B439" s="34">
        <v>432</v>
      </c>
      <c r="C439" s="50">
        <f>INDEX(PM_Dalibnieki[],MATCH(PM_Cuka[[#This Row],[Dablībnieka numurs]],PM_Dalibnieki[Dablībnieka numurs],0),2)</f>
        <v>0</v>
      </c>
      <c r="D439" s="50">
        <f>INDEX(PM_Dalibnieki[],MATCH(PM_Cuka[[#This Row],[Dablībnieka numurs]],PM_Dalibnieki[Dablībnieka numurs],0),3)</f>
        <v>0</v>
      </c>
      <c r="E439" s="50">
        <f>INDEX(PM_Dalibnieki[],MATCH(PM_Cuka[[#This Row],[Dablībnieka numurs]],PM_Dalibnieki[Dablībnieka numurs],0),4)</f>
        <v>0</v>
      </c>
      <c r="F439" s="80">
        <f>INDEX(PM_Dalibnieki[],MATCH(PM_Cuka[[#This Row],[Dablībnieka numurs]],PM_Dalibnieki[Dablībnieka numurs],"0"),5)</f>
        <v>0</v>
      </c>
      <c r="G439" s="64"/>
      <c r="H439" s="64"/>
      <c r="I439" s="60">
        <f t="shared" si="6"/>
        <v>0</v>
      </c>
      <c r="J439" s="64"/>
      <c r="K439" s="60">
        <f>SUM(PM_Cuka[[#This Row],[KOPĀ ]:[P/FINĀLS]])</f>
        <v>0</v>
      </c>
      <c r="L439" s="64"/>
      <c r="M439" s="60">
        <f>SUM(PM_Cuka[[#This Row],[KOPĀ Pēc Pusfināla]],PM_Cuka[[#This Row],[FINĀLS]])</f>
        <v>0</v>
      </c>
      <c r="N439" s="60" t="str">
        <f>IF(PM_Cuka[[#This Row],[KOPĀ Pēc Fināla]]&gt;0,RANK(PM_Cuka[[#This Row],[KOPĀ Pēc Fināla]],PM_Cuka[KOPĀ Pēc Fināla]),"NAV")</f>
        <v>NAV</v>
      </c>
      <c r="O439" s="64"/>
      <c r="P439" s="64" t="str">
        <f>IF(PM_Cuka[[#This Row],[Grupa]]="Juniors",COUNTIFS(PM_Cuka[Grupa],PM_Cuka[[#This Row],[Grupa]],PM_Cuka[KOPĀ Pēc Fināla],"&gt;"&amp;PM_Cuka[[#This Row],[KOPĀ Pēc Fināla]])+1,"")</f>
        <v/>
      </c>
      <c r="Q439" s="65" t="str">
        <f>IF(PM_Cuka[[#This Row],[Grupa]]="Amatieris",COUNTIFS(PM_Cuka[Grupa],PM_Cuka[[#This Row],[Grupa]],PM_Cuka[KOPĀ Pēc Fināla],"&gt;"&amp;PM_Cuka[[#This Row],[KOPĀ Pēc Fināla]])+1,"")</f>
        <v/>
      </c>
      <c r="R439" s="52" t="str">
        <f>IF(PM_Cuka[[#This Row],[Komanda]]&gt;0,SUMIFS(PM_Cuka[[KOPĀ ]],PM_Cuka[Komanda],PM_Cuka[[#This Row],[Komanda]]),"0")</f>
        <v>0</v>
      </c>
    </row>
    <row r="440" spans="1:18" ht="15" x14ac:dyDescent="0.25">
      <c r="A440" s="55">
        <v>433</v>
      </c>
      <c r="B440" s="34">
        <v>433</v>
      </c>
      <c r="C440" s="50">
        <f>INDEX(PM_Dalibnieki[],MATCH(PM_Cuka[[#This Row],[Dablībnieka numurs]],PM_Dalibnieki[Dablībnieka numurs],0),2)</f>
        <v>0</v>
      </c>
      <c r="D440" s="50">
        <f>INDEX(PM_Dalibnieki[],MATCH(PM_Cuka[[#This Row],[Dablībnieka numurs]],PM_Dalibnieki[Dablībnieka numurs],0),3)</f>
        <v>0</v>
      </c>
      <c r="E440" s="50">
        <f>INDEX(PM_Dalibnieki[],MATCH(PM_Cuka[[#This Row],[Dablībnieka numurs]],PM_Dalibnieki[Dablībnieka numurs],0),4)</f>
        <v>0</v>
      </c>
      <c r="F440" s="80">
        <f>INDEX(PM_Dalibnieki[],MATCH(PM_Cuka[[#This Row],[Dablībnieka numurs]],PM_Dalibnieki[Dablībnieka numurs],"0"),5)</f>
        <v>0</v>
      </c>
      <c r="G440" s="64"/>
      <c r="H440" s="64"/>
      <c r="I440" s="60">
        <f t="shared" si="6"/>
        <v>0</v>
      </c>
      <c r="J440" s="64"/>
      <c r="K440" s="60">
        <f>SUM(PM_Cuka[[#This Row],[KOPĀ ]:[P/FINĀLS]])</f>
        <v>0</v>
      </c>
      <c r="L440" s="64"/>
      <c r="M440" s="60">
        <f>SUM(PM_Cuka[[#This Row],[KOPĀ Pēc Pusfināla]],PM_Cuka[[#This Row],[FINĀLS]])</f>
        <v>0</v>
      </c>
      <c r="N440" s="60" t="str">
        <f>IF(PM_Cuka[[#This Row],[KOPĀ Pēc Fināla]]&gt;0,RANK(PM_Cuka[[#This Row],[KOPĀ Pēc Fināla]],PM_Cuka[KOPĀ Pēc Fināla]),"NAV")</f>
        <v>NAV</v>
      </c>
      <c r="O440" s="64"/>
      <c r="P440" s="64" t="str">
        <f>IF(PM_Cuka[[#This Row],[Grupa]]="Juniors",COUNTIFS(PM_Cuka[Grupa],PM_Cuka[[#This Row],[Grupa]],PM_Cuka[KOPĀ Pēc Fināla],"&gt;"&amp;PM_Cuka[[#This Row],[KOPĀ Pēc Fināla]])+1,"")</f>
        <v/>
      </c>
      <c r="Q440" s="65" t="str">
        <f>IF(PM_Cuka[[#This Row],[Grupa]]="Amatieris",COUNTIFS(PM_Cuka[Grupa],PM_Cuka[[#This Row],[Grupa]],PM_Cuka[KOPĀ Pēc Fināla],"&gt;"&amp;PM_Cuka[[#This Row],[KOPĀ Pēc Fināla]])+1,"")</f>
        <v/>
      </c>
      <c r="R440" s="52" t="str">
        <f>IF(PM_Cuka[[#This Row],[Komanda]]&gt;0,SUMIFS(PM_Cuka[[KOPĀ ]],PM_Cuka[Komanda],PM_Cuka[[#This Row],[Komanda]]),"0")</f>
        <v>0</v>
      </c>
    </row>
    <row r="441" spans="1:18" ht="15" x14ac:dyDescent="0.25">
      <c r="A441" s="55">
        <v>434</v>
      </c>
      <c r="B441" s="34">
        <v>434</v>
      </c>
      <c r="C441" s="50">
        <f>INDEX(PM_Dalibnieki[],MATCH(PM_Cuka[[#This Row],[Dablībnieka numurs]],PM_Dalibnieki[Dablībnieka numurs],0),2)</f>
        <v>0</v>
      </c>
      <c r="D441" s="50">
        <f>INDEX(PM_Dalibnieki[],MATCH(PM_Cuka[[#This Row],[Dablībnieka numurs]],PM_Dalibnieki[Dablībnieka numurs],0),3)</f>
        <v>0</v>
      </c>
      <c r="E441" s="50">
        <f>INDEX(PM_Dalibnieki[],MATCH(PM_Cuka[[#This Row],[Dablībnieka numurs]],PM_Dalibnieki[Dablībnieka numurs],0),4)</f>
        <v>0</v>
      </c>
      <c r="F441" s="80">
        <f>INDEX(PM_Dalibnieki[],MATCH(PM_Cuka[[#This Row],[Dablībnieka numurs]],PM_Dalibnieki[Dablībnieka numurs],"0"),5)</f>
        <v>0</v>
      </c>
      <c r="G441" s="64"/>
      <c r="H441" s="64"/>
      <c r="I441" s="60">
        <f t="shared" si="6"/>
        <v>0</v>
      </c>
      <c r="J441" s="64"/>
      <c r="K441" s="60">
        <f>SUM(PM_Cuka[[#This Row],[KOPĀ ]:[P/FINĀLS]])</f>
        <v>0</v>
      </c>
      <c r="L441" s="64"/>
      <c r="M441" s="60">
        <f>SUM(PM_Cuka[[#This Row],[KOPĀ Pēc Pusfināla]],PM_Cuka[[#This Row],[FINĀLS]])</f>
        <v>0</v>
      </c>
      <c r="N441" s="60" t="str">
        <f>IF(PM_Cuka[[#This Row],[KOPĀ Pēc Fināla]]&gt;0,RANK(PM_Cuka[[#This Row],[KOPĀ Pēc Fināla]],PM_Cuka[KOPĀ Pēc Fināla]),"NAV")</f>
        <v>NAV</v>
      </c>
      <c r="O441" s="64"/>
      <c r="P441" s="64" t="str">
        <f>IF(PM_Cuka[[#This Row],[Grupa]]="Juniors",COUNTIFS(PM_Cuka[Grupa],PM_Cuka[[#This Row],[Grupa]],PM_Cuka[KOPĀ Pēc Fināla],"&gt;"&amp;PM_Cuka[[#This Row],[KOPĀ Pēc Fināla]])+1,"")</f>
        <v/>
      </c>
      <c r="Q441" s="65" t="str">
        <f>IF(PM_Cuka[[#This Row],[Grupa]]="Amatieris",COUNTIFS(PM_Cuka[Grupa],PM_Cuka[[#This Row],[Grupa]],PM_Cuka[KOPĀ Pēc Fināla],"&gt;"&amp;PM_Cuka[[#This Row],[KOPĀ Pēc Fināla]])+1,"")</f>
        <v/>
      </c>
      <c r="R441" s="52" t="str">
        <f>IF(PM_Cuka[[#This Row],[Komanda]]&gt;0,SUMIFS(PM_Cuka[[KOPĀ ]],PM_Cuka[Komanda],PM_Cuka[[#This Row],[Komanda]]),"0")</f>
        <v>0</v>
      </c>
    </row>
    <row r="442" spans="1:18" ht="15" x14ac:dyDescent="0.25">
      <c r="A442" s="55">
        <v>435</v>
      </c>
      <c r="B442" s="34">
        <v>435</v>
      </c>
      <c r="C442" s="50">
        <f>INDEX(PM_Dalibnieki[],MATCH(PM_Cuka[[#This Row],[Dablībnieka numurs]],PM_Dalibnieki[Dablībnieka numurs],0),2)</f>
        <v>0</v>
      </c>
      <c r="D442" s="50">
        <f>INDEX(PM_Dalibnieki[],MATCH(PM_Cuka[[#This Row],[Dablībnieka numurs]],PM_Dalibnieki[Dablībnieka numurs],0),3)</f>
        <v>0</v>
      </c>
      <c r="E442" s="50">
        <f>INDEX(PM_Dalibnieki[],MATCH(PM_Cuka[[#This Row],[Dablībnieka numurs]],PM_Dalibnieki[Dablībnieka numurs],0),4)</f>
        <v>0</v>
      </c>
      <c r="F442" s="80">
        <f>INDEX(PM_Dalibnieki[],MATCH(PM_Cuka[[#This Row],[Dablībnieka numurs]],PM_Dalibnieki[Dablībnieka numurs],"0"),5)</f>
        <v>0</v>
      </c>
      <c r="G442" s="64"/>
      <c r="H442" s="64"/>
      <c r="I442" s="60">
        <f t="shared" si="6"/>
        <v>0</v>
      </c>
      <c r="J442" s="64"/>
      <c r="K442" s="60">
        <f>SUM(PM_Cuka[[#This Row],[KOPĀ ]:[P/FINĀLS]])</f>
        <v>0</v>
      </c>
      <c r="L442" s="64"/>
      <c r="M442" s="60">
        <f>SUM(PM_Cuka[[#This Row],[KOPĀ Pēc Pusfināla]],PM_Cuka[[#This Row],[FINĀLS]])</f>
        <v>0</v>
      </c>
      <c r="N442" s="60" t="str">
        <f>IF(PM_Cuka[[#This Row],[KOPĀ Pēc Fināla]]&gt;0,RANK(PM_Cuka[[#This Row],[KOPĀ Pēc Fināla]],PM_Cuka[KOPĀ Pēc Fināla]),"NAV")</f>
        <v>NAV</v>
      </c>
      <c r="O442" s="64"/>
      <c r="P442" s="64" t="str">
        <f>IF(PM_Cuka[[#This Row],[Grupa]]="Juniors",COUNTIFS(PM_Cuka[Grupa],PM_Cuka[[#This Row],[Grupa]],PM_Cuka[KOPĀ Pēc Fināla],"&gt;"&amp;PM_Cuka[[#This Row],[KOPĀ Pēc Fināla]])+1,"")</f>
        <v/>
      </c>
      <c r="Q442" s="65" t="str">
        <f>IF(PM_Cuka[[#This Row],[Grupa]]="Amatieris",COUNTIFS(PM_Cuka[Grupa],PM_Cuka[[#This Row],[Grupa]],PM_Cuka[KOPĀ Pēc Fināla],"&gt;"&amp;PM_Cuka[[#This Row],[KOPĀ Pēc Fināla]])+1,"")</f>
        <v/>
      </c>
      <c r="R442" s="52" t="str">
        <f>IF(PM_Cuka[[#This Row],[Komanda]]&gt;0,SUMIFS(PM_Cuka[[KOPĀ ]],PM_Cuka[Komanda],PM_Cuka[[#This Row],[Komanda]]),"0")</f>
        <v>0</v>
      </c>
    </row>
    <row r="443" spans="1:18" ht="15" x14ac:dyDescent="0.25">
      <c r="A443" s="55">
        <v>436</v>
      </c>
      <c r="B443" s="34">
        <v>436</v>
      </c>
      <c r="C443" s="50">
        <f>INDEX(PM_Dalibnieki[],MATCH(PM_Cuka[[#This Row],[Dablībnieka numurs]],PM_Dalibnieki[Dablībnieka numurs],0),2)</f>
        <v>0</v>
      </c>
      <c r="D443" s="50">
        <f>INDEX(PM_Dalibnieki[],MATCH(PM_Cuka[[#This Row],[Dablībnieka numurs]],PM_Dalibnieki[Dablībnieka numurs],0),3)</f>
        <v>0</v>
      </c>
      <c r="E443" s="50">
        <f>INDEX(PM_Dalibnieki[],MATCH(PM_Cuka[[#This Row],[Dablībnieka numurs]],PM_Dalibnieki[Dablībnieka numurs],0),4)</f>
        <v>0</v>
      </c>
      <c r="F443" s="80">
        <f>INDEX(PM_Dalibnieki[],MATCH(PM_Cuka[[#This Row],[Dablībnieka numurs]],PM_Dalibnieki[Dablībnieka numurs],"0"),5)</f>
        <v>0</v>
      </c>
      <c r="G443" s="64"/>
      <c r="H443" s="64"/>
      <c r="I443" s="60">
        <f t="shared" si="6"/>
        <v>0</v>
      </c>
      <c r="J443" s="64"/>
      <c r="K443" s="60">
        <f>SUM(PM_Cuka[[#This Row],[KOPĀ ]:[P/FINĀLS]])</f>
        <v>0</v>
      </c>
      <c r="L443" s="64"/>
      <c r="M443" s="60">
        <f>SUM(PM_Cuka[[#This Row],[KOPĀ Pēc Pusfināla]],PM_Cuka[[#This Row],[FINĀLS]])</f>
        <v>0</v>
      </c>
      <c r="N443" s="60" t="str">
        <f>IF(PM_Cuka[[#This Row],[KOPĀ Pēc Fināla]]&gt;0,RANK(PM_Cuka[[#This Row],[KOPĀ Pēc Fināla]],PM_Cuka[KOPĀ Pēc Fināla]),"NAV")</f>
        <v>NAV</v>
      </c>
      <c r="O443" s="64"/>
      <c r="P443" s="64" t="str">
        <f>IF(PM_Cuka[[#This Row],[Grupa]]="Juniors",COUNTIFS(PM_Cuka[Grupa],PM_Cuka[[#This Row],[Grupa]],PM_Cuka[KOPĀ Pēc Fināla],"&gt;"&amp;PM_Cuka[[#This Row],[KOPĀ Pēc Fināla]])+1,"")</f>
        <v/>
      </c>
      <c r="Q443" s="65" t="str">
        <f>IF(PM_Cuka[[#This Row],[Grupa]]="Amatieris",COUNTIFS(PM_Cuka[Grupa],PM_Cuka[[#This Row],[Grupa]],PM_Cuka[KOPĀ Pēc Fināla],"&gt;"&amp;PM_Cuka[[#This Row],[KOPĀ Pēc Fināla]])+1,"")</f>
        <v/>
      </c>
      <c r="R443" s="52" t="str">
        <f>IF(PM_Cuka[[#This Row],[Komanda]]&gt;0,SUMIFS(PM_Cuka[[KOPĀ ]],PM_Cuka[Komanda],PM_Cuka[[#This Row],[Komanda]]),"0")</f>
        <v>0</v>
      </c>
    </row>
    <row r="444" spans="1:18" ht="15" x14ac:dyDescent="0.25">
      <c r="A444" s="55">
        <v>437</v>
      </c>
      <c r="B444" s="34">
        <v>437</v>
      </c>
      <c r="C444" s="50">
        <f>INDEX(PM_Dalibnieki[],MATCH(PM_Cuka[[#This Row],[Dablībnieka numurs]],PM_Dalibnieki[Dablībnieka numurs],0),2)</f>
        <v>0</v>
      </c>
      <c r="D444" s="50">
        <f>INDEX(PM_Dalibnieki[],MATCH(PM_Cuka[[#This Row],[Dablībnieka numurs]],PM_Dalibnieki[Dablībnieka numurs],0),3)</f>
        <v>0</v>
      </c>
      <c r="E444" s="50">
        <f>INDEX(PM_Dalibnieki[],MATCH(PM_Cuka[[#This Row],[Dablībnieka numurs]],PM_Dalibnieki[Dablībnieka numurs],0),4)</f>
        <v>0</v>
      </c>
      <c r="F444" s="80">
        <f>INDEX(PM_Dalibnieki[],MATCH(PM_Cuka[[#This Row],[Dablībnieka numurs]],PM_Dalibnieki[Dablībnieka numurs],"0"),5)</f>
        <v>0</v>
      </c>
      <c r="G444" s="64"/>
      <c r="H444" s="64"/>
      <c r="I444" s="60">
        <f t="shared" si="6"/>
        <v>0</v>
      </c>
      <c r="J444" s="64"/>
      <c r="K444" s="60">
        <f>SUM(PM_Cuka[[#This Row],[KOPĀ ]:[P/FINĀLS]])</f>
        <v>0</v>
      </c>
      <c r="L444" s="64"/>
      <c r="M444" s="60">
        <f>SUM(PM_Cuka[[#This Row],[KOPĀ Pēc Pusfināla]],PM_Cuka[[#This Row],[FINĀLS]])</f>
        <v>0</v>
      </c>
      <c r="N444" s="60" t="str">
        <f>IF(PM_Cuka[[#This Row],[KOPĀ Pēc Fināla]]&gt;0,RANK(PM_Cuka[[#This Row],[KOPĀ Pēc Fināla]],PM_Cuka[KOPĀ Pēc Fināla]),"NAV")</f>
        <v>NAV</v>
      </c>
      <c r="O444" s="64"/>
      <c r="P444" s="64" t="str">
        <f>IF(PM_Cuka[[#This Row],[Grupa]]="Juniors",COUNTIFS(PM_Cuka[Grupa],PM_Cuka[[#This Row],[Grupa]],PM_Cuka[KOPĀ Pēc Fināla],"&gt;"&amp;PM_Cuka[[#This Row],[KOPĀ Pēc Fināla]])+1,"")</f>
        <v/>
      </c>
      <c r="Q444" s="65" t="str">
        <f>IF(PM_Cuka[[#This Row],[Grupa]]="Amatieris",COUNTIFS(PM_Cuka[Grupa],PM_Cuka[[#This Row],[Grupa]],PM_Cuka[KOPĀ Pēc Fināla],"&gt;"&amp;PM_Cuka[[#This Row],[KOPĀ Pēc Fināla]])+1,"")</f>
        <v/>
      </c>
      <c r="R444" s="52" t="str">
        <f>IF(PM_Cuka[[#This Row],[Komanda]]&gt;0,SUMIFS(PM_Cuka[[KOPĀ ]],PM_Cuka[Komanda],PM_Cuka[[#This Row],[Komanda]]),"0")</f>
        <v>0</v>
      </c>
    </row>
    <row r="445" spans="1:18" ht="15" x14ac:dyDescent="0.25">
      <c r="A445" s="55">
        <v>438</v>
      </c>
      <c r="B445" s="34">
        <v>438</v>
      </c>
      <c r="C445" s="50">
        <f>INDEX(PM_Dalibnieki[],MATCH(PM_Cuka[[#This Row],[Dablībnieka numurs]],PM_Dalibnieki[Dablībnieka numurs],0),2)</f>
        <v>0</v>
      </c>
      <c r="D445" s="50">
        <f>INDEX(PM_Dalibnieki[],MATCH(PM_Cuka[[#This Row],[Dablībnieka numurs]],PM_Dalibnieki[Dablībnieka numurs],0),3)</f>
        <v>0</v>
      </c>
      <c r="E445" s="50">
        <f>INDEX(PM_Dalibnieki[],MATCH(PM_Cuka[[#This Row],[Dablībnieka numurs]],PM_Dalibnieki[Dablībnieka numurs],0),4)</f>
        <v>0</v>
      </c>
      <c r="F445" s="80">
        <f>INDEX(PM_Dalibnieki[],MATCH(PM_Cuka[[#This Row],[Dablībnieka numurs]],PM_Dalibnieki[Dablībnieka numurs],"0"),5)</f>
        <v>0</v>
      </c>
      <c r="G445" s="64"/>
      <c r="H445" s="64"/>
      <c r="I445" s="60">
        <f t="shared" si="6"/>
        <v>0</v>
      </c>
      <c r="J445" s="64"/>
      <c r="K445" s="60">
        <f>SUM(PM_Cuka[[#This Row],[KOPĀ ]:[P/FINĀLS]])</f>
        <v>0</v>
      </c>
      <c r="L445" s="64"/>
      <c r="M445" s="60">
        <f>SUM(PM_Cuka[[#This Row],[KOPĀ Pēc Pusfināla]],PM_Cuka[[#This Row],[FINĀLS]])</f>
        <v>0</v>
      </c>
      <c r="N445" s="60" t="str">
        <f>IF(PM_Cuka[[#This Row],[KOPĀ Pēc Fināla]]&gt;0,RANK(PM_Cuka[[#This Row],[KOPĀ Pēc Fināla]],PM_Cuka[KOPĀ Pēc Fināla]),"NAV")</f>
        <v>NAV</v>
      </c>
      <c r="O445" s="64"/>
      <c r="P445" s="64" t="str">
        <f>IF(PM_Cuka[[#This Row],[Grupa]]="Juniors",COUNTIFS(PM_Cuka[Grupa],PM_Cuka[[#This Row],[Grupa]],PM_Cuka[KOPĀ Pēc Fināla],"&gt;"&amp;PM_Cuka[[#This Row],[KOPĀ Pēc Fināla]])+1,"")</f>
        <v/>
      </c>
      <c r="Q445" s="65" t="str">
        <f>IF(PM_Cuka[[#This Row],[Grupa]]="Amatieris",COUNTIFS(PM_Cuka[Grupa],PM_Cuka[[#This Row],[Grupa]],PM_Cuka[KOPĀ Pēc Fināla],"&gt;"&amp;PM_Cuka[[#This Row],[KOPĀ Pēc Fināla]])+1,"")</f>
        <v/>
      </c>
      <c r="R445" s="52" t="str">
        <f>IF(PM_Cuka[[#This Row],[Komanda]]&gt;0,SUMIFS(PM_Cuka[[KOPĀ ]],PM_Cuka[Komanda],PM_Cuka[[#This Row],[Komanda]]),"0")</f>
        <v>0</v>
      </c>
    </row>
    <row r="446" spans="1:18" ht="15" x14ac:dyDescent="0.25">
      <c r="A446" s="55">
        <v>439</v>
      </c>
      <c r="B446" s="34">
        <v>439</v>
      </c>
      <c r="C446" s="50">
        <f>INDEX(PM_Dalibnieki[],MATCH(PM_Cuka[[#This Row],[Dablībnieka numurs]],PM_Dalibnieki[Dablībnieka numurs],0),2)</f>
        <v>0</v>
      </c>
      <c r="D446" s="50">
        <f>INDEX(PM_Dalibnieki[],MATCH(PM_Cuka[[#This Row],[Dablībnieka numurs]],PM_Dalibnieki[Dablībnieka numurs],0),3)</f>
        <v>0</v>
      </c>
      <c r="E446" s="50">
        <f>INDEX(PM_Dalibnieki[],MATCH(PM_Cuka[[#This Row],[Dablībnieka numurs]],PM_Dalibnieki[Dablībnieka numurs],0),4)</f>
        <v>0</v>
      </c>
      <c r="F446" s="80">
        <f>INDEX(PM_Dalibnieki[],MATCH(PM_Cuka[[#This Row],[Dablībnieka numurs]],PM_Dalibnieki[Dablībnieka numurs],"0"),5)</f>
        <v>0</v>
      </c>
      <c r="G446" s="64"/>
      <c r="H446" s="64"/>
      <c r="I446" s="60">
        <f t="shared" si="6"/>
        <v>0</v>
      </c>
      <c r="J446" s="64"/>
      <c r="K446" s="60">
        <f>SUM(PM_Cuka[[#This Row],[KOPĀ ]:[P/FINĀLS]])</f>
        <v>0</v>
      </c>
      <c r="L446" s="64"/>
      <c r="M446" s="60">
        <f>SUM(PM_Cuka[[#This Row],[KOPĀ Pēc Pusfināla]],PM_Cuka[[#This Row],[FINĀLS]])</f>
        <v>0</v>
      </c>
      <c r="N446" s="60" t="str">
        <f>IF(PM_Cuka[[#This Row],[KOPĀ Pēc Fināla]]&gt;0,RANK(PM_Cuka[[#This Row],[KOPĀ Pēc Fināla]],PM_Cuka[KOPĀ Pēc Fināla]),"NAV")</f>
        <v>NAV</v>
      </c>
      <c r="O446" s="64"/>
      <c r="P446" s="64" t="str">
        <f>IF(PM_Cuka[[#This Row],[Grupa]]="Juniors",COUNTIFS(PM_Cuka[Grupa],PM_Cuka[[#This Row],[Grupa]],PM_Cuka[KOPĀ Pēc Fināla],"&gt;"&amp;PM_Cuka[[#This Row],[KOPĀ Pēc Fināla]])+1,"")</f>
        <v/>
      </c>
      <c r="Q446" s="65" t="str">
        <f>IF(PM_Cuka[[#This Row],[Grupa]]="Amatieris",COUNTIFS(PM_Cuka[Grupa],PM_Cuka[[#This Row],[Grupa]],PM_Cuka[KOPĀ Pēc Fināla],"&gt;"&amp;PM_Cuka[[#This Row],[KOPĀ Pēc Fināla]])+1,"")</f>
        <v/>
      </c>
      <c r="R446" s="52" t="str">
        <f>IF(PM_Cuka[[#This Row],[Komanda]]&gt;0,SUMIFS(PM_Cuka[[KOPĀ ]],PM_Cuka[Komanda],PM_Cuka[[#This Row],[Komanda]]),"0")</f>
        <v>0</v>
      </c>
    </row>
    <row r="447" spans="1:18" ht="15" x14ac:dyDescent="0.25">
      <c r="A447" s="55">
        <v>440</v>
      </c>
      <c r="B447" s="34">
        <v>440</v>
      </c>
      <c r="C447" s="50">
        <f>INDEX(PM_Dalibnieki[],MATCH(PM_Cuka[[#This Row],[Dablībnieka numurs]],PM_Dalibnieki[Dablībnieka numurs],0),2)</f>
        <v>0</v>
      </c>
      <c r="D447" s="50">
        <f>INDEX(PM_Dalibnieki[],MATCH(PM_Cuka[[#This Row],[Dablībnieka numurs]],PM_Dalibnieki[Dablībnieka numurs],0),3)</f>
        <v>0</v>
      </c>
      <c r="E447" s="50">
        <f>INDEX(PM_Dalibnieki[],MATCH(PM_Cuka[[#This Row],[Dablībnieka numurs]],PM_Dalibnieki[Dablībnieka numurs],0),4)</f>
        <v>0</v>
      </c>
      <c r="F447" s="80">
        <f>INDEX(PM_Dalibnieki[],MATCH(PM_Cuka[[#This Row],[Dablībnieka numurs]],PM_Dalibnieki[Dablībnieka numurs],"0"),5)</f>
        <v>0</v>
      </c>
      <c r="G447" s="64"/>
      <c r="H447" s="64"/>
      <c r="I447" s="60">
        <f t="shared" si="6"/>
        <v>0</v>
      </c>
      <c r="J447" s="64"/>
      <c r="K447" s="60">
        <f>SUM(PM_Cuka[[#This Row],[KOPĀ ]:[P/FINĀLS]])</f>
        <v>0</v>
      </c>
      <c r="L447" s="64"/>
      <c r="M447" s="60">
        <f>SUM(PM_Cuka[[#This Row],[KOPĀ Pēc Pusfināla]],PM_Cuka[[#This Row],[FINĀLS]])</f>
        <v>0</v>
      </c>
      <c r="N447" s="60" t="str">
        <f>IF(PM_Cuka[[#This Row],[KOPĀ Pēc Fināla]]&gt;0,RANK(PM_Cuka[[#This Row],[KOPĀ Pēc Fināla]],PM_Cuka[KOPĀ Pēc Fināla]),"NAV")</f>
        <v>NAV</v>
      </c>
      <c r="O447" s="64"/>
      <c r="P447" s="64" t="str">
        <f>IF(PM_Cuka[[#This Row],[Grupa]]="Juniors",COUNTIFS(PM_Cuka[Grupa],PM_Cuka[[#This Row],[Grupa]],PM_Cuka[KOPĀ Pēc Fināla],"&gt;"&amp;PM_Cuka[[#This Row],[KOPĀ Pēc Fināla]])+1,"")</f>
        <v/>
      </c>
      <c r="Q447" s="65" t="str">
        <f>IF(PM_Cuka[[#This Row],[Grupa]]="Amatieris",COUNTIFS(PM_Cuka[Grupa],PM_Cuka[[#This Row],[Grupa]],PM_Cuka[KOPĀ Pēc Fināla],"&gt;"&amp;PM_Cuka[[#This Row],[KOPĀ Pēc Fināla]])+1,"")</f>
        <v/>
      </c>
      <c r="R447" s="52" t="str">
        <f>IF(PM_Cuka[[#This Row],[Komanda]]&gt;0,SUMIFS(PM_Cuka[[KOPĀ ]],PM_Cuka[Komanda],PM_Cuka[[#This Row],[Komanda]]),"0")</f>
        <v>0</v>
      </c>
    </row>
    <row r="448" spans="1:18" ht="15" x14ac:dyDescent="0.25">
      <c r="A448" s="55">
        <v>441</v>
      </c>
      <c r="B448" s="34">
        <v>441</v>
      </c>
      <c r="C448" s="50">
        <f>INDEX(PM_Dalibnieki[],MATCH(PM_Cuka[[#This Row],[Dablībnieka numurs]],PM_Dalibnieki[Dablībnieka numurs],0),2)</f>
        <v>0</v>
      </c>
      <c r="D448" s="50">
        <f>INDEX(PM_Dalibnieki[],MATCH(PM_Cuka[[#This Row],[Dablībnieka numurs]],PM_Dalibnieki[Dablībnieka numurs],0),3)</f>
        <v>0</v>
      </c>
      <c r="E448" s="50">
        <f>INDEX(PM_Dalibnieki[],MATCH(PM_Cuka[[#This Row],[Dablībnieka numurs]],PM_Dalibnieki[Dablībnieka numurs],0),4)</f>
        <v>0</v>
      </c>
      <c r="F448" s="80">
        <f>INDEX(PM_Dalibnieki[],MATCH(PM_Cuka[[#This Row],[Dablībnieka numurs]],PM_Dalibnieki[Dablībnieka numurs],"0"),5)</f>
        <v>0</v>
      </c>
      <c r="G448" s="64"/>
      <c r="H448" s="64"/>
      <c r="I448" s="60">
        <f t="shared" si="6"/>
        <v>0</v>
      </c>
      <c r="J448" s="64"/>
      <c r="K448" s="60">
        <f>SUM(PM_Cuka[[#This Row],[KOPĀ ]:[P/FINĀLS]])</f>
        <v>0</v>
      </c>
      <c r="L448" s="64"/>
      <c r="M448" s="60">
        <f>SUM(PM_Cuka[[#This Row],[KOPĀ Pēc Pusfināla]],PM_Cuka[[#This Row],[FINĀLS]])</f>
        <v>0</v>
      </c>
      <c r="N448" s="60" t="str">
        <f>IF(PM_Cuka[[#This Row],[KOPĀ Pēc Fināla]]&gt;0,RANK(PM_Cuka[[#This Row],[KOPĀ Pēc Fināla]],PM_Cuka[KOPĀ Pēc Fināla]),"NAV")</f>
        <v>NAV</v>
      </c>
      <c r="O448" s="64"/>
      <c r="P448" s="64" t="str">
        <f>IF(PM_Cuka[[#This Row],[Grupa]]="Juniors",COUNTIFS(PM_Cuka[Grupa],PM_Cuka[[#This Row],[Grupa]],PM_Cuka[KOPĀ Pēc Fināla],"&gt;"&amp;PM_Cuka[[#This Row],[KOPĀ Pēc Fināla]])+1,"")</f>
        <v/>
      </c>
      <c r="Q448" s="65" t="str">
        <f>IF(PM_Cuka[[#This Row],[Grupa]]="Amatieris",COUNTIFS(PM_Cuka[Grupa],PM_Cuka[[#This Row],[Grupa]],PM_Cuka[KOPĀ Pēc Fināla],"&gt;"&amp;PM_Cuka[[#This Row],[KOPĀ Pēc Fināla]])+1,"")</f>
        <v/>
      </c>
      <c r="R448" s="52" t="str">
        <f>IF(PM_Cuka[[#This Row],[Komanda]]&gt;0,SUMIFS(PM_Cuka[[KOPĀ ]],PM_Cuka[Komanda],PM_Cuka[[#This Row],[Komanda]]),"0")</f>
        <v>0</v>
      </c>
    </row>
    <row r="449" spans="1:18" ht="15" x14ac:dyDescent="0.25">
      <c r="A449" s="55">
        <v>442</v>
      </c>
      <c r="B449" s="34">
        <v>442</v>
      </c>
      <c r="C449" s="50">
        <f>INDEX(PM_Dalibnieki[],MATCH(PM_Cuka[[#This Row],[Dablībnieka numurs]],PM_Dalibnieki[Dablībnieka numurs],0),2)</f>
        <v>0</v>
      </c>
      <c r="D449" s="50">
        <f>INDEX(PM_Dalibnieki[],MATCH(PM_Cuka[[#This Row],[Dablībnieka numurs]],PM_Dalibnieki[Dablībnieka numurs],0),3)</f>
        <v>0</v>
      </c>
      <c r="E449" s="50">
        <f>INDEX(PM_Dalibnieki[],MATCH(PM_Cuka[[#This Row],[Dablībnieka numurs]],PM_Dalibnieki[Dablībnieka numurs],0),4)</f>
        <v>0</v>
      </c>
      <c r="F449" s="80">
        <f>INDEX(PM_Dalibnieki[],MATCH(PM_Cuka[[#This Row],[Dablībnieka numurs]],PM_Dalibnieki[Dablībnieka numurs],"0"),5)</f>
        <v>0</v>
      </c>
      <c r="G449" s="64"/>
      <c r="H449" s="64"/>
      <c r="I449" s="60">
        <f t="shared" si="6"/>
        <v>0</v>
      </c>
      <c r="J449" s="64"/>
      <c r="K449" s="60">
        <f>SUM(PM_Cuka[[#This Row],[KOPĀ ]:[P/FINĀLS]])</f>
        <v>0</v>
      </c>
      <c r="L449" s="64"/>
      <c r="M449" s="60">
        <f>SUM(PM_Cuka[[#This Row],[KOPĀ Pēc Pusfināla]],PM_Cuka[[#This Row],[FINĀLS]])</f>
        <v>0</v>
      </c>
      <c r="N449" s="60" t="str">
        <f>IF(PM_Cuka[[#This Row],[KOPĀ Pēc Fināla]]&gt;0,RANK(PM_Cuka[[#This Row],[KOPĀ Pēc Fināla]],PM_Cuka[KOPĀ Pēc Fināla]),"NAV")</f>
        <v>NAV</v>
      </c>
      <c r="O449" s="64"/>
      <c r="P449" s="64" t="str">
        <f>IF(PM_Cuka[[#This Row],[Grupa]]="Juniors",COUNTIFS(PM_Cuka[Grupa],PM_Cuka[[#This Row],[Grupa]],PM_Cuka[KOPĀ Pēc Fināla],"&gt;"&amp;PM_Cuka[[#This Row],[KOPĀ Pēc Fināla]])+1,"")</f>
        <v/>
      </c>
      <c r="Q449" s="65" t="str">
        <f>IF(PM_Cuka[[#This Row],[Grupa]]="Amatieris",COUNTIFS(PM_Cuka[Grupa],PM_Cuka[[#This Row],[Grupa]],PM_Cuka[KOPĀ Pēc Fināla],"&gt;"&amp;PM_Cuka[[#This Row],[KOPĀ Pēc Fināla]])+1,"")</f>
        <v/>
      </c>
      <c r="R449" s="52" t="str">
        <f>IF(PM_Cuka[[#This Row],[Komanda]]&gt;0,SUMIFS(PM_Cuka[[KOPĀ ]],PM_Cuka[Komanda],PM_Cuka[[#This Row],[Komanda]]),"0")</f>
        <v>0</v>
      </c>
    </row>
    <row r="450" spans="1:18" ht="15" x14ac:dyDescent="0.25">
      <c r="A450" s="55">
        <v>443</v>
      </c>
      <c r="B450" s="34">
        <v>443</v>
      </c>
      <c r="C450" s="50">
        <f>INDEX(PM_Dalibnieki[],MATCH(PM_Cuka[[#This Row],[Dablībnieka numurs]],PM_Dalibnieki[Dablībnieka numurs],0),2)</f>
        <v>0</v>
      </c>
      <c r="D450" s="50">
        <f>INDEX(PM_Dalibnieki[],MATCH(PM_Cuka[[#This Row],[Dablībnieka numurs]],PM_Dalibnieki[Dablībnieka numurs],0),3)</f>
        <v>0</v>
      </c>
      <c r="E450" s="50">
        <f>INDEX(PM_Dalibnieki[],MATCH(PM_Cuka[[#This Row],[Dablībnieka numurs]],PM_Dalibnieki[Dablībnieka numurs],0),4)</f>
        <v>0</v>
      </c>
      <c r="F450" s="80">
        <f>INDEX(PM_Dalibnieki[],MATCH(PM_Cuka[[#This Row],[Dablībnieka numurs]],PM_Dalibnieki[Dablībnieka numurs],"0"),5)</f>
        <v>0</v>
      </c>
      <c r="G450" s="64"/>
      <c r="H450" s="64"/>
      <c r="I450" s="60">
        <f t="shared" si="6"/>
        <v>0</v>
      </c>
      <c r="J450" s="64"/>
      <c r="K450" s="60">
        <f>SUM(PM_Cuka[[#This Row],[KOPĀ ]:[P/FINĀLS]])</f>
        <v>0</v>
      </c>
      <c r="L450" s="64"/>
      <c r="M450" s="60">
        <f>SUM(PM_Cuka[[#This Row],[KOPĀ Pēc Pusfināla]],PM_Cuka[[#This Row],[FINĀLS]])</f>
        <v>0</v>
      </c>
      <c r="N450" s="60" t="str">
        <f>IF(PM_Cuka[[#This Row],[KOPĀ Pēc Fināla]]&gt;0,RANK(PM_Cuka[[#This Row],[KOPĀ Pēc Fināla]],PM_Cuka[KOPĀ Pēc Fināla]),"NAV")</f>
        <v>NAV</v>
      </c>
      <c r="O450" s="64"/>
      <c r="P450" s="64" t="str">
        <f>IF(PM_Cuka[[#This Row],[Grupa]]="Juniors",COUNTIFS(PM_Cuka[Grupa],PM_Cuka[[#This Row],[Grupa]],PM_Cuka[KOPĀ Pēc Fināla],"&gt;"&amp;PM_Cuka[[#This Row],[KOPĀ Pēc Fināla]])+1,"")</f>
        <v/>
      </c>
      <c r="Q450" s="65" t="str">
        <f>IF(PM_Cuka[[#This Row],[Grupa]]="Amatieris",COUNTIFS(PM_Cuka[Grupa],PM_Cuka[[#This Row],[Grupa]],PM_Cuka[KOPĀ Pēc Fināla],"&gt;"&amp;PM_Cuka[[#This Row],[KOPĀ Pēc Fināla]])+1,"")</f>
        <v/>
      </c>
      <c r="R450" s="52" t="str">
        <f>IF(PM_Cuka[[#This Row],[Komanda]]&gt;0,SUMIFS(PM_Cuka[[KOPĀ ]],PM_Cuka[Komanda],PM_Cuka[[#This Row],[Komanda]]),"0")</f>
        <v>0</v>
      </c>
    </row>
    <row r="451" spans="1:18" ht="15" x14ac:dyDescent="0.25">
      <c r="A451" s="55">
        <v>444</v>
      </c>
      <c r="B451" s="34">
        <v>444</v>
      </c>
      <c r="C451" s="50">
        <f>INDEX(PM_Dalibnieki[],MATCH(PM_Cuka[[#This Row],[Dablībnieka numurs]],PM_Dalibnieki[Dablībnieka numurs],0),2)</f>
        <v>0</v>
      </c>
      <c r="D451" s="50">
        <f>INDEX(PM_Dalibnieki[],MATCH(PM_Cuka[[#This Row],[Dablībnieka numurs]],PM_Dalibnieki[Dablībnieka numurs],0),3)</f>
        <v>0</v>
      </c>
      <c r="E451" s="50">
        <f>INDEX(PM_Dalibnieki[],MATCH(PM_Cuka[[#This Row],[Dablībnieka numurs]],PM_Dalibnieki[Dablībnieka numurs],0),4)</f>
        <v>0</v>
      </c>
      <c r="F451" s="80">
        <f>INDEX(PM_Dalibnieki[],MATCH(PM_Cuka[[#This Row],[Dablībnieka numurs]],PM_Dalibnieki[Dablībnieka numurs],"0"),5)</f>
        <v>0</v>
      </c>
      <c r="G451" s="64"/>
      <c r="H451" s="64"/>
      <c r="I451" s="60">
        <f t="shared" si="6"/>
        <v>0</v>
      </c>
      <c r="J451" s="64"/>
      <c r="K451" s="60">
        <f>SUM(PM_Cuka[[#This Row],[KOPĀ ]:[P/FINĀLS]])</f>
        <v>0</v>
      </c>
      <c r="L451" s="64"/>
      <c r="M451" s="60">
        <f>SUM(PM_Cuka[[#This Row],[KOPĀ Pēc Pusfināla]],PM_Cuka[[#This Row],[FINĀLS]])</f>
        <v>0</v>
      </c>
      <c r="N451" s="60" t="str">
        <f>IF(PM_Cuka[[#This Row],[KOPĀ Pēc Fināla]]&gt;0,RANK(PM_Cuka[[#This Row],[KOPĀ Pēc Fināla]],PM_Cuka[KOPĀ Pēc Fināla]),"NAV")</f>
        <v>NAV</v>
      </c>
      <c r="O451" s="64"/>
      <c r="P451" s="64" t="str">
        <f>IF(PM_Cuka[[#This Row],[Grupa]]="Juniors",COUNTIFS(PM_Cuka[Grupa],PM_Cuka[[#This Row],[Grupa]],PM_Cuka[KOPĀ Pēc Fināla],"&gt;"&amp;PM_Cuka[[#This Row],[KOPĀ Pēc Fināla]])+1,"")</f>
        <v/>
      </c>
      <c r="Q451" s="65" t="str">
        <f>IF(PM_Cuka[[#This Row],[Grupa]]="Amatieris",COUNTIFS(PM_Cuka[Grupa],PM_Cuka[[#This Row],[Grupa]],PM_Cuka[KOPĀ Pēc Fināla],"&gt;"&amp;PM_Cuka[[#This Row],[KOPĀ Pēc Fināla]])+1,"")</f>
        <v/>
      </c>
      <c r="R451" s="52" t="str">
        <f>IF(PM_Cuka[[#This Row],[Komanda]]&gt;0,SUMIFS(PM_Cuka[[KOPĀ ]],PM_Cuka[Komanda],PM_Cuka[[#This Row],[Komanda]]),"0")</f>
        <v>0</v>
      </c>
    </row>
    <row r="452" spans="1:18" ht="15" x14ac:dyDescent="0.25">
      <c r="A452" s="55">
        <v>445</v>
      </c>
      <c r="B452" s="34">
        <v>445</v>
      </c>
      <c r="C452" s="50">
        <f>INDEX(PM_Dalibnieki[],MATCH(PM_Cuka[[#This Row],[Dablībnieka numurs]],PM_Dalibnieki[Dablībnieka numurs],0),2)</f>
        <v>0</v>
      </c>
      <c r="D452" s="50">
        <f>INDEX(PM_Dalibnieki[],MATCH(PM_Cuka[[#This Row],[Dablībnieka numurs]],PM_Dalibnieki[Dablībnieka numurs],0),3)</f>
        <v>0</v>
      </c>
      <c r="E452" s="50">
        <f>INDEX(PM_Dalibnieki[],MATCH(PM_Cuka[[#This Row],[Dablībnieka numurs]],PM_Dalibnieki[Dablībnieka numurs],0),4)</f>
        <v>0</v>
      </c>
      <c r="F452" s="80">
        <f>INDEX(PM_Dalibnieki[],MATCH(PM_Cuka[[#This Row],[Dablībnieka numurs]],PM_Dalibnieki[Dablībnieka numurs],"0"),5)</f>
        <v>0</v>
      </c>
      <c r="G452" s="64"/>
      <c r="H452" s="64"/>
      <c r="I452" s="60">
        <f t="shared" si="6"/>
        <v>0</v>
      </c>
      <c r="J452" s="64"/>
      <c r="K452" s="60">
        <f>SUM(PM_Cuka[[#This Row],[KOPĀ ]:[P/FINĀLS]])</f>
        <v>0</v>
      </c>
      <c r="L452" s="64"/>
      <c r="M452" s="60">
        <f>SUM(PM_Cuka[[#This Row],[KOPĀ Pēc Pusfināla]],PM_Cuka[[#This Row],[FINĀLS]])</f>
        <v>0</v>
      </c>
      <c r="N452" s="60" t="str">
        <f>IF(PM_Cuka[[#This Row],[KOPĀ Pēc Fināla]]&gt;0,RANK(PM_Cuka[[#This Row],[KOPĀ Pēc Fināla]],PM_Cuka[KOPĀ Pēc Fināla]),"NAV")</f>
        <v>NAV</v>
      </c>
      <c r="O452" s="64"/>
      <c r="P452" s="64" t="str">
        <f>IF(PM_Cuka[[#This Row],[Grupa]]="Juniors",COUNTIFS(PM_Cuka[Grupa],PM_Cuka[[#This Row],[Grupa]],PM_Cuka[KOPĀ Pēc Fināla],"&gt;"&amp;PM_Cuka[[#This Row],[KOPĀ Pēc Fināla]])+1,"")</f>
        <v/>
      </c>
      <c r="Q452" s="65" t="str">
        <f>IF(PM_Cuka[[#This Row],[Grupa]]="Amatieris",COUNTIFS(PM_Cuka[Grupa],PM_Cuka[[#This Row],[Grupa]],PM_Cuka[KOPĀ Pēc Fināla],"&gt;"&amp;PM_Cuka[[#This Row],[KOPĀ Pēc Fināla]])+1,"")</f>
        <v/>
      </c>
      <c r="R452" s="52" t="str">
        <f>IF(PM_Cuka[[#This Row],[Komanda]]&gt;0,SUMIFS(PM_Cuka[[KOPĀ ]],PM_Cuka[Komanda],PM_Cuka[[#This Row],[Komanda]]),"0")</f>
        <v>0</v>
      </c>
    </row>
    <row r="453" spans="1:18" ht="15" x14ac:dyDescent="0.25">
      <c r="A453" s="55">
        <v>446</v>
      </c>
      <c r="B453" s="34">
        <v>446</v>
      </c>
      <c r="C453" s="50">
        <f>INDEX(PM_Dalibnieki[],MATCH(PM_Cuka[[#This Row],[Dablībnieka numurs]],PM_Dalibnieki[Dablībnieka numurs],0),2)</f>
        <v>0</v>
      </c>
      <c r="D453" s="50">
        <f>INDEX(PM_Dalibnieki[],MATCH(PM_Cuka[[#This Row],[Dablībnieka numurs]],PM_Dalibnieki[Dablībnieka numurs],0),3)</f>
        <v>0</v>
      </c>
      <c r="E453" s="50">
        <f>INDEX(PM_Dalibnieki[],MATCH(PM_Cuka[[#This Row],[Dablībnieka numurs]],PM_Dalibnieki[Dablībnieka numurs],0),4)</f>
        <v>0</v>
      </c>
      <c r="F453" s="80">
        <f>INDEX(PM_Dalibnieki[],MATCH(PM_Cuka[[#This Row],[Dablībnieka numurs]],PM_Dalibnieki[Dablībnieka numurs],"0"),5)</f>
        <v>0</v>
      </c>
      <c r="G453" s="64"/>
      <c r="H453" s="64"/>
      <c r="I453" s="60">
        <f t="shared" si="6"/>
        <v>0</v>
      </c>
      <c r="J453" s="64"/>
      <c r="K453" s="60">
        <f>SUM(PM_Cuka[[#This Row],[KOPĀ ]:[P/FINĀLS]])</f>
        <v>0</v>
      </c>
      <c r="L453" s="64"/>
      <c r="M453" s="60">
        <f>SUM(PM_Cuka[[#This Row],[KOPĀ Pēc Pusfināla]],PM_Cuka[[#This Row],[FINĀLS]])</f>
        <v>0</v>
      </c>
      <c r="N453" s="60" t="str">
        <f>IF(PM_Cuka[[#This Row],[KOPĀ Pēc Fināla]]&gt;0,RANK(PM_Cuka[[#This Row],[KOPĀ Pēc Fināla]],PM_Cuka[KOPĀ Pēc Fināla]),"NAV")</f>
        <v>NAV</v>
      </c>
      <c r="O453" s="64"/>
      <c r="P453" s="64" t="str">
        <f>IF(PM_Cuka[[#This Row],[Grupa]]="Juniors",COUNTIFS(PM_Cuka[Grupa],PM_Cuka[[#This Row],[Grupa]],PM_Cuka[KOPĀ Pēc Fināla],"&gt;"&amp;PM_Cuka[[#This Row],[KOPĀ Pēc Fināla]])+1,"")</f>
        <v/>
      </c>
      <c r="Q453" s="65" t="str">
        <f>IF(PM_Cuka[[#This Row],[Grupa]]="Amatieris",COUNTIFS(PM_Cuka[Grupa],PM_Cuka[[#This Row],[Grupa]],PM_Cuka[KOPĀ Pēc Fināla],"&gt;"&amp;PM_Cuka[[#This Row],[KOPĀ Pēc Fināla]])+1,"")</f>
        <v/>
      </c>
      <c r="R453" s="52" t="str">
        <f>IF(PM_Cuka[[#This Row],[Komanda]]&gt;0,SUMIFS(PM_Cuka[[KOPĀ ]],PM_Cuka[Komanda],PM_Cuka[[#This Row],[Komanda]]),"0")</f>
        <v>0</v>
      </c>
    </row>
    <row r="454" spans="1:18" ht="15" x14ac:dyDescent="0.25">
      <c r="A454" s="55">
        <v>447</v>
      </c>
      <c r="B454" s="34">
        <v>447</v>
      </c>
      <c r="C454" s="50">
        <f>INDEX(PM_Dalibnieki[],MATCH(PM_Cuka[[#This Row],[Dablībnieka numurs]],PM_Dalibnieki[Dablībnieka numurs],0),2)</f>
        <v>0</v>
      </c>
      <c r="D454" s="50">
        <f>INDEX(PM_Dalibnieki[],MATCH(PM_Cuka[[#This Row],[Dablībnieka numurs]],PM_Dalibnieki[Dablībnieka numurs],0),3)</f>
        <v>0</v>
      </c>
      <c r="E454" s="50">
        <f>INDEX(PM_Dalibnieki[],MATCH(PM_Cuka[[#This Row],[Dablībnieka numurs]],PM_Dalibnieki[Dablībnieka numurs],0),4)</f>
        <v>0</v>
      </c>
      <c r="F454" s="80">
        <f>INDEX(PM_Dalibnieki[],MATCH(PM_Cuka[[#This Row],[Dablībnieka numurs]],PM_Dalibnieki[Dablībnieka numurs],"0"),5)</f>
        <v>0</v>
      </c>
      <c r="G454" s="64"/>
      <c r="H454" s="64"/>
      <c r="I454" s="60">
        <f t="shared" si="6"/>
        <v>0</v>
      </c>
      <c r="J454" s="64"/>
      <c r="K454" s="60">
        <f>SUM(PM_Cuka[[#This Row],[KOPĀ ]:[P/FINĀLS]])</f>
        <v>0</v>
      </c>
      <c r="L454" s="64"/>
      <c r="M454" s="60">
        <f>SUM(PM_Cuka[[#This Row],[KOPĀ Pēc Pusfināla]],PM_Cuka[[#This Row],[FINĀLS]])</f>
        <v>0</v>
      </c>
      <c r="N454" s="60" t="str">
        <f>IF(PM_Cuka[[#This Row],[KOPĀ Pēc Fināla]]&gt;0,RANK(PM_Cuka[[#This Row],[KOPĀ Pēc Fināla]],PM_Cuka[KOPĀ Pēc Fināla]),"NAV")</f>
        <v>NAV</v>
      </c>
      <c r="O454" s="64"/>
      <c r="P454" s="64" t="str">
        <f>IF(PM_Cuka[[#This Row],[Grupa]]="Juniors",COUNTIFS(PM_Cuka[Grupa],PM_Cuka[[#This Row],[Grupa]],PM_Cuka[KOPĀ Pēc Fināla],"&gt;"&amp;PM_Cuka[[#This Row],[KOPĀ Pēc Fināla]])+1,"")</f>
        <v/>
      </c>
      <c r="Q454" s="65" t="str">
        <f>IF(PM_Cuka[[#This Row],[Grupa]]="Amatieris",COUNTIFS(PM_Cuka[Grupa],PM_Cuka[[#This Row],[Grupa]],PM_Cuka[KOPĀ Pēc Fināla],"&gt;"&amp;PM_Cuka[[#This Row],[KOPĀ Pēc Fināla]])+1,"")</f>
        <v/>
      </c>
      <c r="R454" s="52" t="str">
        <f>IF(PM_Cuka[[#This Row],[Komanda]]&gt;0,SUMIFS(PM_Cuka[[KOPĀ ]],PM_Cuka[Komanda],PM_Cuka[[#This Row],[Komanda]]),"0")</f>
        <v>0</v>
      </c>
    </row>
    <row r="455" spans="1:18" ht="15" x14ac:dyDescent="0.25">
      <c r="A455" s="55">
        <v>448</v>
      </c>
      <c r="B455" s="34">
        <v>448</v>
      </c>
      <c r="C455" s="50">
        <f>INDEX(PM_Dalibnieki[],MATCH(PM_Cuka[[#This Row],[Dablībnieka numurs]],PM_Dalibnieki[Dablībnieka numurs],0),2)</f>
        <v>0</v>
      </c>
      <c r="D455" s="50">
        <f>INDEX(PM_Dalibnieki[],MATCH(PM_Cuka[[#This Row],[Dablībnieka numurs]],PM_Dalibnieki[Dablībnieka numurs],0),3)</f>
        <v>0</v>
      </c>
      <c r="E455" s="50">
        <f>INDEX(PM_Dalibnieki[],MATCH(PM_Cuka[[#This Row],[Dablībnieka numurs]],PM_Dalibnieki[Dablībnieka numurs],0),4)</f>
        <v>0</v>
      </c>
      <c r="F455" s="80">
        <f>INDEX(PM_Dalibnieki[],MATCH(PM_Cuka[[#This Row],[Dablībnieka numurs]],PM_Dalibnieki[Dablībnieka numurs],"0"),5)</f>
        <v>0</v>
      </c>
      <c r="G455" s="64"/>
      <c r="H455" s="64"/>
      <c r="I455" s="60">
        <f t="shared" si="6"/>
        <v>0</v>
      </c>
      <c r="J455" s="64"/>
      <c r="K455" s="60">
        <f>SUM(PM_Cuka[[#This Row],[KOPĀ ]:[P/FINĀLS]])</f>
        <v>0</v>
      </c>
      <c r="L455" s="64"/>
      <c r="M455" s="60">
        <f>SUM(PM_Cuka[[#This Row],[KOPĀ Pēc Pusfināla]],PM_Cuka[[#This Row],[FINĀLS]])</f>
        <v>0</v>
      </c>
      <c r="N455" s="60" t="str">
        <f>IF(PM_Cuka[[#This Row],[KOPĀ Pēc Fināla]]&gt;0,RANK(PM_Cuka[[#This Row],[KOPĀ Pēc Fināla]],PM_Cuka[KOPĀ Pēc Fināla]),"NAV")</f>
        <v>NAV</v>
      </c>
      <c r="O455" s="64"/>
      <c r="P455" s="64" t="str">
        <f>IF(PM_Cuka[[#This Row],[Grupa]]="Juniors",COUNTIFS(PM_Cuka[Grupa],PM_Cuka[[#This Row],[Grupa]],PM_Cuka[KOPĀ Pēc Fināla],"&gt;"&amp;PM_Cuka[[#This Row],[KOPĀ Pēc Fināla]])+1,"")</f>
        <v/>
      </c>
      <c r="Q455" s="65" t="str">
        <f>IF(PM_Cuka[[#This Row],[Grupa]]="Amatieris",COUNTIFS(PM_Cuka[Grupa],PM_Cuka[[#This Row],[Grupa]],PM_Cuka[KOPĀ Pēc Fināla],"&gt;"&amp;PM_Cuka[[#This Row],[KOPĀ Pēc Fināla]])+1,"")</f>
        <v/>
      </c>
      <c r="R455" s="52" t="str">
        <f>IF(PM_Cuka[[#This Row],[Komanda]]&gt;0,SUMIFS(PM_Cuka[[KOPĀ ]],PM_Cuka[Komanda],PM_Cuka[[#This Row],[Komanda]]),"0")</f>
        <v>0</v>
      </c>
    </row>
    <row r="456" spans="1:18" ht="15" x14ac:dyDescent="0.25">
      <c r="A456" s="55">
        <v>449</v>
      </c>
      <c r="B456" s="34">
        <v>449</v>
      </c>
      <c r="C456" s="50">
        <f>INDEX(PM_Dalibnieki[],MATCH(PM_Cuka[[#This Row],[Dablībnieka numurs]],PM_Dalibnieki[Dablībnieka numurs],0),2)</f>
        <v>0</v>
      </c>
      <c r="D456" s="50">
        <f>INDEX(PM_Dalibnieki[],MATCH(PM_Cuka[[#This Row],[Dablībnieka numurs]],PM_Dalibnieki[Dablībnieka numurs],0),3)</f>
        <v>0</v>
      </c>
      <c r="E456" s="50">
        <f>INDEX(PM_Dalibnieki[],MATCH(PM_Cuka[[#This Row],[Dablībnieka numurs]],PM_Dalibnieki[Dablībnieka numurs],0),4)</f>
        <v>0</v>
      </c>
      <c r="F456" s="80">
        <f>INDEX(PM_Dalibnieki[],MATCH(PM_Cuka[[#This Row],[Dablībnieka numurs]],PM_Dalibnieki[Dablībnieka numurs],"0"),5)</f>
        <v>0</v>
      </c>
      <c r="G456" s="64"/>
      <c r="H456" s="64"/>
      <c r="I456" s="60">
        <f t="shared" ref="I456:I500" si="7">G456+H456</f>
        <v>0</v>
      </c>
      <c r="J456" s="64"/>
      <c r="K456" s="60">
        <f>SUM(PM_Cuka[[#This Row],[KOPĀ ]:[P/FINĀLS]])</f>
        <v>0</v>
      </c>
      <c r="L456" s="64"/>
      <c r="M456" s="60">
        <f>SUM(PM_Cuka[[#This Row],[KOPĀ Pēc Pusfināla]],PM_Cuka[[#This Row],[FINĀLS]])</f>
        <v>0</v>
      </c>
      <c r="N456" s="60" t="str">
        <f>IF(PM_Cuka[[#This Row],[KOPĀ Pēc Fināla]]&gt;0,RANK(PM_Cuka[[#This Row],[KOPĀ Pēc Fināla]],PM_Cuka[KOPĀ Pēc Fināla]),"NAV")</f>
        <v>NAV</v>
      </c>
      <c r="O456" s="64"/>
      <c r="P456" s="64" t="str">
        <f>IF(PM_Cuka[[#This Row],[Grupa]]="Juniors",COUNTIFS(PM_Cuka[Grupa],PM_Cuka[[#This Row],[Grupa]],PM_Cuka[KOPĀ Pēc Fināla],"&gt;"&amp;PM_Cuka[[#This Row],[KOPĀ Pēc Fināla]])+1,"")</f>
        <v/>
      </c>
      <c r="Q456" s="65" t="str">
        <f>IF(PM_Cuka[[#This Row],[Grupa]]="Amatieris",COUNTIFS(PM_Cuka[Grupa],PM_Cuka[[#This Row],[Grupa]],PM_Cuka[KOPĀ Pēc Fināla],"&gt;"&amp;PM_Cuka[[#This Row],[KOPĀ Pēc Fināla]])+1,"")</f>
        <v/>
      </c>
      <c r="R456" s="52" t="str">
        <f>IF(PM_Cuka[[#This Row],[Komanda]]&gt;0,SUMIFS(PM_Cuka[[KOPĀ ]],PM_Cuka[Komanda],PM_Cuka[[#This Row],[Komanda]]),"0")</f>
        <v>0</v>
      </c>
    </row>
    <row r="457" spans="1:18" ht="15" x14ac:dyDescent="0.25">
      <c r="A457" s="55">
        <v>450</v>
      </c>
      <c r="B457" s="34">
        <v>450</v>
      </c>
      <c r="C457" s="50">
        <f>INDEX(PM_Dalibnieki[],MATCH(PM_Cuka[[#This Row],[Dablībnieka numurs]],PM_Dalibnieki[Dablībnieka numurs],0),2)</f>
        <v>0</v>
      </c>
      <c r="D457" s="50">
        <f>INDEX(PM_Dalibnieki[],MATCH(PM_Cuka[[#This Row],[Dablībnieka numurs]],PM_Dalibnieki[Dablībnieka numurs],0),3)</f>
        <v>0</v>
      </c>
      <c r="E457" s="50">
        <f>INDEX(PM_Dalibnieki[],MATCH(PM_Cuka[[#This Row],[Dablībnieka numurs]],PM_Dalibnieki[Dablībnieka numurs],0),4)</f>
        <v>0</v>
      </c>
      <c r="F457" s="80">
        <f>INDEX(PM_Dalibnieki[],MATCH(PM_Cuka[[#This Row],[Dablībnieka numurs]],PM_Dalibnieki[Dablībnieka numurs],"0"),5)</f>
        <v>0</v>
      </c>
      <c r="G457" s="64"/>
      <c r="H457" s="64"/>
      <c r="I457" s="60">
        <f t="shared" si="7"/>
        <v>0</v>
      </c>
      <c r="J457" s="64"/>
      <c r="K457" s="60">
        <f>SUM(PM_Cuka[[#This Row],[KOPĀ ]:[P/FINĀLS]])</f>
        <v>0</v>
      </c>
      <c r="L457" s="64"/>
      <c r="M457" s="60">
        <f>SUM(PM_Cuka[[#This Row],[KOPĀ Pēc Pusfināla]],PM_Cuka[[#This Row],[FINĀLS]])</f>
        <v>0</v>
      </c>
      <c r="N457" s="60" t="str">
        <f>IF(PM_Cuka[[#This Row],[KOPĀ Pēc Fināla]]&gt;0,RANK(PM_Cuka[[#This Row],[KOPĀ Pēc Fināla]],PM_Cuka[KOPĀ Pēc Fināla]),"NAV")</f>
        <v>NAV</v>
      </c>
      <c r="O457" s="64"/>
      <c r="P457" s="64" t="str">
        <f>IF(PM_Cuka[[#This Row],[Grupa]]="Juniors",COUNTIFS(PM_Cuka[Grupa],PM_Cuka[[#This Row],[Grupa]],PM_Cuka[KOPĀ Pēc Fināla],"&gt;"&amp;PM_Cuka[[#This Row],[KOPĀ Pēc Fināla]])+1,"")</f>
        <v/>
      </c>
      <c r="Q457" s="65" t="str">
        <f>IF(PM_Cuka[[#This Row],[Grupa]]="Amatieris",COUNTIFS(PM_Cuka[Grupa],PM_Cuka[[#This Row],[Grupa]],PM_Cuka[KOPĀ Pēc Fināla],"&gt;"&amp;PM_Cuka[[#This Row],[KOPĀ Pēc Fināla]])+1,"")</f>
        <v/>
      </c>
      <c r="R457" s="52" t="str">
        <f>IF(PM_Cuka[[#This Row],[Komanda]]&gt;0,SUMIFS(PM_Cuka[[KOPĀ ]],PM_Cuka[Komanda],PM_Cuka[[#This Row],[Komanda]]),"0")</f>
        <v>0</v>
      </c>
    </row>
    <row r="458" spans="1:18" ht="15" x14ac:dyDescent="0.25">
      <c r="A458" s="55">
        <v>451</v>
      </c>
      <c r="B458" s="34">
        <v>451</v>
      </c>
      <c r="C458" s="50">
        <f>INDEX(PM_Dalibnieki[],MATCH(PM_Cuka[[#This Row],[Dablībnieka numurs]],PM_Dalibnieki[Dablībnieka numurs],0),2)</f>
        <v>0</v>
      </c>
      <c r="D458" s="50">
        <f>INDEX(PM_Dalibnieki[],MATCH(PM_Cuka[[#This Row],[Dablībnieka numurs]],PM_Dalibnieki[Dablībnieka numurs],0),3)</f>
        <v>0</v>
      </c>
      <c r="E458" s="50">
        <f>INDEX(PM_Dalibnieki[],MATCH(PM_Cuka[[#This Row],[Dablībnieka numurs]],PM_Dalibnieki[Dablībnieka numurs],0),4)</f>
        <v>0</v>
      </c>
      <c r="F458" s="80">
        <f>INDEX(PM_Dalibnieki[],MATCH(PM_Cuka[[#This Row],[Dablībnieka numurs]],PM_Dalibnieki[Dablībnieka numurs],"0"),5)</f>
        <v>0</v>
      </c>
      <c r="G458" s="64"/>
      <c r="H458" s="64"/>
      <c r="I458" s="60">
        <f t="shared" si="7"/>
        <v>0</v>
      </c>
      <c r="J458" s="64"/>
      <c r="K458" s="60">
        <f>SUM(PM_Cuka[[#This Row],[KOPĀ ]:[P/FINĀLS]])</f>
        <v>0</v>
      </c>
      <c r="L458" s="64"/>
      <c r="M458" s="60">
        <f>SUM(PM_Cuka[[#This Row],[KOPĀ Pēc Pusfināla]],PM_Cuka[[#This Row],[FINĀLS]])</f>
        <v>0</v>
      </c>
      <c r="N458" s="60" t="str">
        <f>IF(PM_Cuka[[#This Row],[KOPĀ Pēc Fināla]]&gt;0,RANK(PM_Cuka[[#This Row],[KOPĀ Pēc Fināla]],PM_Cuka[KOPĀ Pēc Fināla]),"NAV")</f>
        <v>NAV</v>
      </c>
      <c r="O458" s="64"/>
      <c r="P458" s="64" t="str">
        <f>IF(PM_Cuka[[#This Row],[Grupa]]="Juniors",COUNTIFS(PM_Cuka[Grupa],PM_Cuka[[#This Row],[Grupa]],PM_Cuka[KOPĀ Pēc Fināla],"&gt;"&amp;PM_Cuka[[#This Row],[KOPĀ Pēc Fināla]])+1,"")</f>
        <v/>
      </c>
      <c r="Q458" s="65" t="str">
        <f>IF(PM_Cuka[[#This Row],[Grupa]]="Amatieris",COUNTIFS(PM_Cuka[Grupa],PM_Cuka[[#This Row],[Grupa]],PM_Cuka[KOPĀ Pēc Fināla],"&gt;"&amp;PM_Cuka[[#This Row],[KOPĀ Pēc Fināla]])+1,"")</f>
        <v/>
      </c>
      <c r="R458" s="52" t="str">
        <f>IF(PM_Cuka[[#This Row],[Komanda]]&gt;0,SUMIFS(PM_Cuka[[KOPĀ ]],PM_Cuka[Komanda],PM_Cuka[[#This Row],[Komanda]]),"0")</f>
        <v>0</v>
      </c>
    </row>
    <row r="459" spans="1:18" ht="15" x14ac:dyDescent="0.25">
      <c r="A459" s="55">
        <v>452</v>
      </c>
      <c r="B459" s="34">
        <v>452</v>
      </c>
      <c r="C459" s="50">
        <f>INDEX(PM_Dalibnieki[],MATCH(PM_Cuka[[#This Row],[Dablībnieka numurs]],PM_Dalibnieki[Dablībnieka numurs],0),2)</f>
        <v>0</v>
      </c>
      <c r="D459" s="50">
        <f>INDEX(PM_Dalibnieki[],MATCH(PM_Cuka[[#This Row],[Dablībnieka numurs]],PM_Dalibnieki[Dablībnieka numurs],0),3)</f>
        <v>0</v>
      </c>
      <c r="E459" s="50">
        <f>INDEX(PM_Dalibnieki[],MATCH(PM_Cuka[[#This Row],[Dablībnieka numurs]],PM_Dalibnieki[Dablībnieka numurs],0),4)</f>
        <v>0</v>
      </c>
      <c r="F459" s="80">
        <f>INDEX(PM_Dalibnieki[],MATCH(PM_Cuka[[#This Row],[Dablībnieka numurs]],PM_Dalibnieki[Dablībnieka numurs],"0"),5)</f>
        <v>0</v>
      </c>
      <c r="G459" s="64"/>
      <c r="H459" s="64"/>
      <c r="I459" s="60">
        <f t="shared" si="7"/>
        <v>0</v>
      </c>
      <c r="J459" s="64"/>
      <c r="K459" s="60">
        <f>SUM(PM_Cuka[[#This Row],[KOPĀ ]:[P/FINĀLS]])</f>
        <v>0</v>
      </c>
      <c r="L459" s="64"/>
      <c r="M459" s="60">
        <f>SUM(PM_Cuka[[#This Row],[KOPĀ Pēc Pusfināla]],PM_Cuka[[#This Row],[FINĀLS]])</f>
        <v>0</v>
      </c>
      <c r="N459" s="60" t="str">
        <f>IF(PM_Cuka[[#This Row],[KOPĀ Pēc Fināla]]&gt;0,RANK(PM_Cuka[[#This Row],[KOPĀ Pēc Fināla]],PM_Cuka[KOPĀ Pēc Fināla]),"NAV")</f>
        <v>NAV</v>
      </c>
      <c r="O459" s="64"/>
      <c r="P459" s="64" t="str">
        <f>IF(PM_Cuka[[#This Row],[Grupa]]="Juniors",COUNTIFS(PM_Cuka[Grupa],PM_Cuka[[#This Row],[Grupa]],PM_Cuka[KOPĀ Pēc Fināla],"&gt;"&amp;PM_Cuka[[#This Row],[KOPĀ Pēc Fināla]])+1,"")</f>
        <v/>
      </c>
      <c r="Q459" s="65" t="str">
        <f>IF(PM_Cuka[[#This Row],[Grupa]]="Amatieris",COUNTIFS(PM_Cuka[Grupa],PM_Cuka[[#This Row],[Grupa]],PM_Cuka[KOPĀ Pēc Fināla],"&gt;"&amp;PM_Cuka[[#This Row],[KOPĀ Pēc Fināla]])+1,"")</f>
        <v/>
      </c>
      <c r="R459" s="52" t="str">
        <f>IF(PM_Cuka[[#This Row],[Komanda]]&gt;0,SUMIFS(PM_Cuka[[KOPĀ ]],PM_Cuka[Komanda],PM_Cuka[[#This Row],[Komanda]]),"0")</f>
        <v>0</v>
      </c>
    </row>
    <row r="460" spans="1:18" ht="15" x14ac:dyDescent="0.25">
      <c r="A460" s="55">
        <v>453</v>
      </c>
      <c r="B460" s="34">
        <v>453</v>
      </c>
      <c r="C460" s="50">
        <f>INDEX(PM_Dalibnieki[],MATCH(PM_Cuka[[#This Row],[Dablībnieka numurs]],PM_Dalibnieki[Dablībnieka numurs],0),2)</f>
        <v>0</v>
      </c>
      <c r="D460" s="50">
        <f>INDEX(PM_Dalibnieki[],MATCH(PM_Cuka[[#This Row],[Dablībnieka numurs]],PM_Dalibnieki[Dablībnieka numurs],0),3)</f>
        <v>0</v>
      </c>
      <c r="E460" s="50">
        <f>INDEX(PM_Dalibnieki[],MATCH(PM_Cuka[[#This Row],[Dablībnieka numurs]],PM_Dalibnieki[Dablībnieka numurs],0),4)</f>
        <v>0</v>
      </c>
      <c r="F460" s="80">
        <f>INDEX(PM_Dalibnieki[],MATCH(PM_Cuka[[#This Row],[Dablībnieka numurs]],PM_Dalibnieki[Dablībnieka numurs],"0"),5)</f>
        <v>0</v>
      </c>
      <c r="G460" s="64"/>
      <c r="H460" s="64"/>
      <c r="I460" s="60">
        <f t="shared" si="7"/>
        <v>0</v>
      </c>
      <c r="J460" s="64"/>
      <c r="K460" s="60">
        <f>SUM(PM_Cuka[[#This Row],[KOPĀ ]:[P/FINĀLS]])</f>
        <v>0</v>
      </c>
      <c r="L460" s="64"/>
      <c r="M460" s="60">
        <f>SUM(PM_Cuka[[#This Row],[KOPĀ Pēc Pusfināla]],PM_Cuka[[#This Row],[FINĀLS]])</f>
        <v>0</v>
      </c>
      <c r="N460" s="60" t="str">
        <f>IF(PM_Cuka[[#This Row],[KOPĀ Pēc Fināla]]&gt;0,RANK(PM_Cuka[[#This Row],[KOPĀ Pēc Fināla]],PM_Cuka[KOPĀ Pēc Fināla]),"NAV")</f>
        <v>NAV</v>
      </c>
      <c r="O460" s="64"/>
      <c r="P460" s="64" t="str">
        <f>IF(PM_Cuka[[#This Row],[Grupa]]="Juniors",COUNTIFS(PM_Cuka[Grupa],PM_Cuka[[#This Row],[Grupa]],PM_Cuka[KOPĀ Pēc Fināla],"&gt;"&amp;PM_Cuka[[#This Row],[KOPĀ Pēc Fināla]])+1,"")</f>
        <v/>
      </c>
      <c r="Q460" s="65" t="str">
        <f>IF(PM_Cuka[[#This Row],[Grupa]]="Amatieris",COUNTIFS(PM_Cuka[Grupa],PM_Cuka[[#This Row],[Grupa]],PM_Cuka[KOPĀ Pēc Fināla],"&gt;"&amp;PM_Cuka[[#This Row],[KOPĀ Pēc Fināla]])+1,"")</f>
        <v/>
      </c>
      <c r="R460" s="52" t="str">
        <f>IF(PM_Cuka[[#This Row],[Komanda]]&gt;0,SUMIFS(PM_Cuka[[KOPĀ ]],PM_Cuka[Komanda],PM_Cuka[[#This Row],[Komanda]]),"0")</f>
        <v>0</v>
      </c>
    </row>
    <row r="461" spans="1:18" ht="15" x14ac:dyDescent="0.25">
      <c r="A461" s="55">
        <v>454</v>
      </c>
      <c r="B461" s="34">
        <v>454</v>
      </c>
      <c r="C461" s="50">
        <f>INDEX(PM_Dalibnieki[],MATCH(PM_Cuka[[#This Row],[Dablībnieka numurs]],PM_Dalibnieki[Dablībnieka numurs],0),2)</f>
        <v>0</v>
      </c>
      <c r="D461" s="50">
        <f>INDEX(PM_Dalibnieki[],MATCH(PM_Cuka[[#This Row],[Dablībnieka numurs]],PM_Dalibnieki[Dablībnieka numurs],0),3)</f>
        <v>0</v>
      </c>
      <c r="E461" s="50">
        <f>INDEX(PM_Dalibnieki[],MATCH(PM_Cuka[[#This Row],[Dablībnieka numurs]],PM_Dalibnieki[Dablībnieka numurs],0),4)</f>
        <v>0</v>
      </c>
      <c r="F461" s="80">
        <f>INDEX(PM_Dalibnieki[],MATCH(PM_Cuka[[#This Row],[Dablībnieka numurs]],PM_Dalibnieki[Dablībnieka numurs],"0"),5)</f>
        <v>0</v>
      </c>
      <c r="G461" s="64"/>
      <c r="H461" s="64"/>
      <c r="I461" s="60">
        <f t="shared" si="7"/>
        <v>0</v>
      </c>
      <c r="J461" s="64"/>
      <c r="K461" s="60">
        <f>SUM(PM_Cuka[[#This Row],[KOPĀ ]:[P/FINĀLS]])</f>
        <v>0</v>
      </c>
      <c r="L461" s="64"/>
      <c r="M461" s="60">
        <f>SUM(PM_Cuka[[#This Row],[KOPĀ Pēc Pusfināla]],PM_Cuka[[#This Row],[FINĀLS]])</f>
        <v>0</v>
      </c>
      <c r="N461" s="60" t="str">
        <f>IF(PM_Cuka[[#This Row],[KOPĀ Pēc Fināla]]&gt;0,RANK(PM_Cuka[[#This Row],[KOPĀ Pēc Fināla]],PM_Cuka[KOPĀ Pēc Fināla]),"NAV")</f>
        <v>NAV</v>
      </c>
      <c r="O461" s="64"/>
      <c r="P461" s="64" t="str">
        <f>IF(PM_Cuka[[#This Row],[Grupa]]="Juniors",COUNTIFS(PM_Cuka[Grupa],PM_Cuka[[#This Row],[Grupa]],PM_Cuka[KOPĀ Pēc Fināla],"&gt;"&amp;PM_Cuka[[#This Row],[KOPĀ Pēc Fināla]])+1,"")</f>
        <v/>
      </c>
      <c r="Q461" s="65" t="str">
        <f>IF(PM_Cuka[[#This Row],[Grupa]]="Amatieris",COUNTIFS(PM_Cuka[Grupa],PM_Cuka[[#This Row],[Grupa]],PM_Cuka[KOPĀ Pēc Fināla],"&gt;"&amp;PM_Cuka[[#This Row],[KOPĀ Pēc Fināla]])+1,"")</f>
        <v/>
      </c>
      <c r="R461" s="52" t="str">
        <f>IF(PM_Cuka[[#This Row],[Komanda]]&gt;0,SUMIFS(PM_Cuka[[KOPĀ ]],PM_Cuka[Komanda],PM_Cuka[[#This Row],[Komanda]]),"0")</f>
        <v>0</v>
      </c>
    </row>
    <row r="462" spans="1:18" ht="15" x14ac:dyDescent="0.25">
      <c r="A462" s="55">
        <v>455</v>
      </c>
      <c r="B462" s="34">
        <v>455</v>
      </c>
      <c r="C462" s="50">
        <f>INDEX(PM_Dalibnieki[],MATCH(PM_Cuka[[#This Row],[Dablībnieka numurs]],PM_Dalibnieki[Dablībnieka numurs],0),2)</f>
        <v>0</v>
      </c>
      <c r="D462" s="50">
        <f>INDEX(PM_Dalibnieki[],MATCH(PM_Cuka[[#This Row],[Dablībnieka numurs]],PM_Dalibnieki[Dablībnieka numurs],0),3)</f>
        <v>0</v>
      </c>
      <c r="E462" s="50">
        <f>INDEX(PM_Dalibnieki[],MATCH(PM_Cuka[[#This Row],[Dablībnieka numurs]],PM_Dalibnieki[Dablībnieka numurs],0),4)</f>
        <v>0</v>
      </c>
      <c r="F462" s="80">
        <f>INDEX(PM_Dalibnieki[],MATCH(PM_Cuka[[#This Row],[Dablībnieka numurs]],PM_Dalibnieki[Dablībnieka numurs],"0"),5)</f>
        <v>0</v>
      </c>
      <c r="G462" s="64"/>
      <c r="H462" s="64"/>
      <c r="I462" s="60">
        <f t="shared" si="7"/>
        <v>0</v>
      </c>
      <c r="J462" s="64"/>
      <c r="K462" s="60">
        <f>SUM(PM_Cuka[[#This Row],[KOPĀ ]:[P/FINĀLS]])</f>
        <v>0</v>
      </c>
      <c r="L462" s="64"/>
      <c r="M462" s="60">
        <f>SUM(PM_Cuka[[#This Row],[KOPĀ Pēc Pusfināla]],PM_Cuka[[#This Row],[FINĀLS]])</f>
        <v>0</v>
      </c>
      <c r="N462" s="60" t="str">
        <f>IF(PM_Cuka[[#This Row],[KOPĀ Pēc Fināla]]&gt;0,RANK(PM_Cuka[[#This Row],[KOPĀ Pēc Fināla]],PM_Cuka[KOPĀ Pēc Fināla]),"NAV")</f>
        <v>NAV</v>
      </c>
      <c r="O462" s="64"/>
      <c r="P462" s="64" t="str">
        <f>IF(PM_Cuka[[#This Row],[Grupa]]="Juniors",COUNTIFS(PM_Cuka[Grupa],PM_Cuka[[#This Row],[Grupa]],PM_Cuka[KOPĀ Pēc Fināla],"&gt;"&amp;PM_Cuka[[#This Row],[KOPĀ Pēc Fināla]])+1,"")</f>
        <v/>
      </c>
      <c r="Q462" s="65" t="str">
        <f>IF(PM_Cuka[[#This Row],[Grupa]]="Amatieris",COUNTIFS(PM_Cuka[Grupa],PM_Cuka[[#This Row],[Grupa]],PM_Cuka[KOPĀ Pēc Fināla],"&gt;"&amp;PM_Cuka[[#This Row],[KOPĀ Pēc Fināla]])+1,"")</f>
        <v/>
      </c>
      <c r="R462" s="52" t="str">
        <f>IF(PM_Cuka[[#This Row],[Komanda]]&gt;0,SUMIFS(PM_Cuka[[KOPĀ ]],PM_Cuka[Komanda],PM_Cuka[[#This Row],[Komanda]]),"0")</f>
        <v>0</v>
      </c>
    </row>
    <row r="463" spans="1:18" ht="15" x14ac:dyDescent="0.25">
      <c r="A463" s="55">
        <v>456</v>
      </c>
      <c r="B463" s="34">
        <v>456</v>
      </c>
      <c r="C463" s="50">
        <f>INDEX(PM_Dalibnieki[],MATCH(PM_Cuka[[#This Row],[Dablībnieka numurs]],PM_Dalibnieki[Dablībnieka numurs],0),2)</f>
        <v>0</v>
      </c>
      <c r="D463" s="50">
        <f>INDEX(PM_Dalibnieki[],MATCH(PM_Cuka[[#This Row],[Dablībnieka numurs]],PM_Dalibnieki[Dablībnieka numurs],0),3)</f>
        <v>0</v>
      </c>
      <c r="E463" s="50">
        <f>INDEX(PM_Dalibnieki[],MATCH(PM_Cuka[[#This Row],[Dablībnieka numurs]],PM_Dalibnieki[Dablībnieka numurs],0),4)</f>
        <v>0</v>
      </c>
      <c r="F463" s="80">
        <f>INDEX(PM_Dalibnieki[],MATCH(PM_Cuka[[#This Row],[Dablībnieka numurs]],PM_Dalibnieki[Dablībnieka numurs],"0"),5)</f>
        <v>0</v>
      </c>
      <c r="G463" s="64"/>
      <c r="H463" s="64"/>
      <c r="I463" s="60">
        <f t="shared" si="7"/>
        <v>0</v>
      </c>
      <c r="J463" s="64"/>
      <c r="K463" s="60">
        <f>SUM(PM_Cuka[[#This Row],[KOPĀ ]:[P/FINĀLS]])</f>
        <v>0</v>
      </c>
      <c r="L463" s="64"/>
      <c r="M463" s="60">
        <f>SUM(PM_Cuka[[#This Row],[KOPĀ Pēc Pusfināla]],PM_Cuka[[#This Row],[FINĀLS]])</f>
        <v>0</v>
      </c>
      <c r="N463" s="60" t="str">
        <f>IF(PM_Cuka[[#This Row],[KOPĀ Pēc Fināla]]&gt;0,RANK(PM_Cuka[[#This Row],[KOPĀ Pēc Fināla]],PM_Cuka[KOPĀ Pēc Fināla]),"NAV")</f>
        <v>NAV</v>
      </c>
      <c r="O463" s="64"/>
      <c r="P463" s="64" t="str">
        <f>IF(PM_Cuka[[#This Row],[Grupa]]="Juniors",COUNTIFS(PM_Cuka[Grupa],PM_Cuka[[#This Row],[Grupa]],PM_Cuka[KOPĀ Pēc Fināla],"&gt;"&amp;PM_Cuka[[#This Row],[KOPĀ Pēc Fināla]])+1,"")</f>
        <v/>
      </c>
      <c r="Q463" s="65" t="str">
        <f>IF(PM_Cuka[[#This Row],[Grupa]]="Amatieris",COUNTIFS(PM_Cuka[Grupa],PM_Cuka[[#This Row],[Grupa]],PM_Cuka[KOPĀ Pēc Fināla],"&gt;"&amp;PM_Cuka[[#This Row],[KOPĀ Pēc Fināla]])+1,"")</f>
        <v/>
      </c>
      <c r="R463" s="52" t="str">
        <f>IF(PM_Cuka[[#This Row],[Komanda]]&gt;0,SUMIFS(PM_Cuka[[KOPĀ ]],PM_Cuka[Komanda],PM_Cuka[[#This Row],[Komanda]]),"0")</f>
        <v>0</v>
      </c>
    </row>
    <row r="464" spans="1:18" ht="15" x14ac:dyDescent="0.25">
      <c r="A464" s="55">
        <v>457</v>
      </c>
      <c r="B464" s="34">
        <v>457</v>
      </c>
      <c r="C464" s="50">
        <f>INDEX(PM_Dalibnieki[],MATCH(PM_Cuka[[#This Row],[Dablībnieka numurs]],PM_Dalibnieki[Dablībnieka numurs],0),2)</f>
        <v>0</v>
      </c>
      <c r="D464" s="50">
        <f>INDEX(PM_Dalibnieki[],MATCH(PM_Cuka[[#This Row],[Dablībnieka numurs]],PM_Dalibnieki[Dablībnieka numurs],0),3)</f>
        <v>0</v>
      </c>
      <c r="E464" s="50">
        <f>INDEX(PM_Dalibnieki[],MATCH(PM_Cuka[[#This Row],[Dablībnieka numurs]],PM_Dalibnieki[Dablībnieka numurs],0),4)</f>
        <v>0</v>
      </c>
      <c r="F464" s="80">
        <f>INDEX(PM_Dalibnieki[],MATCH(PM_Cuka[[#This Row],[Dablībnieka numurs]],PM_Dalibnieki[Dablībnieka numurs],"0"),5)</f>
        <v>0</v>
      </c>
      <c r="G464" s="64"/>
      <c r="H464" s="64"/>
      <c r="I464" s="60">
        <f t="shared" si="7"/>
        <v>0</v>
      </c>
      <c r="J464" s="64"/>
      <c r="K464" s="60">
        <f>SUM(PM_Cuka[[#This Row],[KOPĀ ]:[P/FINĀLS]])</f>
        <v>0</v>
      </c>
      <c r="L464" s="64"/>
      <c r="M464" s="60">
        <f>SUM(PM_Cuka[[#This Row],[KOPĀ Pēc Pusfināla]],PM_Cuka[[#This Row],[FINĀLS]])</f>
        <v>0</v>
      </c>
      <c r="N464" s="60" t="str">
        <f>IF(PM_Cuka[[#This Row],[KOPĀ Pēc Fināla]]&gt;0,RANK(PM_Cuka[[#This Row],[KOPĀ Pēc Fināla]],PM_Cuka[KOPĀ Pēc Fināla]),"NAV")</f>
        <v>NAV</v>
      </c>
      <c r="O464" s="64"/>
      <c r="P464" s="64" t="str">
        <f>IF(PM_Cuka[[#This Row],[Grupa]]="Juniors",COUNTIFS(PM_Cuka[Grupa],PM_Cuka[[#This Row],[Grupa]],PM_Cuka[KOPĀ Pēc Fināla],"&gt;"&amp;PM_Cuka[[#This Row],[KOPĀ Pēc Fināla]])+1,"")</f>
        <v/>
      </c>
      <c r="Q464" s="65" t="str">
        <f>IF(PM_Cuka[[#This Row],[Grupa]]="Amatieris",COUNTIFS(PM_Cuka[Grupa],PM_Cuka[[#This Row],[Grupa]],PM_Cuka[KOPĀ Pēc Fināla],"&gt;"&amp;PM_Cuka[[#This Row],[KOPĀ Pēc Fināla]])+1,"")</f>
        <v/>
      </c>
      <c r="R464" s="52" t="str">
        <f>IF(PM_Cuka[[#This Row],[Komanda]]&gt;0,SUMIFS(PM_Cuka[[KOPĀ ]],PM_Cuka[Komanda],PM_Cuka[[#This Row],[Komanda]]),"0")</f>
        <v>0</v>
      </c>
    </row>
    <row r="465" spans="1:18" ht="15" x14ac:dyDescent="0.25">
      <c r="A465" s="55">
        <v>458</v>
      </c>
      <c r="B465" s="34">
        <v>458</v>
      </c>
      <c r="C465" s="50">
        <f>INDEX(PM_Dalibnieki[],MATCH(PM_Cuka[[#This Row],[Dablībnieka numurs]],PM_Dalibnieki[Dablībnieka numurs],0),2)</f>
        <v>0</v>
      </c>
      <c r="D465" s="50">
        <f>INDEX(PM_Dalibnieki[],MATCH(PM_Cuka[[#This Row],[Dablībnieka numurs]],PM_Dalibnieki[Dablībnieka numurs],0),3)</f>
        <v>0</v>
      </c>
      <c r="E465" s="50">
        <f>INDEX(PM_Dalibnieki[],MATCH(PM_Cuka[[#This Row],[Dablībnieka numurs]],PM_Dalibnieki[Dablībnieka numurs],0),4)</f>
        <v>0</v>
      </c>
      <c r="F465" s="80">
        <f>INDEX(PM_Dalibnieki[],MATCH(PM_Cuka[[#This Row],[Dablībnieka numurs]],PM_Dalibnieki[Dablībnieka numurs],"0"),5)</f>
        <v>0</v>
      </c>
      <c r="G465" s="64"/>
      <c r="H465" s="64"/>
      <c r="I465" s="60">
        <f t="shared" si="7"/>
        <v>0</v>
      </c>
      <c r="J465" s="64"/>
      <c r="K465" s="60">
        <f>SUM(PM_Cuka[[#This Row],[KOPĀ ]:[P/FINĀLS]])</f>
        <v>0</v>
      </c>
      <c r="L465" s="64"/>
      <c r="M465" s="60">
        <f>SUM(PM_Cuka[[#This Row],[KOPĀ Pēc Pusfināla]],PM_Cuka[[#This Row],[FINĀLS]])</f>
        <v>0</v>
      </c>
      <c r="N465" s="60" t="str">
        <f>IF(PM_Cuka[[#This Row],[KOPĀ Pēc Fināla]]&gt;0,RANK(PM_Cuka[[#This Row],[KOPĀ Pēc Fināla]],PM_Cuka[KOPĀ Pēc Fināla]),"NAV")</f>
        <v>NAV</v>
      </c>
      <c r="O465" s="64"/>
      <c r="P465" s="64" t="str">
        <f>IF(PM_Cuka[[#This Row],[Grupa]]="Juniors",COUNTIFS(PM_Cuka[Grupa],PM_Cuka[[#This Row],[Grupa]],PM_Cuka[KOPĀ Pēc Fināla],"&gt;"&amp;PM_Cuka[[#This Row],[KOPĀ Pēc Fināla]])+1,"")</f>
        <v/>
      </c>
      <c r="Q465" s="65" t="str">
        <f>IF(PM_Cuka[[#This Row],[Grupa]]="Amatieris",COUNTIFS(PM_Cuka[Grupa],PM_Cuka[[#This Row],[Grupa]],PM_Cuka[KOPĀ Pēc Fināla],"&gt;"&amp;PM_Cuka[[#This Row],[KOPĀ Pēc Fināla]])+1,"")</f>
        <v/>
      </c>
      <c r="R465" s="52" t="str">
        <f>IF(PM_Cuka[[#This Row],[Komanda]]&gt;0,SUMIFS(PM_Cuka[[KOPĀ ]],PM_Cuka[Komanda],PM_Cuka[[#This Row],[Komanda]]),"0")</f>
        <v>0</v>
      </c>
    </row>
    <row r="466" spans="1:18" ht="15" x14ac:dyDescent="0.25">
      <c r="A466" s="55">
        <v>459</v>
      </c>
      <c r="B466" s="34">
        <v>459</v>
      </c>
      <c r="C466" s="50">
        <f>INDEX(PM_Dalibnieki[],MATCH(PM_Cuka[[#This Row],[Dablībnieka numurs]],PM_Dalibnieki[Dablībnieka numurs],0),2)</f>
        <v>0</v>
      </c>
      <c r="D466" s="50">
        <f>INDEX(PM_Dalibnieki[],MATCH(PM_Cuka[[#This Row],[Dablībnieka numurs]],PM_Dalibnieki[Dablībnieka numurs],0),3)</f>
        <v>0</v>
      </c>
      <c r="E466" s="50">
        <f>INDEX(PM_Dalibnieki[],MATCH(PM_Cuka[[#This Row],[Dablībnieka numurs]],PM_Dalibnieki[Dablībnieka numurs],0),4)</f>
        <v>0</v>
      </c>
      <c r="F466" s="80">
        <f>INDEX(PM_Dalibnieki[],MATCH(PM_Cuka[[#This Row],[Dablībnieka numurs]],PM_Dalibnieki[Dablībnieka numurs],"0"),5)</f>
        <v>0</v>
      </c>
      <c r="G466" s="64"/>
      <c r="H466" s="64"/>
      <c r="I466" s="60">
        <f t="shared" si="7"/>
        <v>0</v>
      </c>
      <c r="J466" s="64"/>
      <c r="K466" s="60">
        <f>SUM(PM_Cuka[[#This Row],[KOPĀ ]:[P/FINĀLS]])</f>
        <v>0</v>
      </c>
      <c r="L466" s="64"/>
      <c r="M466" s="60">
        <f>SUM(PM_Cuka[[#This Row],[KOPĀ Pēc Pusfināla]],PM_Cuka[[#This Row],[FINĀLS]])</f>
        <v>0</v>
      </c>
      <c r="N466" s="60" t="str">
        <f>IF(PM_Cuka[[#This Row],[KOPĀ Pēc Fināla]]&gt;0,RANK(PM_Cuka[[#This Row],[KOPĀ Pēc Fināla]],PM_Cuka[KOPĀ Pēc Fināla]),"NAV")</f>
        <v>NAV</v>
      </c>
      <c r="O466" s="64"/>
      <c r="P466" s="64" t="str">
        <f>IF(PM_Cuka[[#This Row],[Grupa]]="Juniors",COUNTIFS(PM_Cuka[Grupa],PM_Cuka[[#This Row],[Grupa]],PM_Cuka[KOPĀ Pēc Fināla],"&gt;"&amp;PM_Cuka[[#This Row],[KOPĀ Pēc Fināla]])+1,"")</f>
        <v/>
      </c>
      <c r="Q466" s="65" t="str">
        <f>IF(PM_Cuka[[#This Row],[Grupa]]="Amatieris",COUNTIFS(PM_Cuka[Grupa],PM_Cuka[[#This Row],[Grupa]],PM_Cuka[KOPĀ Pēc Fināla],"&gt;"&amp;PM_Cuka[[#This Row],[KOPĀ Pēc Fināla]])+1,"")</f>
        <v/>
      </c>
      <c r="R466" s="52" t="str">
        <f>IF(PM_Cuka[[#This Row],[Komanda]]&gt;0,SUMIFS(PM_Cuka[[KOPĀ ]],PM_Cuka[Komanda],PM_Cuka[[#This Row],[Komanda]]),"0")</f>
        <v>0</v>
      </c>
    </row>
    <row r="467" spans="1:18" ht="15" x14ac:dyDescent="0.25">
      <c r="A467" s="55">
        <v>460</v>
      </c>
      <c r="B467" s="34">
        <v>460</v>
      </c>
      <c r="C467" s="50">
        <f>INDEX(PM_Dalibnieki[],MATCH(PM_Cuka[[#This Row],[Dablībnieka numurs]],PM_Dalibnieki[Dablībnieka numurs],0),2)</f>
        <v>0</v>
      </c>
      <c r="D467" s="50">
        <f>INDEX(PM_Dalibnieki[],MATCH(PM_Cuka[[#This Row],[Dablībnieka numurs]],PM_Dalibnieki[Dablībnieka numurs],0),3)</f>
        <v>0</v>
      </c>
      <c r="E467" s="50">
        <f>INDEX(PM_Dalibnieki[],MATCH(PM_Cuka[[#This Row],[Dablībnieka numurs]],PM_Dalibnieki[Dablībnieka numurs],0),4)</f>
        <v>0</v>
      </c>
      <c r="F467" s="80">
        <f>INDEX(PM_Dalibnieki[],MATCH(PM_Cuka[[#This Row],[Dablībnieka numurs]],PM_Dalibnieki[Dablībnieka numurs],"0"),5)</f>
        <v>0</v>
      </c>
      <c r="G467" s="64"/>
      <c r="H467" s="64"/>
      <c r="I467" s="60">
        <f t="shared" si="7"/>
        <v>0</v>
      </c>
      <c r="J467" s="64"/>
      <c r="K467" s="60">
        <f>SUM(PM_Cuka[[#This Row],[KOPĀ ]:[P/FINĀLS]])</f>
        <v>0</v>
      </c>
      <c r="L467" s="64"/>
      <c r="M467" s="60">
        <f>SUM(PM_Cuka[[#This Row],[KOPĀ Pēc Pusfināla]],PM_Cuka[[#This Row],[FINĀLS]])</f>
        <v>0</v>
      </c>
      <c r="N467" s="60" t="str">
        <f>IF(PM_Cuka[[#This Row],[KOPĀ Pēc Fināla]]&gt;0,RANK(PM_Cuka[[#This Row],[KOPĀ Pēc Fināla]],PM_Cuka[KOPĀ Pēc Fināla]),"NAV")</f>
        <v>NAV</v>
      </c>
      <c r="O467" s="64"/>
      <c r="P467" s="64" t="str">
        <f>IF(PM_Cuka[[#This Row],[Grupa]]="Juniors",COUNTIFS(PM_Cuka[Grupa],PM_Cuka[[#This Row],[Grupa]],PM_Cuka[KOPĀ Pēc Fināla],"&gt;"&amp;PM_Cuka[[#This Row],[KOPĀ Pēc Fināla]])+1,"")</f>
        <v/>
      </c>
      <c r="Q467" s="65" t="str">
        <f>IF(PM_Cuka[[#This Row],[Grupa]]="Amatieris",COUNTIFS(PM_Cuka[Grupa],PM_Cuka[[#This Row],[Grupa]],PM_Cuka[KOPĀ Pēc Fināla],"&gt;"&amp;PM_Cuka[[#This Row],[KOPĀ Pēc Fināla]])+1,"")</f>
        <v/>
      </c>
      <c r="R467" s="52" t="str">
        <f>IF(PM_Cuka[[#This Row],[Komanda]]&gt;0,SUMIFS(PM_Cuka[[KOPĀ ]],PM_Cuka[Komanda],PM_Cuka[[#This Row],[Komanda]]),"0")</f>
        <v>0</v>
      </c>
    </row>
    <row r="468" spans="1:18" ht="15" x14ac:dyDescent="0.25">
      <c r="A468" s="55">
        <v>461</v>
      </c>
      <c r="B468" s="34">
        <v>461</v>
      </c>
      <c r="C468" s="50">
        <f>INDEX(PM_Dalibnieki[],MATCH(PM_Cuka[[#This Row],[Dablībnieka numurs]],PM_Dalibnieki[Dablībnieka numurs],0),2)</f>
        <v>0</v>
      </c>
      <c r="D468" s="50">
        <f>INDEX(PM_Dalibnieki[],MATCH(PM_Cuka[[#This Row],[Dablībnieka numurs]],PM_Dalibnieki[Dablībnieka numurs],0),3)</f>
        <v>0</v>
      </c>
      <c r="E468" s="50">
        <f>INDEX(PM_Dalibnieki[],MATCH(PM_Cuka[[#This Row],[Dablībnieka numurs]],PM_Dalibnieki[Dablībnieka numurs],0),4)</f>
        <v>0</v>
      </c>
      <c r="F468" s="80">
        <f>INDEX(PM_Dalibnieki[],MATCH(PM_Cuka[[#This Row],[Dablībnieka numurs]],PM_Dalibnieki[Dablībnieka numurs],"0"),5)</f>
        <v>0</v>
      </c>
      <c r="G468" s="64"/>
      <c r="H468" s="64"/>
      <c r="I468" s="60">
        <f t="shared" si="7"/>
        <v>0</v>
      </c>
      <c r="J468" s="64"/>
      <c r="K468" s="60">
        <f>SUM(PM_Cuka[[#This Row],[KOPĀ ]:[P/FINĀLS]])</f>
        <v>0</v>
      </c>
      <c r="L468" s="64"/>
      <c r="M468" s="60">
        <f>SUM(PM_Cuka[[#This Row],[KOPĀ Pēc Pusfināla]],PM_Cuka[[#This Row],[FINĀLS]])</f>
        <v>0</v>
      </c>
      <c r="N468" s="60" t="str">
        <f>IF(PM_Cuka[[#This Row],[KOPĀ Pēc Fināla]]&gt;0,RANK(PM_Cuka[[#This Row],[KOPĀ Pēc Fināla]],PM_Cuka[KOPĀ Pēc Fināla]),"NAV")</f>
        <v>NAV</v>
      </c>
      <c r="O468" s="64"/>
      <c r="P468" s="64" t="str">
        <f>IF(PM_Cuka[[#This Row],[Grupa]]="Juniors",COUNTIFS(PM_Cuka[Grupa],PM_Cuka[[#This Row],[Grupa]],PM_Cuka[KOPĀ Pēc Fināla],"&gt;"&amp;PM_Cuka[[#This Row],[KOPĀ Pēc Fināla]])+1,"")</f>
        <v/>
      </c>
      <c r="Q468" s="65" t="str">
        <f>IF(PM_Cuka[[#This Row],[Grupa]]="Amatieris",COUNTIFS(PM_Cuka[Grupa],PM_Cuka[[#This Row],[Grupa]],PM_Cuka[KOPĀ Pēc Fināla],"&gt;"&amp;PM_Cuka[[#This Row],[KOPĀ Pēc Fināla]])+1,"")</f>
        <v/>
      </c>
      <c r="R468" s="52" t="str">
        <f>IF(PM_Cuka[[#This Row],[Komanda]]&gt;0,SUMIFS(PM_Cuka[[KOPĀ ]],PM_Cuka[Komanda],PM_Cuka[[#This Row],[Komanda]]),"0")</f>
        <v>0</v>
      </c>
    </row>
    <row r="469" spans="1:18" ht="15" x14ac:dyDescent="0.25">
      <c r="A469" s="55">
        <v>462</v>
      </c>
      <c r="B469" s="34">
        <v>462</v>
      </c>
      <c r="C469" s="50">
        <f>INDEX(PM_Dalibnieki[],MATCH(PM_Cuka[[#This Row],[Dablībnieka numurs]],PM_Dalibnieki[Dablībnieka numurs],0),2)</f>
        <v>0</v>
      </c>
      <c r="D469" s="50">
        <f>INDEX(PM_Dalibnieki[],MATCH(PM_Cuka[[#This Row],[Dablībnieka numurs]],PM_Dalibnieki[Dablībnieka numurs],0),3)</f>
        <v>0</v>
      </c>
      <c r="E469" s="50">
        <f>INDEX(PM_Dalibnieki[],MATCH(PM_Cuka[[#This Row],[Dablībnieka numurs]],PM_Dalibnieki[Dablībnieka numurs],0),4)</f>
        <v>0</v>
      </c>
      <c r="F469" s="80">
        <f>INDEX(PM_Dalibnieki[],MATCH(PM_Cuka[[#This Row],[Dablībnieka numurs]],PM_Dalibnieki[Dablībnieka numurs],"0"),5)</f>
        <v>0</v>
      </c>
      <c r="G469" s="64"/>
      <c r="H469" s="64"/>
      <c r="I469" s="60">
        <f t="shared" si="7"/>
        <v>0</v>
      </c>
      <c r="J469" s="64"/>
      <c r="K469" s="60">
        <f>SUM(PM_Cuka[[#This Row],[KOPĀ ]:[P/FINĀLS]])</f>
        <v>0</v>
      </c>
      <c r="L469" s="64"/>
      <c r="M469" s="60">
        <f>SUM(PM_Cuka[[#This Row],[KOPĀ Pēc Pusfināla]],PM_Cuka[[#This Row],[FINĀLS]])</f>
        <v>0</v>
      </c>
      <c r="N469" s="60" t="str">
        <f>IF(PM_Cuka[[#This Row],[KOPĀ Pēc Fināla]]&gt;0,RANK(PM_Cuka[[#This Row],[KOPĀ Pēc Fināla]],PM_Cuka[KOPĀ Pēc Fināla]),"NAV")</f>
        <v>NAV</v>
      </c>
      <c r="O469" s="64"/>
      <c r="P469" s="64" t="str">
        <f>IF(PM_Cuka[[#This Row],[Grupa]]="Juniors",COUNTIFS(PM_Cuka[Grupa],PM_Cuka[[#This Row],[Grupa]],PM_Cuka[KOPĀ Pēc Fināla],"&gt;"&amp;PM_Cuka[[#This Row],[KOPĀ Pēc Fināla]])+1,"")</f>
        <v/>
      </c>
      <c r="Q469" s="65" t="str">
        <f>IF(PM_Cuka[[#This Row],[Grupa]]="Amatieris",COUNTIFS(PM_Cuka[Grupa],PM_Cuka[[#This Row],[Grupa]],PM_Cuka[KOPĀ Pēc Fināla],"&gt;"&amp;PM_Cuka[[#This Row],[KOPĀ Pēc Fināla]])+1,"")</f>
        <v/>
      </c>
      <c r="R469" s="52" t="str">
        <f>IF(PM_Cuka[[#This Row],[Komanda]]&gt;0,SUMIFS(PM_Cuka[[KOPĀ ]],PM_Cuka[Komanda],PM_Cuka[[#This Row],[Komanda]]),"0")</f>
        <v>0</v>
      </c>
    </row>
    <row r="470" spans="1:18" ht="15" x14ac:dyDescent="0.25">
      <c r="A470" s="55">
        <v>463</v>
      </c>
      <c r="B470" s="34">
        <v>463</v>
      </c>
      <c r="C470" s="50">
        <f>INDEX(PM_Dalibnieki[],MATCH(PM_Cuka[[#This Row],[Dablībnieka numurs]],PM_Dalibnieki[Dablībnieka numurs],0),2)</f>
        <v>0</v>
      </c>
      <c r="D470" s="50">
        <f>INDEX(PM_Dalibnieki[],MATCH(PM_Cuka[[#This Row],[Dablībnieka numurs]],PM_Dalibnieki[Dablībnieka numurs],0),3)</f>
        <v>0</v>
      </c>
      <c r="E470" s="50">
        <f>INDEX(PM_Dalibnieki[],MATCH(PM_Cuka[[#This Row],[Dablībnieka numurs]],PM_Dalibnieki[Dablībnieka numurs],0),4)</f>
        <v>0</v>
      </c>
      <c r="F470" s="80">
        <f>INDEX(PM_Dalibnieki[],MATCH(PM_Cuka[[#This Row],[Dablībnieka numurs]],PM_Dalibnieki[Dablībnieka numurs],"0"),5)</f>
        <v>0</v>
      </c>
      <c r="G470" s="64"/>
      <c r="H470" s="64"/>
      <c r="I470" s="60">
        <f t="shared" si="7"/>
        <v>0</v>
      </c>
      <c r="J470" s="64"/>
      <c r="K470" s="60">
        <f>SUM(PM_Cuka[[#This Row],[KOPĀ ]:[P/FINĀLS]])</f>
        <v>0</v>
      </c>
      <c r="L470" s="64"/>
      <c r="M470" s="60">
        <f>SUM(PM_Cuka[[#This Row],[KOPĀ Pēc Pusfināla]],PM_Cuka[[#This Row],[FINĀLS]])</f>
        <v>0</v>
      </c>
      <c r="N470" s="60" t="str">
        <f>IF(PM_Cuka[[#This Row],[KOPĀ Pēc Fināla]]&gt;0,RANK(PM_Cuka[[#This Row],[KOPĀ Pēc Fināla]],PM_Cuka[KOPĀ Pēc Fināla]),"NAV")</f>
        <v>NAV</v>
      </c>
      <c r="O470" s="64"/>
      <c r="P470" s="64" t="str">
        <f>IF(PM_Cuka[[#This Row],[Grupa]]="Juniors",COUNTIFS(PM_Cuka[Grupa],PM_Cuka[[#This Row],[Grupa]],PM_Cuka[KOPĀ Pēc Fināla],"&gt;"&amp;PM_Cuka[[#This Row],[KOPĀ Pēc Fināla]])+1,"")</f>
        <v/>
      </c>
      <c r="Q470" s="65" t="str">
        <f>IF(PM_Cuka[[#This Row],[Grupa]]="Amatieris",COUNTIFS(PM_Cuka[Grupa],PM_Cuka[[#This Row],[Grupa]],PM_Cuka[KOPĀ Pēc Fināla],"&gt;"&amp;PM_Cuka[[#This Row],[KOPĀ Pēc Fināla]])+1,"")</f>
        <v/>
      </c>
      <c r="R470" s="52" t="str">
        <f>IF(PM_Cuka[[#This Row],[Komanda]]&gt;0,SUMIFS(PM_Cuka[[KOPĀ ]],PM_Cuka[Komanda],PM_Cuka[[#This Row],[Komanda]]),"0")</f>
        <v>0</v>
      </c>
    </row>
    <row r="471" spans="1:18" ht="15" x14ac:dyDescent="0.25">
      <c r="A471" s="55">
        <v>464</v>
      </c>
      <c r="B471" s="34">
        <v>464</v>
      </c>
      <c r="C471" s="50">
        <f>INDEX(PM_Dalibnieki[],MATCH(PM_Cuka[[#This Row],[Dablībnieka numurs]],PM_Dalibnieki[Dablībnieka numurs],0),2)</f>
        <v>0</v>
      </c>
      <c r="D471" s="50">
        <f>INDEX(PM_Dalibnieki[],MATCH(PM_Cuka[[#This Row],[Dablībnieka numurs]],PM_Dalibnieki[Dablībnieka numurs],0),3)</f>
        <v>0</v>
      </c>
      <c r="E471" s="50">
        <f>INDEX(PM_Dalibnieki[],MATCH(PM_Cuka[[#This Row],[Dablībnieka numurs]],PM_Dalibnieki[Dablībnieka numurs],0),4)</f>
        <v>0</v>
      </c>
      <c r="F471" s="80">
        <f>INDEX(PM_Dalibnieki[],MATCH(PM_Cuka[[#This Row],[Dablībnieka numurs]],PM_Dalibnieki[Dablībnieka numurs],"0"),5)</f>
        <v>0</v>
      </c>
      <c r="G471" s="64"/>
      <c r="H471" s="64"/>
      <c r="I471" s="60">
        <f t="shared" si="7"/>
        <v>0</v>
      </c>
      <c r="J471" s="64"/>
      <c r="K471" s="60">
        <f>SUM(PM_Cuka[[#This Row],[KOPĀ ]:[P/FINĀLS]])</f>
        <v>0</v>
      </c>
      <c r="L471" s="64"/>
      <c r="M471" s="60">
        <f>SUM(PM_Cuka[[#This Row],[KOPĀ Pēc Pusfināla]],PM_Cuka[[#This Row],[FINĀLS]])</f>
        <v>0</v>
      </c>
      <c r="N471" s="60" t="str">
        <f>IF(PM_Cuka[[#This Row],[KOPĀ Pēc Fināla]]&gt;0,RANK(PM_Cuka[[#This Row],[KOPĀ Pēc Fināla]],PM_Cuka[KOPĀ Pēc Fināla]),"NAV")</f>
        <v>NAV</v>
      </c>
      <c r="O471" s="64"/>
      <c r="P471" s="64" t="str">
        <f>IF(PM_Cuka[[#This Row],[Grupa]]="Juniors",COUNTIFS(PM_Cuka[Grupa],PM_Cuka[[#This Row],[Grupa]],PM_Cuka[KOPĀ Pēc Fināla],"&gt;"&amp;PM_Cuka[[#This Row],[KOPĀ Pēc Fināla]])+1,"")</f>
        <v/>
      </c>
      <c r="Q471" s="65" t="str">
        <f>IF(PM_Cuka[[#This Row],[Grupa]]="Amatieris",COUNTIFS(PM_Cuka[Grupa],PM_Cuka[[#This Row],[Grupa]],PM_Cuka[KOPĀ Pēc Fināla],"&gt;"&amp;PM_Cuka[[#This Row],[KOPĀ Pēc Fināla]])+1,"")</f>
        <v/>
      </c>
      <c r="R471" s="52" t="str">
        <f>IF(PM_Cuka[[#This Row],[Komanda]]&gt;0,SUMIFS(PM_Cuka[[KOPĀ ]],PM_Cuka[Komanda],PM_Cuka[[#This Row],[Komanda]]),"0")</f>
        <v>0</v>
      </c>
    </row>
    <row r="472" spans="1:18" ht="15" x14ac:dyDescent="0.25">
      <c r="A472" s="55">
        <v>465</v>
      </c>
      <c r="B472" s="34">
        <v>465</v>
      </c>
      <c r="C472" s="50">
        <f>INDEX(PM_Dalibnieki[],MATCH(PM_Cuka[[#This Row],[Dablībnieka numurs]],PM_Dalibnieki[Dablībnieka numurs],0),2)</f>
        <v>0</v>
      </c>
      <c r="D472" s="50">
        <f>INDEX(PM_Dalibnieki[],MATCH(PM_Cuka[[#This Row],[Dablībnieka numurs]],PM_Dalibnieki[Dablībnieka numurs],0),3)</f>
        <v>0</v>
      </c>
      <c r="E472" s="50">
        <f>INDEX(PM_Dalibnieki[],MATCH(PM_Cuka[[#This Row],[Dablībnieka numurs]],PM_Dalibnieki[Dablībnieka numurs],0),4)</f>
        <v>0</v>
      </c>
      <c r="F472" s="80">
        <f>INDEX(PM_Dalibnieki[],MATCH(PM_Cuka[[#This Row],[Dablībnieka numurs]],PM_Dalibnieki[Dablībnieka numurs],"0"),5)</f>
        <v>0</v>
      </c>
      <c r="G472" s="64"/>
      <c r="H472" s="64"/>
      <c r="I472" s="60">
        <f t="shared" si="7"/>
        <v>0</v>
      </c>
      <c r="J472" s="64"/>
      <c r="K472" s="60">
        <f>SUM(PM_Cuka[[#This Row],[KOPĀ ]:[P/FINĀLS]])</f>
        <v>0</v>
      </c>
      <c r="L472" s="64"/>
      <c r="M472" s="60">
        <f>SUM(PM_Cuka[[#This Row],[KOPĀ Pēc Pusfināla]],PM_Cuka[[#This Row],[FINĀLS]])</f>
        <v>0</v>
      </c>
      <c r="N472" s="60" t="str">
        <f>IF(PM_Cuka[[#This Row],[KOPĀ Pēc Fināla]]&gt;0,RANK(PM_Cuka[[#This Row],[KOPĀ Pēc Fināla]],PM_Cuka[KOPĀ Pēc Fināla]),"NAV")</f>
        <v>NAV</v>
      </c>
      <c r="O472" s="64"/>
      <c r="P472" s="64" t="str">
        <f>IF(PM_Cuka[[#This Row],[Grupa]]="Juniors",COUNTIFS(PM_Cuka[Grupa],PM_Cuka[[#This Row],[Grupa]],PM_Cuka[KOPĀ Pēc Fināla],"&gt;"&amp;PM_Cuka[[#This Row],[KOPĀ Pēc Fināla]])+1,"")</f>
        <v/>
      </c>
      <c r="Q472" s="65" t="str">
        <f>IF(PM_Cuka[[#This Row],[Grupa]]="Amatieris",COUNTIFS(PM_Cuka[Grupa],PM_Cuka[[#This Row],[Grupa]],PM_Cuka[KOPĀ Pēc Fināla],"&gt;"&amp;PM_Cuka[[#This Row],[KOPĀ Pēc Fināla]])+1,"")</f>
        <v/>
      </c>
      <c r="R472" s="52" t="str">
        <f>IF(PM_Cuka[[#This Row],[Komanda]]&gt;0,SUMIFS(PM_Cuka[[KOPĀ ]],PM_Cuka[Komanda],PM_Cuka[[#This Row],[Komanda]]),"0")</f>
        <v>0</v>
      </c>
    </row>
    <row r="473" spans="1:18" ht="15" x14ac:dyDescent="0.25">
      <c r="A473" s="55">
        <v>466</v>
      </c>
      <c r="B473" s="34">
        <v>466</v>
      </c>
      <c r="C473" s="50">
        <f>INDEX(PM_Dalibnieki[],MATCH(PM_Cuka[[#This Row],[Dablībnieka numurs]],PM_Dalibnieki[Dablībnieka numurs],0),2)</f>
        <v>0</v>
      </c>
      <c r="D473" s="50">
        <f>INDEX(PM_Dalibnieki[],MATCH(PM_Cuka[[#This Row],[Dablībnieka numurs]],PM_Dalibnieki[Dablībnieka numurs],0),3)</f>
        <v>0</v>
      </c>
      <c r="E473" s="50">
        <f>INDEX(PM_Dalibnieki[],MATCH(PM_Cuka[[#This Row],[Dablībnieka numurs]],PM_Dalibnieki[Dablībnieka numurs],0),4)</f>
        <v>0</v>
      </c>
      <c r="F473" s="80">
        <f>INDEX(PM_Dalibnieki[],MATCH(PM_Cuka[[#This Row],[Dablībnieka numurs]],PM_Dalibnieki[Dablībnieka numurs],"0"),5)</f>
        <v>0</v>
      </c>
      <c r="G473" s="64"/>
      <c r="H473" s="64"/>
      <c r="I473" s="60">
        <f t="shared" si="7"/>
        <v>0</v>
      </c>
      <c r="J473" s="64"/>
      <c r="K473" s="60">
        <f>SUM(PM_Cuka[[#This Row],[KOPĀ ]:[P/FINĀLS]])</f>
        <v>0</v>
      </c>
      <c r="L473" s="64"/>
      <c r="M473" s="60">
        <f>SUM(PM_Cuka[[#This Row],[KOPĀ Pēc Pusfināla]],PM_Cuka[[#This Row],[FINĀLS]])</f>
        <v>0</v>
      </c>
      <c r="N473" s="60" t="str">
        <f>IF(PM_Cuka[[#This Row],[KOPĀ Pēc Fināla]]&gt;0,RANK(PM_Cuka[[#This Row],[KOPĀ Pēc Fināla]],PM_Cuka[KOPĀ Pēc Fināla]),"NAV")</f>
        <v>NAV</v>
      </c>
      <c r="O473" s="64"/>
      <c r="P473" s="64" t="str">
        <f>IF(PM_Cuka[[#This Row],[Grupa]]="Juniors",COUNTIFS(PM_Cuka[Grupa],PM_Cuka[[#This Row],[Grupa]],PM_Cuka[KOPĀ Pēc Fināla],"&gt;"&amp;PM_Cuka[[#This Row],[KOPĀ Pēc Fināla]])+1,"")</f>
        <v/>
      </c>
      <c r="Q473" s="65" t="str">
        <f>IF(PM_Cuka[[#This Row],[Grupa]]="Amatieris",COUNTIFS(PM_Cuka[Grupa],PM_Cuka[[#This Row],[Grupa]],PM_Cuka[KOPĀ Pēc Fināla],"&gt;"&amp;PM_Cuka[[#This Row],[KOPĀ Pēc Fināla]])+1,"")</f>
        <v/>
      </c>
      <c r="R473" s="52" t="str">
        <f>IF(PM_Cuka[[#This Row],[Komanda]]&gt;0,SUMIFS(PM_Cuka[[KOPĀ ]],PM_Cuka[Komanda],PM_Cuka[[#This Row],[Komanda]]),"0")</f>
        <v>0</v>
      </c>
    </row>
    <row r="474" spans="1:18" ht="15" x14ac:dyDescent="0.25">
      <c r="A474" s="55">
        <v>467</v>
      </c>
      <c r="B474" s="34">
        <v>467</v>
      </c>
      <c r="C474" s="50">
        <f>INDEX(PM_Dalibnieki[],MATCH(PM_Cuka[[#This Row],[Dablībnieka numurs]],PM_Dalibnieki[Dablībnieka numurs],0),2)</f>
        <v>0</v>
      </c>
      <c r="D474" s="50">
        <f>INDEX(PM_Dalibnieki[],MATCH(PM_Cuka[[#This Row],[Dablībnieka numurs]],PM_Dalibnieki[Dablībnieka numurs],0),3)</f>
        <v>0</v>
      </c>
      <c r="E474" s="50">
        <f>INDEX(PM_Dalibnieki[],MATCH(PM_Cuka[[#This Row],[Dablībnieka numurs]],PM_Dalibnieki[Dablībnieka numurs],0),4)</f>
        <v>0</v>
      </c>
      <c r="F474" s="80">
        <f>INDEX(PM_Dalibnieki[],MATCH(PM_Cuka[[#This Row],[Dablībnieka numurs]],PM_Dalibnieki[Dablībnieka numurs],"0"),5)</f>
        <v>0</v>
      </c>
      <c r="G474" s="64"/>
      <c r="H474" s="64"/>
      <c r="I474" s="60">
        <f t="shared" si="7"/>
        <v>0</v>
      </c>
      <c r="J474" s="64"/>
      <c r="K474" s="60">
        <f>SUM(PM_Cuka[[#This Row],[KOPĀ ]:[P/FINĀLS]])</f>
        <v>0</v>
      </c>
      <c r="L474" s="64"/>
      <c r="M474" s="60">
        <f>SUM(PM_Cuka[[#This Row],[KOPĀ Pēc Pusfināla]],PM_Cuka[[#This Row],[FINĀLS]])</f>
        <v>0</v>
      </c>
      <c r="N474" s="60" t="str">
        <f>IF(PM_Cuka[[#This Row],[KOPĀ Pēc Fināla]]&gt;0,RANK(PM_Cuka[[#This Row],[KOPĀ Pēc Fināla]],PM_Cuka[KOPĀ Pēc Fināla]),"NAV")</f>
        <v>NAV</v>
      </c>
      <c r="O474" s="64"/>
      <c r="P474" s="64" t="str">
        <f>IF(PM_Cuka[[#This Row],[Grupa]]="Juniors",COUNTIFS(PM_Cuka[Grupa],PM_Cuka[[#This Row],[Grupa]],PM_Cuka[KOPĀ Pēc Fināla],"&gt;"&amp;PM_Cuka[[#This Row],[KOPĀ Pēc Fināla]])+1,"")</f>
        <v/>
      </c>
      <c r="Q474" s="65" t="str">
        <f>IF(PM_Cuka[[#This Row],[Grupa]]="Amatieris",COUNTIFS(PM_Cuka[Grupa],PM_Cuka[[#This Row],[Grupa]],PM_Cuka[KOPĀ Pēc Fināla],"&gt;"&amp;PM_Cuka[[#This Row],[KOPĀ Pēc Fināla]])+1,"")</f>
        <v/>
      </c>
      <c r="R474" s="52" t="str">
        <f>IF(PM_Cuka[[#This Row],[Komanda]]&gt;0,SUMIFS(PM_Cuka[[KOPĀ ]],PM_Cuka[Komanda],PM_Cuka[[#This Row],[Komanda]]),"0")</f>
        <v>0</v>
      </c>
    </row>
    <row r="475" spans="1:18" ht="15" x14ac:dyDescent="0.25">
      <c r="A475" s="55">
        <v>468</v>
      </c>
      <c r="B475" s="34">
        <v>468</v>
      </c>
      <c r="C475" s="50">
        <f>INDEX(PM_Dalibnieki[],MATCH(PM_Cuka[[#This Row],[Dablībnieka numurs]],PM_Dalibnieki[Dablībnieka numurs],0),2)</f>
        <v>0</v>
      </c>
      <c r="D475" s="50">
        <f>INDEX(PM_Dalibnieki[],MATCH(PM_Cuka[[#This Row],[Dablībnieka numurs]],PM_Dalibnieki[Dablībnieka numurs],0),3)</f>
        <v>0</v>
      </c>
      <c r="E475" s="50">
        <f>INDEX(PM_Dalibnieki[],MATCH(PM_Cuka[[#This Row],[Dablībnieka numurs]],PM_Dalibnieki[Dablībnieka numurs],0),4)</f>
        <v>0</v>
      </c>
      <c r="F475" s="80">
        <f>INDEX(PM_Dalibnieki[],MATCH(PM_Cuka[[#This Row],[Dablībnieka numurs]],PM_Dalibnieki[Dablībnieka numurs],"0"),5)</f>
        <v>0</v>
      </c>
      <c r="G475" s="64"/>
      <c r="H475" s="64"/>
      <c r="I475" s="60">
        <f t="shared" si="7"/>
        <v>0</v>
      </c>
      <c r="J475" s="64"/>
      <c r="K475" s="60">
        <f>SUM(PM_Cuka[[#This Row],[KOPĀ ]:[P/FINĀLS]])</f>
        <v>0</v>
      </c>
      <c r="L475" s="64"/>
      <c r="M475" s="60">
        <f>SUM(PM_Cuka[[#This Row],[KOPĀ Pēc Pusfināla]],PM_Cuka[[#This Row],[FINĀLS]])</f>
        <v>0</v>
      </c>
      <c r="N475" s="60" t="str">
        <f>IF(PM_Cuka[[#This Row],[KOPĀ Pēc Fināla]]&gt;0,RANK(PM_Cuka[[#This Row],[KOPĀ Pēc Fināla]],PM_Cuka[KOPĀ Pēc Fināla]),"NAV")</f>
        <v>NAV</v>
      </c>
      <c r="O475" s="64"/>
      <c r="P475" s="64" t="str">
        <f>IF(PM_Cuka[[#This Row],[Grupa]]="Juniors",COUNTIFS(PM_Cuka[Grupa],PM_Cuka[[#This Row],[Grupa]],PM_Cuka[KOPĀ Pēc Fināla],"&gt;"&amp;PM_Cuka[[#This Row],[KOPĀ Pēc Fināla]])+1,"")</f>
        <v/>
      </c>
      <c r="Q475" s="65" t="str">
        <f>IF(PM_Cuka[[#This Row],[Grupa]]="Amatieris",COUNTIFS(PM_Cuka[Grupa],PM_Cuka[[#This Row],[Grupa]],PM_Cuka[KOPĀ Pēc Fināla],"&gt;"&amp;PM_Cuka[[#This Row],[KOPĀ Pēc Fināla]])+1,"")</f>
        <v/>
      </c>
      <c r="R475" s="52" t="str">
        <f>IF(PM_Cuka[[#This Row],[Komanda]]&gt;0,SUMIFS(PM_Cuka[[KOPĀ ]],PM_Cuka[Komanda],PM_Cuka[[#This Row],[Komanda]]),"0")</f>
        <v>0</v>
      </c>
    </row>
    <row r="476" spans="1:18" ht="15" x14ac:dyDescent="0.25">
      <c r="A476" s="55">
        <v>469</v>
      </c>
      <c r="B476" s="34">
        <v>469</v>
      </c>
      <c r="C476" s="50">
        <f>INDEX(PM_Dalibnieki[],MATCH(PM_Cuka[[#This Row],[Dablībnieka numurs]],PM_Dalibnieki[Dablībnieka numurs],0),2)</f>
        <v>0</v>
      </c>
      <c r="D476" s="50">
        <f>INDEX(PM_Dalibnieki[],MATCH(PM_Cuka[[#This Row],[Dablībnieka numurs]],PM_Dalibnieki[Dablībnieka numurs],0),3)</f>
        <v>0</v>
      </c>
      <c r="E476" s="50">
        <f>INDEX(PM_Dalibnieki[],MATCH(PM_Cuka[[#This Row],[Dablībnieka numurs]],PM_Dalibnieki[Dablībnieka numurs],0),4)</f>
        <v>0</v>
      </c>
      <c r="F476" s="80">
        <f>INDEX(PM_Dalibnieki[],MATCH(PM_Cuka[[#This Row],[Dablībnieka numurs]],PM_Dalibnieki[Dablībnieka numurs],"0"),5)</f>
        <v>0</v>
      </c>
      <c r="G476" s="64"/>
      <c r="H476" s="64"/>
      <c r="I476" s="60">
        <f t="shared" si="7"/>
        <v>0</v>
      </c>
      <c r="J476" s="64"/>
      <c r="K476" s="60">
        <f>SUM(PM_Cuka[[#This Row],[KOPĀ ]:[P/FINĀLS]])</f>
        <v>0</v>
      </c>
      <c r="L476" s="64"/>
      <c r="M476" s="60">
        <f>SUM(PM_Cuka[[#This Row],[KOPĀ Pēc Pusfināla]],PM_Cuka[[#This Row],[FINĀLS]])</f>
        <v>0</v>
      </c>
      <c r="N476" s="60" t="str">
        <f>IF(PM_Cuka[[#This Row],[KOPĀ Pēc Fināla]]&gt;0,RANK(PM_Cuka[[#This Row],[KOPĀ Pēc Fināla]],PM_Cuka[KOPĀ Pēc Fināla]),"NAV")</f>
        <v>NAV</v>
      </c>
      <c r="O476" s="64"/>
      <c r="P476" s="64" t="str">
        <f>IF(PM_Cuka[[#This Row],[Grupa]]="Juniors",COUNTIFS(PM_Cuka[Grupa],PM_Cuka[[#This Row],[Grupa]],PM_Cuka[KOPĀ Pēc Fināla],"&gt;"&amp;PM_Cuka[[#This Row],[KOPĀ Pēc Fināla]])+1,"")</f>
        <v/>
      </c>
      <c r="Q476" s="65" t="str">
        <f>IF(PM_Cuka[[#This Row],[Grupa]]="Amatieris",COUNTIFS(PM_Cuka[Grupa],PM_Cuka[[#This Row],[Grupa]],PM_Cuka[KOPĀ Pēc Fināla],"&gt;"&amp;PM_Cuka[[#This Row],[KOPĀ Pēc Fināla]])+1,"")</f>
        <v/>
      </c>
      <c r="R476" s="52" t="str">
        <f>IF(PM_Cuka[[#This Row],[Komanda]]&gt;0,SUMIFS(PM_Cuka[[KOPĀ ]],PM_Cuka[Komanda],PM_Cuka[[#This Row],[Komanda]]),"0")</f>
        <v>0</v>
      </c>
    </row>
    <row r="477" spans="1:18" ht="15" x14ac:dyDescent="0.25">
      <c r="A477" s="55">
        <v>470</v>
      </c>
      <c r="B477" s="34">
        <v>470</v>
      </c>
      <c r="C477" s="50">
        <f>INDEX(PM_Dalibnieki[],MATCH(PM_Cuka[[#This Row],[Dablībnieka numurs]],PM_Dalibnieki[Dablībnieka numurs],0),2)</f>
        <v>0</v>
      </c>
      <c r="D477" s="50">
        <f>INDEX(PM_Dalibnieki[],MATCH(PM_Cuka[[#This Row],[Dablībnieka numurs]],PM_Dalibnieki[Dablībnieka numurs],0),3)</f>
        <v>0</v>
      </c>
      <c r="E477" s="50">
        <f>INDEX(PM_Dalibnieki[],MATCH(PM_Cuka[[#This Row],[Dablībnieka numurs]],PM_Dalibnieki[Dablībnieka numurs],0),4)</f>
        <v>0</v>
      </c>
      <c r="F477" s="80">
        <f>INDEX(PM_Dalibnieki[],MATCH(PM_Cuka[[#This Row],[Dablībnieka numurs]],PM_Dalibnieki[Dablībnieka numurs],"0"),5)</f>
        <v>0</v>
      </c>
      <c r="G477" s="64"/>
      <c r="H477" s="64"/>
      <c r="I477" s="60">
        <f t="shared" si="7"/>
        <v>0</v>
      </c>
      <c r="J477" s="64"/>
      <c r="K477" s="60">
        <f>SUM(PM_Cuka[[#This Row],[KOPĀ ]:[P/FINĀLS]])</f>
        <v>0</v>
      </c>
      <c r="L477" s="64"/>
      <c r="M477" s="60">
        <f>SUM(PM_Cuka[[#This Row],[KOPĀ Pēc Pusfināla]],PM_Cuka[[#This Row],[FINĀLS]])</f>
        <v>0</v>
      </c>
      <c r="N477" s="60" t="str">
        <f>IF(PM_Cuka[[#This Row],[KOPĀ Pēc Fināla]]&gt;0,RANK(PM_Cuka[[#This Row],[KOPĀ Pēc Fināla]],PM_Cuka[KOPĀ Pēc Fināla]),"NAV")</f>
        <v>NAV</v>
      </c>
      <c r="O477" s="64"/>
      <c r="P477" s="64" t="str">
        <f>IF(PM_Cuka[[#This Row],[Grupa]]="Juniors",COUNTIFS(PM_Cuka[Grupa],PM_Cuka[[#This Row],[Grupa]],PM_Cuka[KOPĀ Pēc Fināla],"&gt;"&amp;PM_Cuka[[#This Row],[KOPĀ Pēc Fināla]])+1,"")</f>
        <v/>
      </c>
      <c r="Q477" s="65" t="str">
        <f>IF(PM_Cuka[[#This Row],[Grupa]]="Amatieris",COUNTIFS(PM_Cuka[Grupa],PM_Cuka[[#This Row],[Grupa]],PM_Cuka[KOPĀ Pēc Fināla],"&gt;"&amp;PM_Cuka[[#This Row],[KOPĀ Pēc Fināla]])+1,"")</f>
        <v/>
      </c>
      <c r="R477" s="52" t="str">
        <f>IF(PM_Cuka[[#This Row],[Komanda]]&gt;0,SUMIFS(PM_Cuka[[KOPĀ ]],PM_Cuka[Komanda],PM_Cuka[[#This Row],[Komanda]]),"0")</f>
        <v>0</v>
      </c>
    </row>
    <row r="478" spans="1:18" ht="15" x14ac:dyDescent="0.25">
      <c r="A478" s="55">
        <v>471</v>
      </c>
      <c r="B478" s="34">
        <v>471</v>
      </c>
      <c r="C478" s="50">
        <f>INDEX(PM_Dalibnieki[],MATCH(PM_Cuka[[#This Row],[Dablībnieka numurs]],PM_Dalibnieki[Dablībnieka numurs],0),2)</f>
        <v>0</v>
      </c>
      <c r="D478" s="50">
        <f>INDEX(PM_Dalibnieki[],MATCH(PM_Cuka[[#This Row],[Dablībnieka numurs]],PM_Dalibnieki[Dablībnieka numurs],0),3)</f>
        <v>0</v>
      </c>
      <c r="E478" s="50">
        <f>INDEX(PM_Dalibnieki[],MATCH(PM_Cuka[[#This Row],[Dablībnieka numurs]],PM_Dalibnieki[Dablībnieka numurs],0),4)</f>
        <v>0</v>
      </c>
      <c r="F478" s="80">
        <f>INDEX(PM_Dalibnieki[],MATCH(PM_Cuka[[#This Row],[Dablībnieka numurs]],PM_Dalibnieki[Dablībnieka numurs],"0"),5)</f>
        <v>0</v>
      </c>
      <c r="G478" s="64"/>
      <c r="H478" s="64"/>
      <c r="I478" s="60">
        <f t="shared" si="7"/>
        <v>0</v>
      </c>
      <c r="J478" s="64"/>
      <c r="K478" s="60">
        <f>SUM(PM_Cuka[[#This Row],[KOPĀ ]:[P/FINĀLS]])</f>
        <v>0</v>
      </c>
      <c r="L478" s="64"/>
      <c r="M478" s="60">
        <f>SUM(PM_Cuka[[#This Row],[KOPĀ Pēc Pusfināla]],PM_Cuka[[#This Row],[FINĀLS]])</f>
        <v>0</v>
      </c>
      <c r="N478" s="60" t="str">
        <f>IF(PM_Cuka[[#This Row],[KOPĀ Pēc Fināla]]&gt;0,RANK(PM_Cuka[[#This Row],[KOPĀ Pēc Fināla]],PM_Cuka[KOPĀ Pēc Fināla]),"NAV")</f>
        <v>NAV</v>
      </c>
      <c r="O478" s="64"/>
      <c r="P478" s="64" t="str">
        <f>IF(PM_Cuka[[#This Row],[Grupa]]="Juniors",COUNTIFS(PM_Cuka[Grupa],PM_Cuka[[#This Row],[Grupa]],PM_Cuka[KOPĀ Pēc Fināla],"&gt;"&amp;PM_Cuka[[#This Row],[KOPĀ Pēc Fināla]])+1,"")</f>
        <v/>
      </c>
      <c r="Q478" s="65" t="str">
        <f>IF(PM_Cuka[[#This Row],[Grupa]]="Amatieris",COUNTIFS(PM_Cuka[Grupa],PM_Cuka[[#This Row],[Grupa]],PM_Cuka[KOPĀ Pēc Fināla],"&gt;"&amp;PM_Cuka[[#This Row],[KOPĀ Pēc Fināla]])+1,"")</f>
        <v/>
      </c>
      <c r="R478" s="52" t="str">
        <f>IF(PM_Cuka[[#This Row],[Komanda]]&gt;0,SUMIFS(PM_Cuka[[KOPĀ ]],PM_Cuka[Komanda],PM_Cuka[[#This Row],[Komanda]]),"0")</f>
        <v>0</v>
      </c>
    </row>
    <row r="479" spans="1:18" ht="15" x14ac:dyDescent="0.25">
      <c r="A479" s="55">
        <v>472</v>
      </c>
      <c r="B479" s="34">
        <v>472</v>
      </c>
      <c r="C479" s="50">
        <f>INDEX(PM_Dalibnieki[],MATCH(PM_Cuka[[#This Row],[Dablībnieka numurs]],PM_Dalibnieki[Dablībnieka numurs],0),2)</f>
        <v>0</v>
      </c>
      <c r="D479" s="50">
        <f>INDEX(PM_Dalibnieki[],MATCH(PM_Cuka[[#This Row],[Dablībnieka numurs]],PM_Dalibnieki[Dablībnieka numurs],0),3)</f>
        <v>0</v>
      </c>
      <c r="E479" s="50">
        <f>INDEX(PM_Dalibnieki[],MATCH(PM_Cuka[[#This Row],[Dablībnieka numurs]],PM_Dalibnieki[Dablībnieka numurs],0),4)</f>
        <v>0</v>
      </c>
      <c r="F479" s="80">
        <f>INDEX(PM_Dalibnieki[],MATCH(PM_Cuka[[#This Row],[Dablībnieka numurs]],PM_Dalibnieki[Dablībnieka numurs],"0"),5)</f>
        <v>0</v>
      </c>
      <c r="G479" s="64"/>
      <c r="H479" s="64"/>
      <c r="I479" s="60">
        <f t="shared" si="7"/>
        <v>0</v>
      </c>
      <c r="J479" s="64"/>
      <c r="K479" s="60">
        <f>SUM(PM_Cuka[[#This Row],[KOPĀ ]:[P/FINĀLS]])</f>
        <v>0</v>
      </c>
      <c r="L479" s="64"/>
      <c r="M479" s="60">
        <f>SUM(PM_Cuka[[#This Row],[KOPĀ Pēc Pusfināla]],PM_Cuka[[#This Row],[FINĀLS]])</f>
        <v>0</v>
      </c>
      <c r="N479" s="60" t="str">
        <f>IF(PM_Cuka[[#This Row],[KOPĀ Pēc Fināla]]&gt;0,RANK(PM_Cuka[[#This Row],[KOPĀ Pēc Fināla]],PM_Cuka[KOPĀ Pēc Fināla]),"NAV")</f>
        <v>NAV</v>
      </c>
      <c r="O479" s="64"/>
      <c r="P479" s="64" t="str">
        <f>IF(PM_Cuka[[#This Row],[Grupa]]="Juniors",COUNTIFS(PM_Cuka[Grupa],PM_Cuka[[#This Row],[Grupa]],PM_Cuka[KOPĀ Pēc Fināla],"&gt;"&amp;PM_Cuka[[#This Row],[KOPĀ Pēc Fināla]])+1,"")</f>
        <v/>
      </c>
      <c r="Q479" s="65" t="str">
        <f>IF(PM_Cuka[[#This Row],[Grupa]]="Amatieris",COUNTIFS(PM_Cuka[Grupa],PM_Cuka[[#This Row],[Grupa]],PM_Cuka[KOPĀ Pēc Fināla],"&gt;"&amp;PM_Cuka[[#This Row],[KOPĀ Pēc Fināla]])+1,"")</f>
        <v/>
      </c>
      <c r="R479" s="52" t="str">
        <f>IF(PM_Cuka[[#This Row],[Komanda]]&gt;0,SUMIFS(PM_Cuka[[KOPĀ ]],PM_Cuka[Komanda],PM_Cuka[[#This Row],[Komanda]]),"0")</f>
        <v>0</v>
      </c>
    </row>
    <row r="480" spans="1:18" ht="15" x14ac:dyDescent="0.25">
      <c r="A480" s="55">
        <v>473</v>
      </c>
      <c r="B480" s="34">
        <v>473</v>
      </c>
      <c r="C480" s="50">
        <f>INDEX(PM_Dalibnieki[],MATCH(PM_Cuka[[#This Row],[Dablībnieka numurs]],PM_Dalibnieki[Dablībnieka numurs],0),2)</f>
        <v>0</v>
      </c>
      <c r="D480" s="50">
        <f>INDEX(PM_Dalibnieki[],MATCH(PM_Cuka[[#This Row],[Dablībnieka numurs]],PM_Dalibnieki[Dablībnieka numurs],0),3)</f>
        <v>0</v>
      </c>
      <c r="E480" s="50">
        <f>INDEX(PM_Dalibnieki[],MATCH(PM_Cuka[[#This Row],[Dablībnieka numurs]],PM_Dalibnieki[Dablībnieka numurs],0),4)</f>
        <v>0</v>
      </c>
      <c r="F480" s="80">
        <f>INDEX(PM_Dalibnieki[],MATCH(PM_Cuka[[#This Row],[Dablībnieka numurs]],PM_Dalibnieki[Dablībnieka numurs],"0"),5)</f>
        <v>0</v>
      </c>
      <c r="G480" s="64"/>
      <c r="H480" s="64"/>
      <c r="I480" s="60">
        <f t="shared" si="7"/>
        <v>0</v>
      </c>
      <c r="J480" s="64"/>
      <c r="K480" s="60">
        <f>SUM(PM_Cuka[[#This Row],[KOPĀ ]:[P/FINĀLS]])</f>
        <v>0</v>
      </c>
      <c r="L480" s="64"/>
      <c r="M480" s="60">
        <f>SUM(PM_Cuka[[#This Row],[KOPĀ Pēc Pusfināla]],PM_Cuka[[#This Row],[FINĀLS]])</f>
        <v>0</v>
      </c>
      <c r="N480" s="60" t="str">
        <f>IF(PM_Cuka[[#This Row],[KOPĀ Pēc Fināla]]&gt;0,RANK(PM_Cuka[[#This Row],[KOPĀ Pēc Fināla]],PM_Cuka[KOPĀ Pēc Fināla]),"NAV")</f>
        <v>NAV</v>
      </c>
      <c r="O480" s="64"/>
      <c r="P480" s="64" t="str">
        <f>IF(PM_Cuka[[#This Row],[Grupa]]="Juniors",COUNTIFS(PM_Cuka[Grupa],PM_Cuka[[#This Row],[Grupa]],PM_Cuka[KOPĀ Pēc Fināla],"&gt;"&amp;PM_Cuka[[#This Row],[KOPĀ Pēc Fināla]])+1,"")</f>
        <v/>
      </c>
      <c r="Q480" s="65" t="str">
        <f>IF(PM_Cuka[[#This Row],[Grupa]]="Amatieris",COUNTIFS(PM_Cuka[Grupa],PM_Cuka[[#This Row],[Grupa]],PM_Cuka[KOPĀ Pēc Fināla],"&gt;"&amp;PM_Cuka[[#This Row],[KOPĀ Pēc Fināla]])+1,"")</f>
        <v/>
      </c>
      <c r="R480" s="52" t="str">
        <f>IF(PM_Cuka[[#This Row],[Komanda]]&gt;0,SUMIFS(PM_Cuka[[KOPĀ ]],PM_Cuka[Komanda],PM_Cuka[[#This Row],[Komanda]]),"0")</f>
        <v>0</v>
      </c>
    </row>
    <row r="481" spans="1:18" ht="15" x14ac:dyDescent="0.25">
      <c r="A481" s="55">
        <v>474</v>
      </c>
      <c r="B481" s="34">
        <v>474</v>
      </c>
      <c r="C481" s="50">
        <f>INDEX(PM_Dalibnieki[],MATCH(PM_Cuka[[#This Row],[Dablībnieka numurs]],PM_Dalibnieki[Dablībnieka numurs],0),2)</f>
        <v>0</v>
      </c>
      <c r="D481" s="50">
        <f>INDEX(PM_Dalibnieki[],MATCH(PM_Cuka[[#This Row],[Dablībnieka numurs]],PM_Dalibnieki[Dablībnieka numurs],0),3)</f>
        <v>0</v>
      </c>
      <c r="E481" s="50">
        <f>INDEX(PM_Dalibnieki[],MATCH(PM_Cuka[[#This Row],[Dablībnieka numurs]],PM_Dalibnieki[Dablībnieka numurs],0),4)</f>
        <v>0</v>
      </c>
      <c r="F481" s="80">
        <f>INDEX(PM_Dalibnieki[],MATCH(PM_Cuka[[#This Row],[Dablībnieka numurs]],PM_Dalibnieki[Dablībnieka numurs],"0"),5)</f>
        <v>0</v>
      </c>
      <c r="G481" s="64"/>
      <c r="H481" s="64"/>
      <c r="I481" s="60">
        <f t="shared" si="7"/>
        <v>0</v>
      </c>
      <c r="J481" s="64"/>
      <c r="K481" s="60">
        <f>SUM(PM_Cuka[[#This Row],[KOPĀ ]:[P/FINĀLS]])</f>
        <v>0</v>
      </c>
      <c r="L481" s="64"/>
      <c r="M481" s="60">
        <f>SUM(PM_Cuka[[#This Row],[KOPĀ Pēc Pusfināla]],PM_Cuka[[#This Row],[FINĀLS]])</f>
        <v>0</v>
      </c>
      <c r="N481" s="60" t="str">
        <f>IF(PM_Cuka[[#This Row],[KOPĀ Pēc Fināla]]&gt;0,RANK(PM_Cuka[[#This Row],[KOPĀ Pēc Fināla]],PM_Cuka[KOPĀ Pēc Fināla]),"NAV")</f>
        <v>NAV</v>
      </c>
      <c r="O481" s="64"/>
      <c r="P481" s="64" t="str">
        <f>IF(PM_Cuka[[#This Row],[Grupa]]="Juniors",COUNTIFS(PM_Cuka[Grupa],PM_Cuka[[#This Row],[Grupa]],PM_Cuka[KOPĀ Pēc Fināla],"&gt;"&amp;PM_Cuka[[#This Row],[KOPĀ Pēc Fināla]])+1,"")</f>
        <v/>
      </c>
      <c r="Q481" s="65" t="str">
        <f>IF(PM_Cuka[[#This Row],[Grupa]]="Amatieris",COUNTIFS(PM_Cuka[Grupa],PM_Cuka[[#This Row],[Grupa]],PM_Cuka[KOPĀ Pēc Fināla],"&gt;"&amp;PM_Cuka[[#This Row],[KOPĀ Pēc Fināla]])+1,"")</f>
        <v/>
      </c>
      <c r="R481" s="52" t="str">
        <f>IF(PM_Cuka[[#This Row],[Komanda]]&gt;0,SUMIFS(PM_Cuka[[KOPĀ ]],PM_Cuka[Komanda],PM_Cuka[[#This Row],[Komanda]]),"0")</f>
        <v>0</v>
      </c>
    </row>
    <row r="482" spans="1:18" ht="15" x14ac:dyDescent="0.25">
      <c r="A482" s="55">
        <v>475</v>
      </c>
      <c r="B482" s="34">
        <v>475</v>
      </c>
      <c r="C482" s="50">
        <f>INDEX(PM_Dalibnieki[],MATCH(PM_Cuka[[#This Row],[Dablībnieka numurs]],PM_Dalibnieki[Dablībnieka numurs],0),2)</f>
        <v>0</v>
      </c>
      <c r="D482" s="50">
        <f>INDEX(PM_Dalibnieki[],MATCH(PM_Cuka[[#This Row],[Dablībnieka numurs]],PM_Dalibnieki[Dablībnieka numurs],0),3)</f>
        <v>0</v>
      </c>
      <c r="E482" s="50">
        <f>INDEX(PM_Dalibnieki[],MATCH(PM_Cuka[[#This Row],[Dablībnieka numurs]],PM_Dalibnieki[Dablībnieka numurs],0),4)</f>
        <v>0</v>
      </c>
      <c r="F482" s="80">
        <f>INDEX(PM_Dalibnieki[],MATCH(PM_Cuka[[#This Row],[Dablībnieka numurs]],PM_Dalibnieki[Dablībnieka numurs],"0"),5)</f>
        <v>0</v>
      </c>
      <c r="G482" s="64"/>
      <c r="H482" s="64"/>
      <c r="I482" s="60">
        <f t="shared" si="7"/>
        <v>0</v>
      </c>
      <c r="J482" s="64"/>
      <c r="K482" s="60">
        <f>SUM(PM_Cuka[[#This Row],[KOPĀ ]:[P/FINĀLS]])</f>
        <v>0</v>
      </c>
      <c r="L482" s="64"/>
      <c r="M482" s="60">
        <f>SUM(PM_Cuka[[#This Row],[KOPĀ Pēc Pusfināla]],PM_Cuka[[#This Row],[FINĀLS]])</f>
        <v>0</v>
      </c>
      <c r="N482" s="60" t="str">
        <f>IF(PM_Cuka[[#This Row],[KOPĀ Pēc Fināla]]&gt;0,RANK(PM_Cuka[[#This Row],[KOPĀ Pēc Fināla]],PM_Cuka[KOPĀ Pēc Fināla]),"NAV")</f>
        <v>NAV</v>
      </c>
      <c r="O482" s="64"/>
      <c r="P482" s="64" t="str">
        <f>IF(PM_Cuka[[#This Row],[Grupa]]="Juniors",COUNTIFS(PM_Cuka[Grupa],PM_Cuka[[#This Row],[Grupa]],PM_Cuka[KOPĀ Pēc Fināla],"&gt;"&amp;PM_Cuka[[#This Row],[KOPĀ Pēc Fināla]])+1,"")</f>
        <v/>
      </c>
      <c r="Q482" s="65" t="str">
        <f>IF(PM_Cuka[[#This Row],[Grupa]]="Amatieris",COUNTIFS(PM_Cuka[Grupa],PM_Cuka[[#This Row],[Grupa]],PM_Cuka[KOPĀ Pēc Fināla],"&gt;"&amp;PM_Cuka[[#This Row],[KOPĀ Pēc Fināla]])+1,"")</f>
        <v/>
      </c>
      <c r="R482" s="52" t="str">
        <f>IF(PM_Cuka[[#This Row],[Komanda]]&gt;0,SUMIFS(PM_Cuka[[KOPĀ ]],PM_Cuka[Komanda],PM_Cuka[[#This Row],[Komanda]]),"0")</f>
        <v>0</v>
      </c>
    </row>
    <row r="483" spans="1:18" ht="15" x14ac:dyDescent="0.25">
      <c r="A483" s="55">
        <v>476</v>
      </c>
      <c r="B483" s="34">
        <v>476</v>
      </c>
      <c r="C483" s="50">
        <f>INDEX(PM_Dalibnieki[],MATCH(PM_Cuka[[#This Row],[Dablībnieka numurs]],PM_Dalibnieki[Dablībnieka numurs],0),2)</f>
        <v>0</v>
      </c>
      <c r="D483" s="50">
        <f>INDEX(PM_Dalibnieki[],MATCH(PM_Cuka[[#This Row],[Dablībnieka numurs]],PM_Dalibnieki[Dablībnieka numurs],0),3)</f>
        <v>0</v>
      </c>
      <c r="E483" s="50">
        <f>INDEX(PM_Dalibnieki[],MATCH(PM_Cuka[[#This Row],[Dablībnieka numurs]],PM_Dalibnieki[Dablībnieka numurs],0),4)</f>
        <v>0</v>
      </c>
      <c r="F483" s="80">
        <f>INDEX(PM_Dalibnieki[],MATCH(PM_Cuka[[#This Row],[Dablībnieka numurs]],PM_Dalibnieki[Dablībnieka numurs],"0"),5)</f>
        <v>0</v>
      </c>
      <c r="G483" s="64"/>
      <c r="H483" s="64"/>
      <c r="I483" s="60">
        <f t="shared" si="7"/>
        <v>0</v>
      </c>
      <c r="J483" s="64"/>
      <c r="K483" s="60">
        <f>SUM(PM_Cuka[[#This Row],[KOPĀ ]:[P/FINĀLS]])</f>
        <v>0</v>
      </c>
      <c r="L483" s="64"/>
      <c r="M483" s="60">
        <f>SUM(PM_Cuka[[#This Row],[KOPĀ Pēc Pusfināla]],PM_Cuka[[#This Row],[FINĀLS]])</f>
        <v>0</v>
      </c>
      <c r="N483" s="60" t="str">
        <f>IF(PM_Cuka[[#This Row],[KOPĀ Pēc Fināla]]&gt;0,RANK(PM_Cuka[[#This Row],[KOPĀ Pēc Fināla]],PM_Cuka[KOPĀ Pēc Fināla]),"NAV")</f>
        <v>NAV</v>
      </c>
      <c r="O483" s="64"/>
      <c r="P483" s="64" t="str">
        <f>IF(PM_Cuka[[#This Row],[Grupa]]="Juniors",COUNTIFS(PM_Cuka[Grupa],PM_Cuka[[#This Row],[Grupa]],PM_Cuka[KOPĀ Pēc Fināla],"&gt;"&amp;PM_Cuka[[#This Row],[KOPĀ Pēc Fināla]])+1,"")</f>
        <v/>
      </c>
      <c r="Q483" s="65" t="str">
        <f>IF(PM_Cuka[[#This Row],[Grupa]]="Amatieris",COUNTIFS(PM_Cuka[Grupa],PM_Cuka[[#This Row],[Grupa]],PM_Cuka[KOPĀ Pēc Fināla],"&gt;"&amp;PM_Cuka[[#This Row],[KOPĀ Pēc Fināla]])+1,"")</f>
        <v/>
      </c>
      <c r="R483" s="52" t="str">
        <f>IF(PM_Cuka[[#This Row],[Komanda]]&gt;0,SUMIFS(PM_Cuka[[KOPĀ ]],PM_Cuka[Komanda],PM_Cuka[[#This Row],[Komanda]]),"0")</f>
        <v>0</v>
      </c>
    </row>
    <row r="484" spans="1:18" ht="15" x14ac:dyDescent="0.25">
      <c r="A484" s="55">
        <v>477</v>
      </c>
      <c r="B484" s="34">
        <v>477</v>
      </c>
      <c r="C484" s="50">
        <f>INDEX(PM_Dalibnieki[],MATCH(PM_Cuka[[#This Row],[Dablībnieka numurs]],PM_Dalibnieki[Dablībnieka numurs],0),2)</f>
        <v>0</v>
      </c>
      <c r="D484" s="50">
        <f>INDEX(PM_Dalibnieki[],MATCH(PM_Cuka[[#This Row],[Dablībnieka numurs]],PM_Dalibnieki[Dablībnieka numurs],0),3)</f>
        <v>0</v>
      </c>
      <c r="E484" s="50">
        <f>INDEX(PM_Dalibnieki[],MATCH(PM_Cuka[[#This Row],[Dablībnieka numurs]],PM_Dalibnieki[Dablībnieka numurs],0),4)</f>
        <v>0</v>
      </c>
      <c r="F484" s="80">
        <f>INDEX(PM_Dalibnieki[],MATCH(PM_Cuka[[#This Row],[Dablībnieka numurs]],PM_Dalibnieki[Dablībnieka numurs],"0"),5)</f>
        <v>0</v>
      </c>
      <c r="G484" s="64"/>
      <c r="H484" s="64"/>
      <c r="I484" s="60">
        <f t="shared" si="7"/>
        <v>0</v>
      </c>
      <c r="J484" s="64"/>
      <c r="K484" s="60">
        <f>SUM(PM_Cuka[[#This Row],[KOPĀ ]:[P/FINĀLS]])</f>
        <v>0</v>
      </c>
      <c r="L484" s="64"/>
      <c r="M484" s="60">
        <f>SUM(PM_Cuka[[#This Row],[KOPĀ Pēc Pusfināla]],PM_Cuka[[#This Row],[FINĀLS]])</f>
        <v>0</v>
      </c>
      <c r="N484" s="60" t="str">
        <f>IF(PM_Cuka[[#This Row],[KOPĀ Pēc Fināla]]&gt;0,RANK(PM_Cuka[[#This Row],[KOPĀ Pēc Fināla]],PM_Cuka[KOPĀ Pēc Fināla]),"NAV")</f>
        <v>NAV</v>
      </c>
      <c r="O484" s="64"/>
      <c r="P484" s="64" t="str">
        <f>IF(PM_Cuka[[#This Row],[Grupa]]="Juniors",COUNTIFS(PM_Cuka[Grupa],PM_Cuka[[#This Row],[Grupa]],PM_Cuka[KOPĀ Pēc Fināla],"&gt;"&amp;PM_Cuka[[#This Row],[KOPĀ Pēc Fināla]])+1,"")</f>
        <v/>
      </c>
      <c r="Q484" s="65" t="str">
        <f>IF(PM_Cuka[[#This Row],[Grupa]]="Amatieris",COUNTIFS(PM_Cuka[Grupa],PM_Cuka[[#This Row],[Grupa]],PM_Cuka[KOPĀ Pēc Fināla],"&gt;"&amp;PM_Cuka[[#This Row],[KOPĀ Pēc Fināla]])+1,"")</f>
        <v/>
      </c>
      <c r="R484" s="52" t="str">
        <f>IF(PM_Cuka[[#This Row],[Komanda]]&gt;0,SUMIFS(PM_Cuka[[KOPĀ ]],PM_Cuka[Komanda],PM_Cuka[[#This Row],[Komanda]]),"0")</f>
        <v>0</v>
      </c>
    </row>
    <row r="485" spans="1:18" ht="15" x14ac:dyDescent="0.25">
      <c r="A485" s="55">
        <v>478</v>
      </c>
      <c r="B485" s="34">
        <v>478</v>
      </c>
      <c r="C485" s="50">
        <f>INDEX(PM_Dalibnieki[],MATCH(PM_Cuka[[#This Row],[Dablībnieka numurs]],PM_Dalibnieki[Dablībnieka numurs],0),2)</f>
        <v>0</v>
      </c>
      <c r="D485" s="50">
        <f>INDEX(PM_Dalibnieki[],MATCH(PM_Cuka[[#This Row],[Dablībnieka numurs]],PM_Dalibnieki[Dablībnieka numurs],0),3)</f>
        <v>0</v>
      </c>
      <c r="E485" s="50">
        <f>INDEX(PM_Dalibnieki[],MATCH(PM_Cuka[[#This Row],[Dablībnieka numurs]],PM_Dalibnieki[Dablībnieka numurs],0),4)</f>
        <v>0</v>
      </c>
      <c r="F485" s="80">
        <f>INDEX(PM_Dalibnieki[],MATCH(PM_Cuka[[#This Row],[Dablībnieka numurs]],PM_Dalibnieki[Dablībnieka numurs],"0"),5)</f>
        <v>0</v>
      </c>
      <c r="G485" s="64"/>
      <c r="H485" s="64"/>
      <c r="I485" s="60">
        <f t="shared" si="7"/>
        <v>0</v>
      </c>
      <c r="J485" s="64"/>
      <c r="K485" s="60">
        <f>SUM(PM_Cuka[[#This Row],[KOPĀ ]:[P/FINĀLS]])</f>
        <v>0</v>
      </c>
      <c r="L485" s="64"/>
      <c r="M485" s="60">
        <f>SUM(PM_Cuka[[#This Row],[KOPĀ Pēc Pusfināla]],PM_Cuka[[#This Row],[FINĀLS]])</f>
        <v>0</v>
      </c>
      <c r="N485" s="60" t="str">
        <f>IF(PM_Cuka[[#This Row],[KOPĀ Pēc Fināla]]&gt;0,RANK(PM_Cuka[[#This Row],[KOPĀ Pēc Fināla]],PM_Cuka[KOPĀ Pēc Fināla]),"NAV")</f>
        <v>NAV</v>
      </c>
      <c r="O485" s="64"/>
      <c r="P485" s="64" t="str">
        <f>IF(PM_Cuka[[#This Row],[Grupa]]="Juniors",COUNTIFS(PM_Cuka[Grupa],PM_Cuka[[#This Row],[Grupa]],PM_Cuka[KOPĀ Pēc Fināla],"&gt;"&amp;PM_Cuka[[#This Row],[KOPĀ Pēc Fināla]])+1,"")</f>
        <v/>
      </c>
      <c r="Q485" s="65" t="str">
        <f>IF(PM_Cuka[[#This Row],[Grupa]]="Amatieris",COUNTIFS(PM_Cuka[Grupa],PM_Cuka[[#This Row],[Grupa]],PM_Cuka[KOPĀ Pēc Fināla],"&gt;"&amp;PM_Cuka[[#This Row],[KOPĀ Pēc Fināla]])+1,"")</f>
        <v/>
      </c>
      <c r="R485" s="52" t="str">
        <f>IF(PM_Cuka[[#This Row],[Komanda]]&gt;0,SUMIFS(PM_Cuka[[KOPĀ ]],PM_Cuka[Komanda],PM_Cuka[[#This Row],[Komanda]]),"0")</f>
        <v>0</v>
      </c>
    </row>
    <row r="486" spans="1:18" ht="15" x14ac:dyDescent="0.25">
      <c r="A486" s="55">
        <v>479</v>
      </c>
      <c r="B486" s="34">
        <v>479</v>
      </c>
      <c r="C486" s="50">
        <f>INDEX(PM_Dalibnieki[],MATCH(PM_Cuka[[#This Row],[Dablībnieka numurs]],PM_Dalibnieki[Dablībnieka numurs],0),2)</f>
        <v>0</v>
      </c>
      <c r="D486" s="50">
        <f>INDEX(PM_Dalibnieki[],MATCH(PM_Cuka[[#This Row],[Dablībnieka numurs]],PM_Dalibnieki[Dablībnieka numurs],0),3)</f>
        <v>0</v>
      </c>
      <c r="E486" s="50">
        <f>INDEX(PM_Dalibnieki[],MATCH(PM_Cuka[[#This Row],[Dablībnieka numurs]],PM_Dalibnieki[Dablībnieka numurs],0),4)</f>
        <v>0</v>
      </c>
      <c r="F486" s="80">
        <f>INDEX(PM_Dalibnieki[],MATCH(PM_Cuka[[#This Row],[Dablībnieka numurs]],PM_Dalibnieki[Dablībnieka numurs],"0"),5)</f>
        <v>0</v>
      </c>
      <c r="G486" s="64"/>
      <c r="H486" s="64"/>
      <c r="I486" s="60">
        <f t="shared" si="7"/>
        <v>0</v>
      </c>
      <c r="J486" s="64"/>
      <c r="K486" s="60">
        <f>SUM(PM_Cuka[[#This Row],[KOPĀ ]:[P/FINĀLS]])</f>
        <v>0</v>
      </c>
      <c r="L486" s="64"/>
      <c r="M486" s="60">
        <f>SUM(PM_Cuka[[#This Row],[KOPĀ Pēc Pusfināla]],PM_Cuka[[#This Row],[FINĀLS]])</f>
        <v>0</v>
      </c>
      <c r="N486" s="60" t="str">
        <f>IF(PM_Cuka[[#This Row],[KOPĀ Pēc Fināla]]&gt;0,RANK(PM_Cuka[[#This Row],[KOPĀ Pēc Fināla]],PM_Cuka[KOPĀ Pēc Fināla]),"NAV")</f>
        <v>NAV</v>
      </c>
      <c r="O486" s="64"/>
      <c r="P486" s="64" t="str">
        <f>IF(PM_Cuka[[#This Row],[Grupa]]="Juniors",COUNTIFS(PM_Cuka[Grupa],PM_Cuka[[#This Row],[Grupa]],PM_Cuka[KOPĀ Pēc Fināla],"&gt;"&amp;PM_Cuka[[#This Row],[KOPĀ Pēc Fināla]])+1,"")</f>
        <v/>
      </c>
      <c r="Q486" s="65" t="str">
        <f>IF(PM_Cuka[[#This Row],[Grupa]]="Amatieris",COUNTIFS(PM_Cuka[Grupa],PM_Cuka[[#This Row],[Grupa]],PM_Cuka[KOPĀ Pēc Fināla],"&gt;"&amp;PM_Cuka[[#This Row],[KOPĀ Pēc Fināla]])+1,"")</f>
        <v/>
      </c>
      <c r="R486" s="52" t="str">
        <f>IF(PM_Cuka[[#This Row],[Komanda]]&gt;0,SUMIFS(PM_Cuka[[KOPĀ ]],PM_Cuka[Komanda],PM_Cuka[[#This Row],[Komanda]]),"0")</f>
        <v>0</v>
      </c>
    </row>
    <row r="487" spans="1:18" ht="15" x14ac:dyDescent="0.25">
      <c r="A487" s="55">
        <v>480</v>
      </c>
      <c r="B487" s="34">
        <v>480</v>
      </c>
      <c r="C487" s="50">
        <f>INDEX(PM_Dalibnieki[],MATCH(PM_Cuka[[#This Row],[Dablībnieka numurs]],PM_Dalibnieki[Dablībnieka numurs],0),2)</f>
        <v>0</v>
      </c>
      <c r="D487" s="50">
        <f>INDEX(PM_Dalibnieki[],MATCH(PM_Cuka[[#This Row],[Dablībnieka numurs]],PM_Dalibnieki[Dablībnieka numurs],0),3)</f>
        <v>0</v>
      </c>
      <c r="E487" s="50">
        <f>INDEX(PM_Dalibnieki[],MATCH(PM_Cuka[[#This Row],[Dablībnieka numurs]],PM_Dalibnieki[Dablībnieka numurs],0),4)</f>
        <v>0</v>
      </c>
      <c r="F487" s="80">
        <f>INDEX(PM_Dalibnieki[],MATCH(PM_Cuka[[#This Row],[Dablībnieka numurs]],PM_Dalibnieki[Dablībnieka numurs],"0"),5)</f>
        <v>0</v>
      </c>
      <c r="G487" s="64"/>
      <c r="H487" s="64"/>
      <c r="I487" s="60">
        <f t="shared" si="7"/>
        <v>0</v>
      </c>
      <c r="J487" s="64"/>
      <c r="K487" s="60">
        <f>SUM(PM_Cuka[[#This Row],[KOPĀ ]:[P/FINĀLS]])</f>
        <v>0</v>
      </c>
      <c r="L487" s="64"/>
      <c r="M487" s="60">
        <f>SUM(PM_Cuka[[#This Row],[KOPĀ Pēc Pusfināla]],PM_Cuka[[#This Row],[FINĀLS]])</f>
        <v>0</v>
      </c>
      <c r="N487" s="60" t="str">
        <f>IF(PM_Cuka[[#This Row],[KOPĀ Pēc Fināla]]&gt;0,RANK(PM_Cuka[[#This Row],[KOPĀ Pēc Fināla]],PM_Cuka[KOPĀ Pēc Fināla]),"NAV")</f>
        <v>NAV</v>
      </c>
      <c r="O487" s="64"/>
      <c r="P487" s="64" t="str">
        <f>IF(PM_Cuka[[#This Row],[Grupa]]="Juniors",COUNTIFS(PM_Cuka[Grupa],PM_Cuka[[#This Row],[Grupa]],PM_Cuka[KOPĀ Pēc Fināla],"&gt;"&amp;PM_Cuka[[#This Row],[KOPĀ Pēc Fināla]])+1,"")</f>
        <v/>
      </c>
      <c r="Q487" s="65" t="str">
        <f>IF(PM_Cuka[[#This Row],[Grupa]]="Amatieris",COUNTIFS(PM_Cuka[Grupa],PM_Cuka[[#This Row],[Grupa]],PM_Cuka[KOPĀ Pēc Fināla],"&gt;"&amp;PM_Cuka[[#This Row],[KOPĀ Pēc Fināla]])+1,"")</f>
        <v/>
      </c>
      <c r="R487" s="52" t="str">
        <f>IF(PM_Cuka[[#This Row],[Komanda]]&gt;0,SUMIFS(PM_Cuka[[KOPĀ ]],PM_Cuka[Komanda],PM_Cuka[[#This Row],[Komanda]]),"0")</f>
        <v>0</v>
      </c>
    </row>
    <row r="488" spans="1:18" ht="15" x14ac:dyDescent="0.25">
      <c r="A488" s="55">
        <v>481</v>
      </c>
      <c r="B488" s="34">
        <v>481</v>
      </c>
      <c r="C488" s="50">
        <f>INDEX(PM_Dalibnieki[],MATCH(PM_Cuka[[#This Row],[Dablībnieka numurs]],PM_Dalibnieki[Dablībnieka numurs],0),2)</f>
        <v>0</v>
      </c>
      <c r="D488" s="50">
        <f>INDEX(PM_Dalibnieki[],MATCH(PM_Cuka[[#This Row],[Dablībnieka numurs]],PM_Dalibnieki[Dablībnieka numurs],0),3)</f>
        <v>0</v>
      </c>
      <c r="E488" s="50">
        <f>INDEX(PM_Dalibnieki[],MATCH(PM_Cuka[[#This Row],[Dablībnieka numurs]],PM_Dalibnieki[Dablībnieka numurs],0),4)</f>
        <v>0</v>
      </c>
      <c r="F488" s="80">
        <f>INDEX(PM_Dalibnieki[],MATCH(PM_Cuka[[#This Row],[Dablībnieka numurs]],PM_Dalibnieki[Dablībnieka numurs],"0"),5)</f>
        <v>0</v>
      </c>
      <c r="G488" s="64"/>
      <c r="H488" s="64"/>
      <c r="I488" s="60">
        <f t="shared" si="7"/>
        <v>0</v>
      </c>
      <c r="J488" s="64"/>
      <c r="K488" s="60">
        <f>SUM(PM_Cuka[[#This Row],[KOPĀ ]:[P/FINĀLS]])</f>
        <v>0</v>
      </c>
      <c r="L488" s="64"/>
      <c r="M488" s="60">
        <f>SUM(PM_Cuka[[#This Row],[KOPĀ Pēc Pusfināla]],PM_Cuka[[#This Row],[FINĀLS]])</f>
        <v>0</v>
      </c>
      <c r="N488" s="60" t="str">
        <f>IF(PM_Cuka[[#This Row],[KOPĀ Pēc Fināla]]&gt;0,RANK(PM_Cuka[[#This Row],[KOPĀ Pēc Fināla]],PM_Cuka[KOPĀ Pēc Fināla]),"NAV")</f>
        <v>NAV</v>
      </c>
      <c r="O488" s="64"/>
      <c r="P488" s="64" t="str">
        <f>IF(PM_Cuka[[#This Row],[Grupa]]="Juniors",COUNTIFS(PM_Cuka[Grupa],PM_Cuka[[#This Row],[Grupa]],PM_Cuka[KOPĀ Pēc Fināla],"&gt;"&amp;PM_Cuka[[#This Row],[KOPĀ Pēc Fināla]])+1,"")</f>
        <v/>
      </c>
      <c r="Q488" s="65" t="str">
        <f>IF(PM_Cuka[[#This Row],[Grupa]]="Amatieris",COUNTIFS(PM_Cuka[Grupa],PM_Cuka[[#This Row],[Grupa]],PM_Cuka[KOPĀ Pēc Fināla],"&gt;"&amp;PM_Cuka[[#This Row],[KOPĀ Pēc Fināla]])+1,"")</f>
        <v/>
      </c>
      <c r="R488" s="52" t="str">
        <f>IF(PM_Cuka[[#This Row],[Komanda]]&gt;0,SUMIFS(PM_Cuka[[KOPĀ ]],PM_Cuka[Komanda],PM_Cuka[[#This Row],[Komanda]]),"0")</f>
        <v>0</v>
      </c>
    </row>
    <row r="489" spans="1:18" ht="15" x14ac:dyDescent="0.25">
      <c r="A489" s="55">
        <v>482</v>
      </c>
      <c r="B489" s="34">
        <v>482</v>
      </c>
      <c r="C489" s="50">
        <f>INDEX(PM_Dalibnieki[],MATCH(PM_Cuka[[#This Row],[Dablībnieka numurs]],PM_Dalibnieki[Dablībnieka numurs],0),2)</f>
        <v>0</v>
      </c>
      <c r="D489" s="50">
        <f>INDEX(PM_Dalibnieki[],MATCH(PM_Cuka[[#This Row],[Dablībnieka numurs]],PM_Dalibnieki[Dablībnieka numurs],0),3)</f>
        <v>0</v>
      </c>
      <c r="E489" s="50">
        <f>INDEX(PM_Dalibnieki[],MATCH(PM_Cuka[[#This Row],[Dablībnieka numurs]],PM_Dalibnieki[Dablībnieka numurs],0),4)</f>
        <v>0</v>
      </c>
      <c r="F489" s="80">
        <f>INDEX(PM_Dalibnieki[],MATCH(PM_Cuka[[#This Row],[Dablībnieka numurs]],PM_Dalibnieki[Dablībnieka numurs],"0"),5)</f>
        <v>0</v>
      </c>
      <c r="G489" s="64"/>
      <c r="H489" s="64"/>
      <c r="I489" s="60">
        <f t="shared" si="7"/>
        <v>0</v>
      </c>
      <c r="J489" s="64"/>
      <c r="K489" s="60">
        <f>SUM(PM_Cuka[[#This Row],[KOPĀ ]:[P/FINĀLS]])</f>
        <v>0</v>
      </c>
      <c r="L489" s="64"/>
      <c r="M489" s="60">
        <f>SUM(PM_Cuka[[#This Row],[KOPĀ Pēc Pusfināla]],PM_Cuka[[#This Row],[FINĀLS]])</f>
        <v>0</v>
      </c>
      <c r="N489" s="60" t="str">
        <f>IF(PM_Cuka[[#This Row],[KOPĀ Pēc Fināla]]&gt;0,RANK(PM_Cuka[[#This Row],[KOPĀ Pēc Fināla]],PM_Cuka[KOPĀ Pēc Fināla]),"NAV")</f>
        <v>NAV</v>
      </c>
      <c r="O489" s="64"/>
      <c r="P489" s="64" t="str">
        <f>IF(PM_Cuka[[#This Row],[Grupa]]="Juniors",COUNTIFS(PM_Cuka[Grupa],PM_Cuka[[#This Row],[Grupa]],PM_Cuka[KOPĀ Pēc Fināla],"&gt;"&amp;PM_Cuka[[#This Row],[KOPĀ Pēc Fināla]])+1,"")</f>
        <v/>
      </c>
      <c r="Q489" s="65" t="str">
        <f>IF(PM_Cuka[[#This Row],[Grupa]]="Amatieris",COUNTIFS(PM_Cuka[Grupa],PM_Cuka[[#This Row],[Grupa]],PM_Cuka[KOPĀ Pēc Fināla],"&gt;"&amp;PM_Cuka[[#This Row],[KOPĀ Pēc Fināla]])+1,"")</f>
        <v/>
      </c>
      <c r="R489" s="52" t="str">
        <f>IF(PM_Cuka[[#This Row],[Komanda]]&gt;0,SUMIFS(PM_Cuka[[KOPĀ ]],PM_Cuka[Komanda],PM_Cuka[[#This Row],[Komanda]]),"0")</f>
        <v>0</v>
      </c>
    </row>
    <row r="490" spans="1:18" ht="15" x14ac:dyDescent="0.25">
      <c r="A490" s="55">
        <v>483</v>
      </c>
      <c r="B490" s="34">
        <v>483</v>
      </c>
      <c r="C490" s="50">
        <f>INDEX(PM_Dalibnieki[],MATCH(PM_Cuka[[#This Row],[Dablībnieka numurs]],PM_Dalibnieki[Dablībnieka numurs],0),2)</f>
        <v>0</v>
      </c>
      <c r="D490" s="50">
        <f>INDEX(PM_Dalibnieki[],MATCH(PM_Cuka[[#This Row],[Dablībnieka numurs]],PM_Dalibnieki[Dablībnieka numurs],0),3)</f>
        <v>0</v>
      </c>
      <c r="E490" s="50">
        <f>INDEX(PM_Dalibnieki[],MATCH(PM_Cuka[[#This Row],[Dablībnieka numurs]],PM_Dalibnieki[Dablībnieka numurs],0),4)</f>
        <v>0</v>
      </c>
      <c r="F490" s="80">
        <f>INDEX(PM_Dalibnieki[],MATCH(PM_Cuka[[#This Row],[Dablībnieka numurs]],PM_Dalibnieki[Dablībnieka numurs],"0"),5)</f>
        <v>0</v>
      </c>
      <c r="G490" s="64"/>
      <c r="H490" s="64"/>
      <c r="I490" s="60">
        <f t="shared" si="7"/>
        <v>0</v>
      </c>
      <c r="J490" s="64"/>
      <c r="K490" s="60">
        <f>SUM(PM_Cuka[[#This Row],[KOPĀ ]:[P/FINĀLS]])</f>
        <v>0</v>
      </c>
      <c r="L490" s="64"/>
      <c r="M490" s="60">
        <f>SUM(PM_Cuka[[#This Row],[KOPĀ Pēc Pusfināla]],PM_Cuka[[#This Row],[FINĀLS]])</f>
        <v>0</v>
      </c>
      <c r="N490" s="60" t="str">
        <f>IF(PM_Cuka[[#This Row],[KOPĀ Pēc Fināla]]&gt;0,RANK(PM_Cuka[[#This Row],[KOPĀ Pēc Fināla]],PM_Cuka[KOPĀ Pēc Fināla]),"NAV")</f>
        <v>NAV</v>
      </c>
      <c r="O490" s="64"/>
      <c r="P490" s="64" t="str">
        <f>IF(PM_Cuka[[#This Row],[Grupa]]="Juniors",COUNTIFS(PM_Cuka[Grupa],PM_Cuka[[#This Row],[Grupa]],PM_Cuka[KOPĀ Pēc Fināla],"&gt;"&amp;PM_Cuka[[#This Row],[KOPĀ Pēc Fināla]])+1,"")</f>
        <v/>
      </c>
      <c r="Q490" s="65" t="str">
        <f>IF(PM_Cuka[[#This Row],[Grupa]]="Amatieris",COUNTIFS(PM_Cuka[Grupa],PM_Cuka[[#This Row],[Grupa]],PM_Cuka[KOPĀ Pēc Fināla],"&gt;"&amp;PM_Cuka[[#This Row],[KOPĀ Pēc Fināla]])+1,"")</f>
        <v/>
      </c>
      <c r="R490" s="52" t="str">
        <f>IF(PM_Cuka[[#This Row],[Komanda]]&gt;0,SUMIFS(PM_Cuka[[KOPĀ ]],PM_Cuka[Komanda],PM_Cuka[[#This Row],[Komanda]]),"0")</f>
        <v>0</v>
      </c>
    </row>
    <row r="491" spans="1:18" ht="15" x14ac:dyDescent="0.25">
      <c r="A491" s="55">
        <v>484</v>
      </c>
      <c r="B491" s="34">
        <v>484</v>
      </c>
      <c r="C491" s="50">
        <f>INDEX(PM_Dalibnieki[],MATCH(PM_Cuka[[#This Row],[Dablībnieka numurs]],PM_Dalibnieki[Dablībnieka numurs],0),2)</f>
        <v>0</v>
      </c>
      <c r="D491" s="50">
        <f>INDEX(PM_Dalibnieki[],MATCH(PM_Cuka[[#This Row],[Dablībnieka numurs]],PM_Dalibnieki[Dablībnieka numurs],0),3)</f>
        <v>0</v>
      </c>
      <c r="E491" s="50">
        <f>INDEX(PM_Dalibnieki[],MATCH(PM_Cuka[[#This Row],[Dablībnieka numurs]],PM_Dalibnieki[Dablībnieka numurs],0),4)</f>
        <v>0</v>
      </c>
      <c r="F491" s="80">
        <f>INDEX(PM_Dalibnieki[],MATCH(PM_Cuka[[#This Row],[Dablībnieka numurs]],PM_Dalibnieki[Dablībnieka numurs],"0"),5)</f>
        <v>0</v>
      </c>
      <c r="G491" s="64"/>
      <c r="H491" s="64"/>
      <c r="I491" s="60">
        <f t="shared" si="7"/>
        <v>0</v>
      </c>
      <c r="J491" s="64"/>
      <c r="K491" s="60">
        <f>SUM(PM_Cuka[[#This Row],[KOPĀ ]:[P/FINĀLS]])</f>
        <v>0</v>
      </c>
      <c r="L491" s="64"/>
      <c r="M491" s="60">
        <f>SUM(PM_Cuka[[#This Row],[KOPĀ Pēc Pusfināla]],PM_Cuka[[#This Row],[FINĀLS]])</f>
        <v>0</v>
      </c>
      <c r="N491" s="60" t="str">
        <f>IF(PM_Cuka[[#This Row],[KOPĀ Pēc Fināla]]&gt;0,RANK(PM_Cuka[[#This Row],[KOPĀ Pēc Fināla]],PM_Cuka[KOPĀ Pēc Fināla]),"NAV")</f>
        <v>NAV</v>
      </c>
      <c r="O491" s="64"/>
      <c r="P491" s="64" t="str">
        <f>IF(PM_Cuka[[#This Row],[Grupa]]="Juniors",COUNTIFS(PM_Cuka[Grupa],PM_Cuka[[#This Row],[Grupa]],PM_Cuka[KOPĀ Pēc Fināla],"&gt;"&amp;PM_Cuka[[#This Row],[KOPĀ Pēc Fināla]])+1,"")</f>
        <v/>
      </c>
      <c r="Q491" s="65" t="str">
        <f>IF(PM_Cuka[[#This Row],[Grupa]]="Amatieris",COUNTIFS(PM_Cuka[Grupa],PM_Cuka[[#This Row],[Grupa]],PM_Cuka[KOPĀ Pēc Fināla],"&gt;"&amp;PM_Cuka[[#This Row],[KOPĀ Pēc Fināla]])+1,"")</f>
        <v/>
      </c>
      <c r="R491" s="52" t="str">
        <f>IF(PM_Cuka[[#This Row],[Komanda]]&gt;0,SUMIFS(PM_Cuka[[KOPĀ ]],PM_Cuka[Komanda],PM_Cuka[[#This Row],[Komanda]]),"0")</f>
        <v>0</v>
      </c>
    </row>
    <row r="492" spans="1:18" ht="15" x14ac:dyDescent="0.25">
      <c r="A492" s="55">
        <v>485</v>
      </c>
      <c r="B492" s="34">
        <v>485</v>
      </c>
      <c r="C492" s="50">
        <f>INDEX(PM_Dalibnieki[],MATCH(PM_Cuka[[#This Row],[Dablībnieka numurs]],PM_Dalibnieki[Dablībnieka numurs],0),2)</f>
        <v>0</v>
      </c>
      <c r="D492" s="50">
        <f>INDEX(PM_Dalibnieki[],MATCH(PM_Cuka[[#This Row],[Dablībnieka numurs]],PM_Dalibnieki[Dablībnieka numurs],0),3)</f>
        <v>0</v>
      </c>
      <c r="E492" s="50">
        <f>INDEX(PM_Dalibnieki[],MATCH(PM_Cuka[[#This Row],[Dablībnieka numurs]],PM_Dalibnieki[Dablībnieka numurs],0),4)</f>
        <v>0</v>
      </c>
      <c r="F492" s="80">
        <f>INDEX(PM_Dalibnieki[],MATCH(PM_Cuka[[#This Row],[Dablībnieka numurs]],PM_Dalibnieki[Dablībnieka numurs],"0"),5)</f>
        <v>0</v>
      </c>
      <c r="G492" s="64"/>
      <c r="H492" s="64"/>
      <c r="I492" s="60">
        <f t="shared" si="7"/>
        <v>0</v>
      </c>
      <c r="J492" s="64"/>
      <c r="K492" s="60">
        <f>SUM(PM_Cuka[[#This Row],[KOPĀ ]:[P/FINĀLS]])</f>
        <v>0</v>
      </c>
      <c r="L492" s="64"/>
      <c r="M492" s="60">
        <f>SUM(PM_Cuka[[#This Row],[KOPĀ Pēc Pusfināla]],PM_Cuka[[#This Row],[FINĀLS]])</f>
        <v>0</v>
      </c>
      <c r="N492" s="60" t="str">
        <f>IF(PM_Cuka[[#This Row],[KOPĀ Pēc Fināla]]&gt;0,RANK(PM_Cuka[[#This Row],[KOPĀ Pēc Fināla]],PM_Cuka[KOPĀ Pēc Fināla]),"NAV")</f>
        <v>NAV</v>
      </c>
      <c r="O492" s="64"/>
      <c r="P492" s="64" t="str">
        <f>IF(PM_Cuka[[#This Row],[Grupa]]="Juniors",COUNTIFS(PM_Cuka[Grupa],PM_Cuka[[#This Row],[Grupa]],PM_Cuka[KOPĀ Pēc Fināla],"&gt;"&amp;PM_Cuka[[#This Row],[KOPĀ Pēc Fināla]])+1,"")</f>
        <v/>
      </c>
      <c r="Q492" s="65" t="str">
        <f>IF(PM_Cuka[[#This Row],[Grupa]]="Amatieris",COUNTIFS(PM_Cuka[Grupa],PM_Cuka[[#This Row],[Grupa]],PM_Cuka[KOPĀ Pēc Fināla],"&gt;"&amp;PM_Cuka[[#This Row],[KOPĀ Pēc Fināla]])+1,"")</f>
        <v/>
      </c>
      <c r="R492" s="52" t="str">
        <f>IF(PM_Cuka[[#This Row],[Komanda]]&gt;0,SUMIFS(PM_Cuka[[KOPĀ ]],PM_Cuka[Komanda],PM_Cuka[[#This Row],[Komanda]]),"0")</f>
        <v>0</v>
      </c>
    </row>
    <row r="493" spans="1:18" ht="15" x14ac:dyDescent="0.25">
      <c r="A493" s="55">
        <v>486</v>
      </c>
      <c r="B493" s="34">
        <v>486</v>
      </c>
      <c r="C493" s="50">
        <f>INDEX(PM_Dalibnieki[],MATCH(PM_Cuka[[#This Row],[Dablībnieka numurs]],PM_Dalibnieki[Dablībnieka numurs],0),2)</f>
        <v>0</v>
      </c>
      <c r="D493" s="50">
        <f>INDEX(PM_Dalibnieki[],MATCH(PM_Cuka[[#This Row],[Dablībnieka numurs]],PM_Dalibnieki[Dablībnieka numurs],0),3)</f>
        <v>0</v>
      </c>
      <c r="E493" s="50">
        <f>INDEX(PM_Dalibnieki[],MATCH(PM_Cuka[[#This Row],[Dablībnieka numurs]],PM_Dalibnieki[Dablībnieka numurs],0),4)</f>
        <v>0</v>
      </c>
      <c r="F493" s="80">
        <f>INDEX(PM_Dalibnieki[],MATCH(PM_Cuka[[#This Row],[Dablībnieka numurs]],PM_Dalibnieki[Dablībnieka numurs],"0"),5)</f>
        <v>0</v>
      </c>
      <c r="G493" s="64"/>
      <c r="H493" s="64"/>
      <c r="I493" s="60">
        <f t="shared" si="7"/>
        <v>0</v>
      </c>
      <c r="J493" s="64"/>
      <c r="K493" s="60">
        <f>SUM(PM_Cuka[[#This Row],[KOPĀ ]:[P/FINĀLS]])</f>
        <v>0</v>
      </c>
      <c r="L493" s="64"/>
      <c r="M493" s="60">
        <f>SUM(PM_Cuka[[#This Row],[KOPĀ Pēc Pusfināla]],PM_Cuka[[#This Row],[FINĀLS]])</f>
        <v>0</v>
      </c>
      <c r="N493" s="60" t="str">
        <f>IF(PM_Cuka[[#This Row],[KOPĀ Pēc Fināla]]&gt;0,RANK(PM_Cuka[[#This Row],[KOPĀ Pēc Fināla]],PM_Cuka[KOPĀ Pēc Fināla]),"NAV")</f>
        <v>NAV</v>
      </c>
      <c r="O493" s="64"/>
      <c r="P493" s="64" t="str">
        <f>IF(PM_Cuka[[#This Row],[Grupa]]="Juniors",COUNTIFS(PM_Cuka[Grupa],PM_Cuka[[#This Row],[Grupa]],PM_Cuka[KOPĀ Pēc Fināla],"&gt;"&amp;PM_Cuka[[#This Row],[KOPĀ Pēc Fināla]])+1,"")</f>
        <v/>
      </c>
      <c r="Q493" s="65" t="str">
        <f>IF(PM_Cuka[[#This Row],[Grupa]]="Amatieris",COUNTIFS(PM_Cuka[Grupa],PM_Cuka[[#This Row],[Grupa]],PM_Cuka[KOPĀ Pēc Fināla],"&gt;"&amp;PM_Cuka[[#This Row],[KOPĀ Pēc Fināla]])+1,"")</f>
        <v/>
      </c>
      <c r="R493" s="52" t="str">
        <f>IF(PM_Cuka[[#This Row],[Komanda]]&gt;0,SUMIFS(PM_Cuka[[KOPĀ ]],PM_Cuka[Komanda],PM_Cuka[[#This Row],[Komanda]]),"0")</f>
        <v>0</v>
      </c>
    </row>
    <row r="494" spans="1:18" ht="15" x14ac:dyDescent="0.25">
      <c r="A494" s="55">
        <v>487</v>
      </c>
      <c r="B494" s="34">
        <v>487</v>
      </c>
      <c r="C494" s="50">
        <f>INDEX(PM_Dalibnieki[],MATCH(PM_Cuka[[#This Row],[Dablībnieka numurs]],PM_Dalibnieki[Dablībnieka numurs],0),2)</f>
        <v>0</v>
      </c>
      <c r="D494" s="50">
        <f>INDEX(PM_Dalibnieki[],MATCH(PM_Cuka[[#This Row],[Dablībnieka numurs]],PM_Dalibnieki[Dablībnieka numurs],0),3)</f>
        <v>0</v>
      </c>
      <c r="E494" s="50">
        <f>INDEX(PM_Dalibnieki[],MATCH(PM_Cuka[[#This Row],[Dablībnieka numurs]],PM_Dalibnieki[Dablībnieka numurs],0),4)</f>
        <v>0</v>
      </c>
      <c r="F494" s="80">
        <f>INDEX(PM_Dalibnieki[],MATCH(PM_Cuka[[#This Row],[Dablībnieka numurs]],PM_Dalibnieki[Dablībnieka numurs],"0"),5)</f>
        <v>0</v>
      </c>
      <c r="G494" s="64"/>
      <c r="H494" s="64"/>
      <c r="I494" s="60">
        <f t="shared" si="7"/>
        <v>0</v>
      </c>
      <c r="J494" s="64"/>
      <c r="K494" s="60">
        <f>SUM(PM_Cuka[[#This Row],[KOPĀ ]:[P/FINĀLS]])</f>
        <v>0</v>
      </c>
      <c r="L494" s="64"/>
      <c r="M494" s="60">
        <f>SUM(PM_Cuka[[#This Row],[KOPĀ Pēc Pusfināla]],PM_Cuka[[#This Row],[FINĀLS]])</f>
        <v>0</v>
      </c>
      <c r="N494" s="60" t="str">
        <f>IF(PM_Cuka[[#This Row],[KOPĀ Pēc Fināla]]&gt;0,RANK(PM_Cuka[[#This Row],[KOPĀ Pēc Fināla]],PM_Cuka[KOPĀ Pēc Fināla]),"NAV")</f>
        <v>NAV</v>
      </c>
      <c r="O494" s="64"/>
      <c r="P494" s="64" t="str">
        <f>IF(PM_Cuka[[#This Row],[Grupa]]="Juniors",COUNTIFS(PM_Cuka[Grupa],PM_Cuka[[#This Row],[Grupa]],PM_Cuka[KOPĀ Pēc Fināla],"&gt;"&amp;PM_Cuka[[#This Row],[KOPĀ Pēc Fināla]])+1,"")</f>
        <v/>
      </c>
      <c r="Q494" s="65" t="str">
        <f>IF(PM_Cuka[[#This Row],[Grupa]]="Amatieris",COUNTIFS(PM_Cuka[Grupa],PM_Cuka[[#This Row],[Grupa]],PM_Cuka[KOPĀ Pēc Fināla],"&gt;"&amp;PM_Cuka[[#This Row],[KOPĀ Pēc Fināla]])+1,"")</f>
        <v/>
      </c>
      <c r="R494" s="52" t="str">
        <f>IF(PM_Cuka[[#This Row],[Komanda]]&gt;0,SUMIFS(PM_Cuka[[KOPĀ ]],PM_Cuka[Komanda],PM_Cuka[[#This Row],[Komanda]]),"0")</f>
        <v>0</v>
      </c>
    </row>
    <row r="495" spans="1:18" ht="15" x14ac:dyDescent="0.25">
      <c r="A495" s="55">
        <v>488</v>
      </c>
      <c r="B495" s="34">
        <v>488</v>
      </c>
      <c r="C495" s="50">
        <f>INDEX(PM_Dalibnieki[],MATCH(PM_Cuka[[#This Row],[Dablībnieka numurs]],PM_Dalibnieki[Dablībnieka numurs],0),2)</f>
        <v>0</v>
      </c>
      <c r="D495" s="50">
        <f>INDEX(PM_Dalibnieki[],MATCH(PM_Cuka[[#This Row],[Dablībnieka numurs]],PM_Dalibnieki[Dablībnieka numurs],0),3)</f>
        <v>0</v>
      </c>
      <c r="E495" s="50">
        <f>INDEX(PM_Dalibnieki[],MATCH(PM_Cuka[[#This Row],[Dablībnieka numurs]],PM_Dalibnieki[Dablībnieka numurs],0),4)</f>
        <v>0</v>
      </c>
      <c r="F495" s="80">
        <f>INDEX(PM_Dalibnieki[],MATCH(PM_Cuka[[#This Row],[Dablībnieka numurs]],PM_Dalibnieki[Dablībnieka numurs],"0"),5)</f>
        <v>0</v>
      </c>
      <c r="G495" s="64"/>
      <c r="H495" s="64"/>
      <c r="I495" s="60">
        <f t="shared" si="7"/>
        <v>0</v>
      </c>
      <c r="J495" s="64"/>
      <c r="K495" s="60">
        <f>SUM(PM_Cuka[[#This Row],[KOPĀ ]:[P/FINĀLS]])</f>
        <v>0</v>
      </c>
      <c r="L495" s="64"/>
      <c r="M495" s="60">
        <f>SUM(PM_Cuka[[#This Row],[KOPĀ Pēc Pusfināla]],PM_Cuka[[#This Row],[FINĀLS]])</f>
        <v>0</v>
      </c>
      <c r="N495" s="60" t="str">
        <f>IF(PM_Cuka[[#This Row],[KOPĀ Pēc Fināla]]&gt;0,RANK(PM_Cuka[[#This Row],[KOPĀ Pēc Fināla]],PM_Cuka[KOPĀ Pēc Fināla]),"NAV")</f>
        <v>NAV</v>
      </c>
      <c r="O495" s="64"/>
      <c r="P495" s="64" t="str">
        <f>IF(PM_Cuka[[#This Row],[Grupa]]="Juniors",COUNTIFS(PM_Cuka[Grupa],PM_Cuka[[#This Row],[Grupa]],PM_Cuka[KOPĀ Pēc Fināla],"&gt;"&amp;PM_Cuka[[#This Row],[KOPĀ Pēc Fināla]])+1,"")</f>
        <v/>
      </c>
      <c r="Q495" s="65" t="str">
        <f>IF(PM_Cuka[[#This Row],[Grupa]]="Amatieris",COUNTIFS(PM_Cuka[Grupa],PM_Cuka[[#This Row],[Grupa]],PM_Cuka[KOPĀ Pēc Fināla],"&gt;"&amp;PM_Cuka[[#This Row],[KOPĀ Pēc Fināla]])+1,"")</f>
        <v/>
      </c>
      <c r="R495" s="52" t="str">
        <f>IF(PM_Cuka[[#This Row],[Komanda]]&gt;0,SUMIFS(PM_Cuka[[KOPĀ ]],PM_Cuka[Komanda],PM_Cuka[[#This Row],[Komanda]]),"0")</f>
        <v>0</v>
      </c>
    </row>
    <row r="496" spans="1:18" ht="15" x14ac:dyDescent="0.25">
      <c r="A496" s="55">
        <v>489</v>
      </c>
      <c r="B496" s="34">
        <v>489</v>
      </c>
      <c r="C496" s="50">
        <f>INDEX(PM_Dalibnieki[],MATCH(PM_Cuka[[#This Row],[Dablībnieka numurs]],PM_Dalibnieki[Dablībnieka numurs],0),2)</f>
        <v>0</v>
      </c>
      <c r="D496" s="50">
        <f>INDEX(PM_Dalibnieki[],MATCH(PM_Cuka[[#This Row],[Dablībnieka numurs]],PM_Dalibnieki[Dablībnieka numurs],0),3)</f>
        <v>0</v>
      </c>
      <c r="E496" s="50">
        <f>INDEX(PM_Dalibnieki[],MATCH(PM_Cuka[[#This Row],[Dablībnieka numurs]],PM_Dalibnieki[Dablībnieka numurs],0),4)</f>
        <v>0</v>
      </c>
      <c r="F496" s="80">
        <f>INDEX(PM_Dalibnieki[],MATCH(PM_Cuka[[#This Row],[Dablībnieka numurs]],PM_Dalibnieki[Dablībnieka numurs],"0"),5)</f>
        <v>0</v>
      </c>
      <c r="G496" s="64"/>
      <c r="H496" s="64"/>
      <c r="I496" s="60">
        <f t="shared" si="7"/>
        <v>0</v>
      </c>
      <c r="J496" s="64"/>
      <c r="K496" s="60">
        <f>SUM(PM_Cuka[[#This Row],[KOPĀ ]:[P/FINĀLS]])</f>
        <v>0</v>
      </c>
      <c r="L496" s="64"/>
      <c r="M496" s="60">
        <f>SUM(PM_Cuka[[#This Row],[KOPĀ Pēc Pusfināla]],PM_Cuka[[#This Row],[FINĀLS]])</f>
        <v>0</v>
      </c>
      <c r="N496" s="60" t="str">
        <f>IF(PM_Cuka[[#This Row],[KOPĀ Pēc Fināla]]&gt;0,RANK(PM_Cuka[[#This Row],[KOPĀ Pēc Fināla]],PM_Cuka[KOPĀ Pēc Fināla]),"NAV")</f>
        <v>NAV</v>
      </c>
      <c r="O496" s="64"/>
      <c r="P496" s="64" t="str">
        <f>IF(PM_Cuka[[#This Row],[Grupa]]="Juniors",COUNTIFS(PM_Cuka[Grupa],PM_Cuka[[#This Row],[Grupa]],PM_Cuka[KOPĀ Pēc Fināla],"&gt;"&amp;PM_Cuka[[#This Row],[KOPĀ Pēc Fināla]])+1,"")</f>
        <v/>
      </c>
      <c r="Q496" s="65" t="str">
        <f>IF(PM_Cuka[[#This Row],[Grupa]]="Amatieris",COUNTIFS(PM_Cuka[Grupa],PM_Cuka[[#This Row],[Grupa]],PM_Cuka[KOPĀ Pēc Fināla],"&gt;"&amp;PM_Cuka[[#This Row],[KOPĀ Pēc Fināla]])+1,"")</f>
        <v/>
      </c>
      <c r="R496" s="52" t="str">
        <f>IF(PM_Cuka[[#This Row],[Komanda]]&gt;0,SUMIFS(PM_Cuka[[KOPĀ ]],PM_Cuka[Komanda],PM_Cuka[[#This Row],[Komanda]]),"0")</f>
        <v>0</v>
      </c>
    </row>
    <row r="497" spans="1:18" ht="15" x14ac:dyDescent="0.25">
      <c r="A497" s="55">
        <v>490</v>
      </c>
      <c r="B497" s="34">
        <v>490</v>
      </c>
      <c r="C497" s="50">
        <f>INDEX(PM_Dalibnieki[],MATCH(PM_Cuka[[#This Row],[Dablībnieka numurs]],PM_Dalibnieki[Dablībnieka numurs],0),2)</f>
        <v>0</v>
      </c>
      <c r="D497" s="50">
        <f>INDEX(PM_Dalibnieki[],MATCH(PM_Cuka[[#This Row],[Dablībnieka numurs]],PM_Dalibnieki[Dablībnieka numurs],0),3)</f>
        <v>0</v>
      </c>
      <c r="E497" s="50">
        <f>INDEX(PM_Dalibnieki[],MATCH(PM_Cuka[[#This Row],[Dablībnieka numurs]],PM_Dalibnieki[Dablībnieka numurs],0),4)</f>
        <v>0</v>
      </c>
      <c r="F497" s="80">
        <f>INDEX(PM_Dalibnieki[],MATCH(PM_Cuka[[#This Row],[Dablībnieka numurs]],PM_Dalibnieki[Dablībnieka numurs],"0"),5)</f>
        <v>0</v>
      </c>
      <c r="G497" s="64"/>
      <c r="H497" s="64"/>
      <c r="I497" s="60">
        <f t="shared" si="7"/>
        <v>0</v>
      </c>
      <c r="J497" s="64"/>
      <c r="K497" s="60">
        <f>SUM(PM_Cuka[[#This Row],[KOPĀ ]:[P/FINĀLS]])</f>
        <v>0</v>
      </c>
      <c r="L497" s="64"/>
      <c r="M497" s="60">
        <f>SUM(PM_Cuka[[#This Row],[KOPĀ Pēc Pusfināla]],PM_Cuka[[#This Row],[FINĀLS]])</f>
        <v>0</v>
      </c>
      <c r="N497" s="60" t="str">
        <f>IF(PM_Cuka[[#This Row],[KOPĀ Pēc Fināla]]&gt;0,RANK(PM_Cuka[[#This Row],[KOPĀ Pēc Fināla]],PM_Cuka[KOPĀ Pēc Fināla]),"NAV")</f>
        <v>NAV</v>
      </c>
      <c r="O497" s="64"/>
      <c r="P497" s="64" t="str">
        <f>IF(PM_Cuka[[#This Row],[Grupa]]="Juniors",COUNTIFS(PM_Cuka[Grupa],PM_Cuka[[#This Row],[Grupa]],PM_Cuka[KOPĀ Pēc Fināla],"&gt;"&amp;PM_Cuka[[#This Row],[KOPĀ Pēc Fināla]])+1,"")</f>
        <v/>
      </c>
      <c r="Q497" s="65" t="str">
        <f>IF(PM_Cuka[[#This Row],[Grupa]]="Amatieris",COUNTIFS(PM_Cuka[Grupa],PM_Cuka[[#This Row],[Grupa]],PM_Cuka[KOPĀ Pēc Fināla],"&gt;"&amp;PM_Cuka[[#This Row],[KOPĀ Pēc Fināla]])+1,"")</f>
        <v/>
      </c>
      <c r="R497" s="52" t="str">
        <f>IF(PM_Cuka[[#This Row],[Komanda]]&gt;0,SUMIFS(PM_Cuka[[KOPĀ ]],PM_Cuka[Komanda],PM_Cuka[[#This Row],[Komanda]]),"0")</f>
        <v>0</v>
      </c>
    </row>
    <row r="498" spans="1:18" ht="15" x14ac:dyDescent="0.25">
      <c r="A498" s="55">
        <v>491</v>
      </c>
      <c r="B498" s="34">
        <v>491</v>
      </c>
      <c r="C498" s="50">
        <f>INDEX(PM_Dalibnieki[],MATCH(PM_Cuka[[#This Row],[Dablībnieka numurs]],PM_Dalibnieki[Dablībnieka numurs],0),2)</f>
        <v>0</v>
      </c>
      <c r="D498" s="50">
        <f>INDEX(PM_Dalibnieki[],MATCH(PM_Cuka[[#This Row],[Dablībnieka numurs]],PM_Dalibnieki[Dablībnieka numurs],0),3)</f>
        <v>0</v>
      </c>
      <c r="E498" s="50">
        <f>INDEX(PM_Dalibnieki[],MATCH(PM_Cuka[[#This Row],[Dablībnieka numurs]],PM_Dalibnieki[Dablībnieka numurs],0),4)</f>
        <v>0</v>
      </c>
      <c r="F498" s="80">
        <f>INDEX(PM_Dalibnieki[],MATCH(PM_Cuka[[#This Row],[Dablībnieka numurs]],PM_Dalibnieki[Dablībnieka numurs],"0"),5)</f>
        <v>0</v>
      </c>
      <c r="G498" s="64"/>
      <c r="H498" s="64"/>
      <c r="I498" s="60">
        <f t="shared" si="7"/>
        <v>0</v>
      </c>
      <c r="J498" s="64"/>
      <c r="K498" s="60">
        <f>SUM(PM_Cuka[[#This Row],[KOPĀ ]:[P/FINĀLS]])</f>
        <v>0</v>
      </c>
      <c r="L498" s="64"/>
      <c r="M498" s="60">
        <f>SUM(PM_Cuka[[#This Row],[KOPĀ Pēc Pusfināla]],PM_Cuka[[#This Row],[FINĀLS]])</f>
        <v>0</v>
      </c>
      <c r="N498" s="60" t="str">
        <f>IF(PM_Cuka[[#This Row],[KOPĀ Pēc Fināla]]&gt;0,RANK(PM_Cuka[[#This Row],[KOPĀ Pēc Fināla]],PM_Cuka[KOPĀ Pēc Fināla]),"NAV")</f>
        <v>NAV</v>
      </c>
      <c r="O498" s="64"/>
      <c r="P498" s="64" t="str">
        <f>IF(PM_Cuka[[#This Row],[Grupa]]="Juniors",COUNTIFS(PM_Cuka[Grupa],PM_Cuka[[#This Row],[Grupa]],PM_Cuka[KOPĀ Pēc Fināla],"&gt;"&amp;PM_Cuka[[#This Row],[KOPĀ Pēc Fināla]])+1,"")</f>
        <v/>
      </c>
      <c r="Q498" s="65" t="str">
        <f>IF(PM_Cuka[[#This Row],[Grupa]]="Amatieris",COUNTIFS(PM_Cuka[Grupa],PM_Cuka[[#This Row],[Grupa]],PM_Cuka[KOPĀ Pēc Fināla],"&gt;"&amp;PM_Cuka[[#This Row],[KOPĀ Pēc Fināla]])+1,"")</f>
        <v/>
      </c>
      <c r="R498" s="52" t="str">
        <f>IF(PM_Cuka[[#This Row],[Komanda]]&gt;0,SUMIFS(PM_Cuka[[KOPĀ ]],PM_Cuka[Komanda],PM_Cuka[[#This Row],[Komanda]]),"0")</f>
        <v>0</v>
      </c>
    </row>
    <row r="499" spans="1:18" ht="15" x14ac:dyDescent="0.25">
      <c r="A499" s="55">
        <v>492</v>
      </c>
      <c r="B499" s="34">
        <v>492</v>
      </c>
      <c r="C499" s="50">
        <f>INDEX(PM_Dalibnieki[],MATCH(PM_Cuka[[#This Row],[Dablībnieka numurs]],PM_Dalibnieki[Dablībnieka numurs],0),2)</f>
        <v>0</v>
      </c>
      <c r="D499" s="50">
        <f>INDEX(PM_Dalibnieki[],MATCH(PM_Cuka[[#This Row],[Dablībnieka numurs]],PM_Dalibnieki[Dablībnieka numurs],0),3)</f>
        <v>0</v>
      </c>
      <c r="E499" s="50">
        <f>INDEX(PM_Dalibnieki[],MATCH(PM_Cuka[[#This Row],[Dablībnieka numurs]],PM_Dalibnieki[Dablībnieka numurs],0),4)</f>
        <v>0</v>
      </c>
      <c r="F499" s="80">
        <f>INDEX(PM_Dalibnieki[],MATCH(PM_Cuka[[#This Row],[Dablībnieka numurs]],PM_Dalibnieki[Dablībnieka numurs],"0"),5)</f>
        <v>0</v>
      </c>
      <c r="G499" s="64"/>
      <c r="H499" s="64"/>
      <c r="I499" s="60">
        <f t="shared" si="7"/>
        <v>0</v>
      </c>
      <c r="J499" s="64"/>
      <c r="K499" s="60">
        <f>SUM(PM_Cuka[[#This Row],[KOPĀ ]:[P/FINĀLS]])</f>
        <v>0</v>
      </c>
      <c r="L499" s="64"/>
      <c r="M499" s="60">
        <f>SUM(PM_Cuka[[#This Row],[KOPĀ Pēc Pusfināla]],PM_Cuka[[#This Row],[FINĀLS]])</f>
        <v>0</v>
      </c>
      <c r="N499" s="60" t="str">
        <f>IF(PM_Cuka[[#This Row],[KOPĀ Pēc Fināla]]&gt;0,RANK(PM_Cuka[[#This Row],[KOPĀ Pēc Fināla]],PM_Cuka[KOPĀ Pēc Fināla]),"NAV")</f>
        <v>NAV</v>
      </c>
      <c r="O499" s="64"/>
      <c r="P499" s="64" t="str">
        <f>IF(PM_Cuka[[#This Row],[Grupa]]="Juniors",COUNTIFS(PM_Cuka[Grupa],PM_Cuka[[#This Row],[Grupa]],PM_Cuka[KOPĀ Pēc Fināla],"&gt;"&amp;PM_Cuka[[#This Row],[KOPĀ Pēc Fināla]])+1,"")</f>
        <v/>
      </c>
      <c r="Q499" s="65" t="str">
        <f>IF(PM_Cuka[[#This Row],[Grupa]]="Amatieris",COUNTIFS(PM_Cuka[Grupa],PM_Cuka[[#This Row],[Grupa]],PM_Cuka[KOPĀ Pēc Fināla],"&gt;"&amp;PM_Cuka[[#This Row],[KOPĀ Pēc Fināla]])+1,"")</f>
        <v/>
      </c>
      <c r="R499" s="52" t="str">
        <f>IF(PM_Cuka[[#This Row],[Komanda]]&gt;0,SUMIFS(PM_Cuka[[KOPĀ ]],PM_Cuka[Komanda],PM_Cuka[[#This Row],[Komanda]]),"0")</f>
        <v>0</v>
      </c>
    </row>
    <row r="500" spans="1:18" ht="15.75" thickBot="1" x14ac:dyDescent="0.3">
      <c r="A500" s="55">
        <v>493</v>
      </c>
      <c r="B500" s="36">
        <v>493</v>
      </c>
      <c r="C500" s="51">
        <f>INDEX(PM_Dalibnieki[],MATCH(PM_Cuka[[#This Row],[Dablībnieka numurs]],PM_Dalibnieki[Dablībnieka numurs],0),2)</f>
        <v>0</v>
      </c>
      <c r="D500" s="51">
        <f>INDEX(PM_Dalibnieki[],MATCH(PM_Cuka[[#This Row],[Dablībnieka numurs]],PM_Dalibnieki[Dablībnieka numurs],0),3)</f>
        <v>0</v>
      </c>
      <c r="E500" s="51">
        <f>INDEX(PM_Dalibnieki[],MATCH(PM_Cuka[[#This Row],[Dablībnieka numurs]],PM_Dalibnieki[Dablībnieka numurs],0),4)</f>
        <v>0</v>
      </c>
      <c r="F500" s="81">
        <f>INDEX(PM_Dalibnieki[],MATCH(PM_Cuka[[#This Row],[Dablībnieka numurs]],PM_Dalibnieki[Dablībnieka numurs],"0"),5)</f>
        <v>0</v>
      </c>
      <c r="G500" s="66"/>
      <c r="H500" s="66"/>
      <c r="I500" s="63">
        <f t="shared" si="7"/>
        <v>0</v>
      </c>
      <c r="J500" s="66"/>
      <c r="K500" s="63">
        <f>SUM(PM_Cuka[[#This Row],[KOPĀ ]:[P/FINĀLS]])</f>
        <v>0</v>
      </c>
      <c r="L500" s="66"/>
      <c r="M500" s="63">
        <f>SUM(PM_Cuka[[#This Row],[KOPĀ Pēc Pusfināla]],PM_Cuka[[#This Row],[FINĀLS]])</f>
        <v>0</v>
      </c>
      <c r="N500" s="63" t="str">
        <f>IF(PM_Cuka[[#This Row],[KOPĀ Pēc Fināla]]&gt;0,RANK(PM_Cuka[[#This Row],[KOPĀ Pēc Fināla]],PM_Cuka[KOPĀ Pēc Fināla]),"NAV")</f>
        <v>NAV</v>
      </c>
      <c r="O500" s="64"/>
      <c r="P500" s="66" t="str">
        <f>IF(PM_Cuka[[#This Row],[Grupa]]="Juniors",COUNTIFS(PM_Cuka[Grupa],PM_Cuka[[#This Row],[Grupa]],PM_Cuka[KOPĀ Pēc Fināla],"&gt;"&amp;PM_Cuka[[#This Row],[KOPĀ Pēc Fināla]])+1,"")</f>
        <v/>
      </c>
      <c r="Q500" s="67" t="str">
        <f>IF(PM_Cuka[[#This Row],[Grupa]]="Amatieris",COUNTIFS(PM_Cuka[Grupa],PM_Cuka[[#This Row],[Grupa]],PM_Cuka[KOPĀ Pēc Fināla],"&gt;"&amp;PM_Cuka[[#This Row],[KOPĀ Pēc Fināla]])+1,"")</f>
        <v/>
      </c>
      <c r="R500" s="52" t="str">
        <f>IF(PM_Cuka[[#This Row],[Komanda]]&gt;0,SUMIFS(PM_Cuka[[KOPĀ ]],PM_Cuka[Komanda],PM_Cuka[[#This Row],[Komanda]]),"0")</f>
        <v>0</v>
      </c>
    </row>
  </sheetData>
  <sheetProtection algorithmName="SHA-512" hashValue="pVQeA1q83XkzuglOhmLP9Ukjt8epUFybMO9oiEggmfStHXYeeSQjDSPTh13NIBL1Nr+3SoEQ9nt6LB63969jSA==" saltValue="UE3pHoTjYYoePxZUrE0q5A==" spinCount="100000" sheet="1" objects="1" scenarios="1" selectLockedCells="1" sort="0" autoFilter="0" pivotTables="0" selectUnlockedCells="1"/>
  <mergeCells count="7">
    <mergeCell ref="G5:I6"/>
    <mergeCell ref="N2:R2"/>
    <mergeCell ref="J5:K6"/>
    <mergeCell ref="P3:P6"/>
    <mergeCell ref="Q3:Q6"/>
    <mergeCell ref="R3:R6"/>
    <mergeCell ref="N3:O6"/>
  </mergeCells>
  <conditionalFormatting sqref="K8:K500">
    <cfRule type="top10" dxfId="121" priority="15" rank="8"/>
  </conditionalFormatting>
  <conditionalFormatting sqref="I7:I500">
    <cfRule type="top10" dxfId="120" priority="14" rank="16"/>
  </conditionalFormatting>
  <conditionalFormatting sqref="M8:M500">
    <cfRule type="top10" dxfId="119" priority="13" rank="3"/>
  </conditionalFormatting>
  <conditionalFormatting sqref="Q8:Q500">
    <cfRule type="cellIs" dxfId="118" priority="12" operator="between">
      <formula>1</formula>
      <formula>3</formula>
    </cfRule>
  </conditionalFormatting>
  <conditionalFormatting sqref="P8:P500">
    <cfRule type="cellIs" dxfId="117" priority="10" operator="between">
      <formula>1</formula>
      <formula>3</formula>
    </cfRule>
  </conditionalFormatting>
  <conditionalFormatting sqref="N8:N500">
    <cfRule type="cellIs" dxfId="116" priority="9" operator="between">
      <formula>1</formula>
      <formula>3</formula>
    </cfRule>
  </conditionalFormatting>
  <conditionalFormatting sqref="R8:R500">
    <cfRule type="top10" dxfId="115" priority="8" rank="12"/>
  </conditionalFormatting>
  <conditionalFormatting sqref="G8:H50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:J50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L50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:F500">
    <cfRule type="cellIs" dxfId="114" priority="1" operator="equal">
      <formula>"x"</formula>
    </cfRule>
  </conditionalFormatting>
  <pageMargins left="0.7" right="0.7" top="0.75" bottom="0.75" header="0.3" footer="0.3"/>
  <pageSetup paperSize="9" scale="48" fitToHeight="0" orientation="landscape" r:id="rId1"/>
  <headerFooter alignWithMargins="0"/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44BB590-1321-4DF0-AD5F-E88AFEA85280}">
            <xm:f>NOT(ISERROR(SEARCH('MB Config'!$B$4,D8)))</xm:f>
            <xm:f>'MB Config'!$B$4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3" operator="containsText" id="{DB202C39-98BC-45F4-BBCB-2DE67879A9C4}">
            <xm:f>NOT(ISERROR(SEARCH('MB Config'!$B$3,D8)))</xm:f>
            <xm:f>'MB Config'!$B$3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" operator="containsText" id="{CC86FB81-D4E4-4DDB-8A62-987A51A64507}">
            <xm:f>NOT(ISERROR(SEARCH('MB Config'!$B$2,D8)))</xm:f>
            <xm:f>'MB Config'!$B$2</xm:f>
            <x14:dxf>
              <fill>
                <patternFill>
                  <bgColor theme="3" tint="0.79998168889431442"/>
                </patternFill>
              </fill>
            </x14:dxf>
          </x14:cfRule>
          <xm:sqref>D8:D500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R150"/>
  <sheetViews>
    <sheetView zoomScaleNormal="100" workbookViewId="0">
      <selection activeCell="L83" sqref="L83"/>
    </sheetView>
  </sheetViews>
  <sheetFormatPr defaultRowHeight="15.75" customHeight="1" x14ac:dyDescent="0.2"/>
  <cols>
    <col min="1" max="1" width="4" customWidth="1"/>
    <col min="2" max="2" width="20.5703125" customWidth="1"/>
    <col min="3" max="3" width="23.5703125" customWidth="1"/>
    <col min="4" max="4" width="9.42578125" customWidth="1"/>
    <col min="5" max="5" width="10.140625" customWidth="1"/>
    <col min="6" max="6" width="8.7109375" customWidth="1"/>
    <col min="7" max="7" width="12.140625" customWidth="1"/>
  </cols>
  <sheetData>
    <row r="1" spans="1:18" ht="15.75" customHeight="1" x14ac:dyDescent="0.25">
      <c r="A1" t="str">
        <f>'MB Config'!D1</f>
        <v xml:space="preserve">PURNAVU MUIŽAS Kauss 2019         </v>
      </c>
      <c r="B1" s="2"/>
      <c r="D1" s="20" t="s">
        <v>166</v>
      </c>
      <c r="E1" s="21"/>
      <c r="O1" s="3"/>
      <c r="P1" s="3"/>
      <c r="Q1" s="3"/>
      <c r="R1" s="3"/>
    </row>
    <row r="2" spans="1:18" ht="15.75" customHeight="1" x14ac:dyDescent="0.25">
      <c r="B2" s="18" t="str">
        <f>'MB Config'!D2</f>
        <v xml:space="preserve">Mārkulīčos,  2019.gada 15.jūnijā </v>
      </c>
      <c r="O2" s="3"/>
      <c r="P2" s="3"/>
      <c r="Q2" s="3"/>
      <c r="R2" s="3"/>
    </row>
    <row r="3" spans="1:18" ht="26.25" customHeight="1" x14ac:dyDescent="0.25">
      <c r="A3" s="19" t="s">
        <v>167</v>
      </c>
      <c r="O3" s="3"/>
      <c r="P3" s="3"/>
      <c r="Q3" s="3"/>
      <c r="R3" s="3"/>
    </row>
    <row r="4" spans="1:18" ht="30.75" customHeight="1" x14ac:dyDescent="0.25">
      <c r="A4" s="15" t="s">
        <v>168</v>
      </c>
      <c r="B4" s="16" t="s">
        <v>16</v>
      </c>
      <c r="C4" s="16" t="s">
        <v>14</v>
      </c>
      <c r="D4" s="17" t="s">
        <v>169</v>
      </c>
      <c r="E4" s="17" t="s">
        <v>170</v>
      </c>
      <c r="F4" s="17" t="s">
        <v>171</v>
      </c>
      <c r="G4" s="17" t="s">
        <v>172</v>
      </c>
      <c r="H4" s="5" t="s">
        <v>173</v>
      </c>
      <c r="O4" s="3"/>
      <c r="P4" s="3"/>
      <c r="Q4" s="3"/>
      <c r="R4" s="3"/>
    </row>
    <row r="5" spans="1:18" ht="15.75" hidden="1" customHeight="1" x14ac:dyDescent="0.25">
      <c r="A5" s="1">
        <v>1</v>
      </c>
      <c r="B5" s="9" t="s">
        <v>174</v>
      </c>
      <c r="C5" s="31"/>
      <c r="D5" s="13" t="e">
        <f>VLOOKUP(B5,'PM SK35'!$E$8:$N$153,2,FALSE)</f>
        <v>#N/A</v>
      </c>
      <c r="E5" s="13" t="e">
        <f>VLOOKUP(B5,'PM SK35'!$E$8:$N$153,3,FALSE)</f>
        <v>#N/A</v>
      </c>
      <c r="F5" s="13" t="e">
        <f>VLOOKUP(B5,'PM SK35'!$E$8:$N$153,4,FALSE)</f>
        <v>#N/A</v>
      </c>
      <c r="G5" s="13">
        <f t="shared" ref="G5:G36" si="0">SUMIFS(F:F,C:C,C5)</f>
        <v>0</v>
      </c>
      <c r="H5" s="1"/>
      <c r="O5" s="3"/>
      <c r="P5" s="3"/>
      <c r="Q5" s="3"/>
      <c r="R5" s="3"/>
    </row>
    <row r="6" spans="1:18" ht="15.75" hidden="1" customHeight="1" x14ac:dyDescent="0.25">
      <c r="A6" s="1">
        <v>2</v>
      </c>
      <c r="B6" s="8" t="s">
        <v>175</v>
      </c>
      <c r="C6" s="32"/>
      <c r="D6" s="13" t="e">
        <f>VLOOKUP(B6,'PM SK35'!$E$8:$N$153,2,FALSE)</f>
        <v>#N/A</v>
      </c>
      <c r="E6" s="13" t="e">
        <f>VLOOKUP(B6,'PM SK35'!$E$8:$N$153,3,FALSE)</f>
        <v>#N/A</v>
      </c>
      <c r="F6" s="13" t="e">
        <f>VLOOKUP(B6,'PM SK35'!$E$8:$N$153,4,FALSE)</f>
        <v>#N/A</v>
      </c>
      <c r="G6" s="13">
        <f t="shared" si="0"/>
        <v>0</v>
      </c>
      <c r="H6" s="1"/>
      <c r="O6" s="3"/>
      <c r="P6" s="3"/>
      <c r="Q6" s="3"/>
      <c r="R6" s="3"/>
    </row>
    <row r="7" spans="1:18" ht="15.75" hidden="1" customHeight="1" x14ac:dyDescent="0.25">
      <c r="A7" s="1">
        <v>3</v>
      </c>
      <c r="B7" s="25" t="s">
        <v>176</v>
      </c>
      <c r="C7" s="32"/>
      <c r="D7" s="13" t="e">
        <f>VLOOKUP(B7,'PM SK35'!$E$8:$N$153,2,FALSE)</f>
        <v>#N/A</v>
      </c>
      <c r="E7" s="13" t="e">
        <f>VLOOKUP(B7,'PM SK35'!$E$8:$N$153,3,FALSE)</f>
        <v>#N/A</v>
      </c>
      <c r="F7" s="13" t="e">
        <f>VLOOKUP(B7,'PM SK35'!$E$8:$N$153,4,FALSE)</f>
        <v>#N/A</v>
      </c>
      <c r="G7" s="13">
        <f t="shared" si="0"/>
        <v>0</v>
      </c>
      <c r="H7" s="1"/>
      <c r="O7" s="3"/>
      <c r="P7" s="3"/>
      <c r="Q7" s="3"/>
      <c r="R7" s="3"/>
    </row>
    <row r="8" spans="1:18" ht="15.75" customHeight="1" x14ac:dyDescent="0.25">
      <c r="A8" s="1">
        <v>99</v>
      </c>
      <c r="B8" s="8" t="s">
        <v>65</v>
      </c>
      <c r="C8" s="31" t="s">
        <v>118</v>
      </c>
      <c r="D8" s="13">
        <f>VLOOKUP(B8,'PM SK35'!$E$8:$N$153,2,FALSE)</f>
        <v>0</v>
      </c>
      <c r="E8" s="13">
        <f>VLOOKUP(B8,'PM SK35'!$E$8:$N$153,3,FALSE)</f>
        <v>94</v>
      </c>
      <c r="F8" s="13">
        <f>VLOOKUP(B8,'PM SK35'!$E$8:$N$153,4,FALSE)</f>
        <v>95</v>
      </c>
      <c r="G8" s="13" t="e">
        <f t="shared" si="0"/>
        <v>#N/A</v>
      </c>
      <c r="H8" s="24">
        <v>1</v>
      </c>
      <c r="O8" s="3"/>
      <c r="P8" s="3"/>
      <c r="Q8" s="3"/>
      <c r="R8" s="3"/>
    </row>
    <row r="9" spans="1:18" ht="15.75" customHeight="1" x14ac:dyDescent="0.25">
      <c r="A9" s="1">
        <v>100</v>
      </c>
      <c r="B9" s="8" t="s">
        <v>177</v>
      </c>
      <c r="C9" s="31" t="s">
        <v>118</v>
      </c>
      <c r="D9" s="13" t="e">
        <f>VLOOKUP(B9,'PM SK35'!$E$8:$N$153,2,FALSE)</f>
        <v>#N/A</v>
      </c>
      <c r="E9" s="13" t="e">
        <f>VLOOKUP(B9,'PM SK35'!$E$8:$N$153,3,FALSE)</f>
        <v>#N/A</v>
      </c>
      <c r="F9" s="13" t="e">
        <f>VLOOKUP(B9,'PM SK35'!$E$8:$N$153,4,FALSE)</f>
        <v>#N/A</v>
      </c>
      <c r="G9" s="13" t="e">
        <f t="shared" si="0"/>
        <v>#N/A</v>
      </c>
      <c r="H9" s="24"/>
      <c r="O9" s="3"/>
      <c r="P9" s="3"/>
      <c r="Q9" s="3"/>
      <c r="R9" s="3"/>
    </row>
    <row r="10" spans="1:18" ht="15.75" customHeight="1" x14ac:dyDescent="0.25">
      <c r="A10" s="1">
        <v>101</v>
      </c>
      <c r="B10" s="8" t="s">
        <v>119</v>
      </c>
      <c r="C10" s="31" t="s">
        <v>118</v>
      </c>
      <c r="D10" s="13">
        <f>VLOOKUP(B10,'PM SK35'!$E$8:$N$153,2,FALSE)</f>
        <v>0</v>
      </c>
      <c r="E10" s="13">
        <f>VLOOKUP(B10,'PM SK35'!$E$8:$N$153,3,FALSE)</f>
        <v>92</v>
      </c>
      <c r="F10" s="13">
        <f>VLOOKUP(B10,'PM SK35'!$E$8:$N$153,4,FALSE)</f>
        <v>94</v>
      </c>
      <c r="G10" s="13" t="e">
        <f t="shared" si="0"/>
        <v>#N/A</v>
      </c>
      <c r="H10" s="24"/>
      <c r="O10" s="3"/>
      <c r="P10" s="3"/>
      <c r="Q10" s="3"/>
      <c r="R10" s="3"/>
    </row>
    <row r="11" spans="1:18" ht="15.75" hidden="1" customHeight="1" x14ac:dyDescent="0.25">
      <c r="A11" s="1">
        <v>7</v>
      </c>
      <c r="B11" s="25" t="s">
        <v>130</v>
      </c>
      <c r="C11" s="31"/>
      <c r="D11" s="13">
        <f>VLOOKUP(B11,'PM SK35'!$E$8:$N$153,2,FALSE)</f>
        <v>0</v>
      </c>
      <c r="E11" s="13">
        <f>VLOOKUP(B11,'PM SK35'!$E$8:$N$153,3,FALSE)</f>
        <v>0</v>
      </c>
      <c r="F11" s="13">
        <f>VLOOKUP(B11,'PM SK35'!$E$8:$N$153,4,FALSE)</f>
        <v>0</v>
      </c>
      <c r="G11" s="13">
        <f t="shared" si="0"/>
        <v>0</v>
      </c>
      <c r="H11" s="1"/>
      <c r="O11" s="3"/>
      <c r="P11" s="3"/>
      <c r="Q11" s="3"/>
      <c r="R11" s="3"/>
    </row>
    <row r="12" spans="1:18" ht="15.75" customHeight="1" x14ac:dyDescent="0.25">
      <c r="A12" s="1">
        <v>102</v>
      </c>
      <c r="B12" s="23" t="s">
        <v>178</v>
      </c>
      <c r="C12" s="31" t="s">
        <v>118</v>
      </c>
      <c r="D12" s="13" t="e">
        <f>VLOOKUP(B12,'PM SK35'!$E$8:$N$153,2,FALSE)</f>
        <v>#N/A</v>
      </c>
      <c r="E12" s="13" t="e">
        <f>VLOOKUP(B12,'PM SK35'!$E$8:$N$153,3,FALSE)</f>
        <v>#N/A</v>
      </c>
      <c r="F12" s="13" t="e">
        <f>VLOOKUP(B12,'PM SK35'!$E$8:$N$153,4,FALSE)</f>
        <v>#N/A</v>
      </c>
      <c r="G12" s="13" t="e">
        <f t="shared" si="0"/>
        <v>#N/A</v>
      </c>
      <c r="H12" s="24"/>
      <c r="O12" s="3"/>
      <c r="P12" s="3"/>
      <c r="Q12" s="3"/>
      <c r="R12" s="3"/>
    </row>
    <row r="13" spans="1:18" ht="15.75" customHeight="1" x14ac:dyDescent="0.25">
      <c r="A13" s="1">
        <v>22</v>
      </c>
      <c r="B13" s="25" t="s">
        <v>179</v>
      </c>
      <c r="C13" s="32" t="s">
        <v>180</v>
      </c>
      <c r="D13" s="13" t="e">
        <f>VLOOKUP(B13,'PM SK35'!$E$8:$N$153,2,FALSE)</f>
        <v>#N/A</v>
      </c>
      <c r="E13" s="13" t="e">
        <f>VLOOKUP(B13,'PM SK35'!$E$8:$N$153,3,FALSE)</f>
        <v>#N/A</v>
      </c>
      <c r="F13" s="13" t="e">
        <f>VLOOKUP(B13,'PM SK35'!$E$8:$N$153,4,FALSE)</f>
        <v>#N/A</v>
      </c>
      <c r="G13" s="13" t="e">
        <f t="shared" si="0"/>
        <v>#N/A</v>
      </c>
      <c r="H13" s="24">
        <v>2</v>
      </c>
      <c r="O13" s="3"/>
      <c r="P13" s="3"/>
      <c r="Q13" s="3"/>
      <c r="R13" s="3"/>
    </row>
    <row r="14" spans="1:18" ht="15.75" customHeight="1" x14ac:dyDescent="0.25">
      <c r="A14" s="1">
        <v>98</v>
      </c>
      <c r="B14" s="23" t="s">
        <v>181</v>
      </c>
      <c r="C14" s="32" t="s">
        <v>180</v>
      </c>
      <c r="D14" s="13" t="e">
        <f>VLOOKUP(B14,'PM SK35'!$E$8:$N$153,2,FALSE)</f>
        <v>#N/A</v>
      </c>
      <c r="E14" s="13" t="e">
        <f>VLOOKUP(B14,'PM SK35'!$E$8:$N$153,3,FALSE)</f>
        <v>#N/A</v>
      </c>
      <c r="F14" s="13" t="e">
        <f>VLOOKUP(B14,'PM SK35'!$E$8:$N$153,4,FALSE)</f>
        <v>#N/A</v>
      </c>
      <c r="G14" s="13" t="e">
        <f t="shared" si="0"/>
        <v>#N/A</v>
      </c>
      <c r="H14" s="24"/>
      <c r="O14" s="3"/>
      <c r="P14" s="3"/>
      <c r="Q14" s="3"/>
      <c r="R14" s="3"/>
    </row>
    <row r="15" spans="1:18" ht="15.75" customHeight="1" x14ac:dyDescent="0.25">
      <c r="A15" s="1">
        <v>107</v>
      </c>
      <c r="B15" s="8" t="s">
        <v>182</v>
      </c>
      <c r="C15" s="32" t="s">
        <v>180</v>
      </c>
      <c r="D15" s="13" t="e">
        <f>VLOOKUP(B15,'PM SK35'!$E$8:$N$153,2,FALSE)</f>
        <v>#N/A</v>
      </c>
      <c r="E15" s="13" t="e">
        <f>VLOOKUP(B15,'PM SK35'!$E$8:$N$153,3,FALSE)</f>
        <v>#N/A</v>
      </c>
      <c r="F15" s="13" t="e">
        <f>VLOOKUP(B15,'PM SK35'!$E$8:$N$153,4,FALSE)</f>
        <v>#N/A</v>
      </c>
      <c r="G15" s="13" t="e">
        <f t="shared" si="0"/>
        <v>#N/A</v>
      </c>
      <c r="H15" s="24"/>
      <c r="O15" s="3"/>
      <c r="P15" s="3"/>
      <c r="Q15" s="3"/>
      <c r="R15" s="3"/>
    </row>
    <row r="16" spans="1:18" ht="15.75" customHeight="1" x14ac:dyDescent="0.25">
      <c r="A16" s="1">
        <v>110</v>
      </c>
      <c r="B16" s="8" t="s">
        <v>141</v>
      </c>
      <c r="C16" s="32" t="s">
        <v>180</v>
      </c>
      <c r="D16" s="13">
        <f>VLOOKUP(B16,'PM SK35'!$E$8:$N$153,2,FALSE)</f>
        <v>0</v>
      </c>
      <c r="E16" s="13">
        <f>VLOOKUP(B16,'PM SK35'!$E$8:$N$153,3,FALSE)</f>
        <v>89</v>
      </c>
      <c r="F16" s="13">
        <f>VLOOKUP(B16,'PM SK35'!$E$8:$N$153,4,FALSE)</f>
        <v>96</v>
      </c>
      <c r="G16" s="13" t="e">
        <f t="shared" si="0"/>
        <v>#N/A</v>
      </c>
      <c r="H16" s="24"/>
      <c r="O16" s="3"/>
      <c r="P16" s="3"/>
      <c r="Q16" s="3"/>
      <c r="R16" s="3"/>
    </row>
    <row r="17" spans="1:18" ht="15.75" hidden="1" customHeight="1" x14ac:dyDescent="0.25">
      <c r="A17" s="1">
        <v>13</v>
      </c>
      <c r="B17" s="25" t="s">
        <v>183</v>
      </c>
      <c r="C17" s="32"/>
      <c r="D17" s="13" t="e">
        <f>VLOOKUP(B17,'PM SK35'!$E$8:$N$153,2,FALSE)</f>
        <v>#N/A</v>
      </c>
      <c r="E17" s="13" t="e">
        <f>VLOOKUP(B17,'PM SK35'!$E$8:$N$153,3,FALSE)</f>
        <v>#N/A</v>
      </c>
      <c r="F17" s="13" t="e">
        <f>VLOOKUP(B17,'PM SK35'!$E$8:$N$153,4,FALSE)</f>
        <v>#N/A</v>
      </c>
      <c r="G17" s="13">
        <f t="shared" si="0"/>
        <v>0</v>
      </c>
      <c r="H17" s="1"/>
      <c r="O17" s="3"/>
      <c r="P17" s="3"/>
      <c r="Q17" s="3"/>
      <c r="R17" s="3"/>
    </row>
    <row r="18" spans="1:18" ht="15.75" hidden="1" customHeight="1" x14ac:dyDescent="0.25">
      <c r="A18" s="1">
        <v>14</v>
      </c>
      <c r="B18" s="25" t="s">
        <v>184</v>
      </c>
      <c r="C18" s="31"/>
      <c r="D18" s="13" t="e">
        <f>VLOOKUP(B18,'PM SK35'!$E$8:$N$153,2,FALSE)</f>
        <v>#N/A</v>
      </c>
      <c r="E18" s="13" t="e">
        <f>VLOOKUP(B18,'PM SK35'!$E$8:$N$153,3,FALSE)</f>
        <v>#N/A</v>
      </c>
      <c r="F18" s="13" t="e">
        <f>VLOOKUP(B18,'PM SK35'!$E$8:$N$153,4,FALSE)</f>
        <v>#N/A</v>
      </c>
      <c r="G18" s="13">
        <f t="shared" si="0"/>
        <v>0</v>
      </c>
      <c r="H18" s="1"/>
      <c r="O18" s="3"/>
      <c r="P18" s="3"/>
      <c r="Q18" s="3"/>
      <c r="R18" s="3"/>
    </row>
    <row r="19" spans="1:18" ht="15.75" hidden="1" customHeight="1" x14ac:dyDescent="0.25">
      <c r="A19" s="1">
        <v>15</v>
      </c>
      <c r="B19" s="25" t="s">
        <v>185</v>
      </c>
      <c r="C19" s="32"/>
      <c r="D19" s="13" t="e">
        <f>VLOOKUP(B19,'PM SK35'!$E$8:$N$153,2,FALSE)</f>
        <v>#N/A</v>
      </c>
      <c r="E19" s="13" t="e">
        <f>VLOOKUP(B19,'PM SK35'!$E$8:$N$153,3,FALSE)</f>
        <v>#N/A</v>
      </c>
      <c r="F19" s="13" t="e">
        <f>VLOOKUP(B19,'PM SK35'!$E$8:$N$153,4,FALSE)</f>
        <v>#N/A</v>
      </c>
      <c r="G19" s="13">
        <f t="shared" si="0"/>
        <v>0</v>
      </c>
      <c r="H19" s="1"/>
      <c r="O19" s="3"/>
      <c r="P19" s="3"/>
      <c r="Q19" s="3"/>
      <c r="R19" s="3"/>
    </row>
    <row r="20" spans="1:18" ht="15.75" hidden="1" customHeight="1" x14ac:dyDescent="0.25">
      <c r="A20" s="1">
        <v>16</v>
      </c>
      <c r="B20" s="25" t="s">
        <v>186</v>
      </c>
      <c r="C20" s="31"/>
      <c r="D20" s="13" t="e">
        <f>VLOOKUP(B20,'PM SK35'!$E$8:$N$153,2,FALSE)</f>
        <v>#N/A</v>
      </c>
      <c r="E20" s="13" t="e">
        <f>VLOOKUP(B20,'PM SK35'!$E$8:$N$153,3,FALSE)</f>
        <v>#N/A</v>
      </c>
      <c r="F20" s="13" t="e">
        <f>VLOOKUP(B20,'PM SK35'!$E$8:$N$153,4,FALSE)</f>
        <v>#N/A</v>
      </c>
      <c r="G20" s="13">
        <f t="shared" si="0"/>
        <v>0</v>
      </c>
      <c r="H20" s="1"/>
      <c r="O20" s="3"/>
      <c r="P20" s="3"/>
      <c r="Q20" s="3"/>
      <c r="R20" s="3"/>
    </row>
    <row r="21" spans="1:18" ht="15.75" hidden="1" customHeight="1" x14ac:dyDescent="0.25">
      <c r="A21" s="1">
        <v>17</v>
      </c>
      <c r="B21" s="25" t="s">
        <v>80</v>
      </c>
      <c r="C21" s="32"/>
      <c r="D21" s="13">
        <f>VLOOKUP(B21,'PM SK35'!$E$8:$N$153,2,FALSE)</f>
        <v>0</v>
      </c>
      <c r="E21" s="13">
        <f>VLOOKUP(B21,'PM SK35'!$E$8:$N$153,3,FALSE)</f>
        <v>0</v>
      </c>
      <c r="F21" s="13">
        <f>VLOOKUP(B21,'PM SK35'!$E$8:$N$153,4,FALSE)</f>
        <v>0</v>
      </c>
      <c r="G21" s="13">
        <f t="shared" si="0"/>
        <v>0</v>
      </c>
      <c r="H21" s="1"/>
      <c r="O21" s="3"/>
      <c r="P21" s="3"/>
      <c r="Q21" s="3"/>
      <c r="R21" s="3"/>
    </row>
    <row r="22" spans="1:18" ht="15.75" customHeight="1" x14ac:dyDescent="0.25">
      <c r="A22" s="1">
        <v>40</v>
      </c>
      <c r="B22" s="25" t="s">
        <v>187</v>
      </c>
      <c r="C22" s="32" t="s">
        <v>188</v>
      </c>
      <c r="D22" s="13" t="e">
        <f>VLOOKUP(B22,'PM SK35'!$E$8:$N$153,2,FALSE)</f>
        <v>#N/A</v>
      </c>
      <c r="E22" s="13" t="e">
        <f>VLOOKUP(B22,'PM SK35'!$E$8:$N$153,3,FALSE)</f>
        <v>#N/A</v>
      </c>
      <c r="F22" s="13" t="e">
        <f>VLOOKUP(B22,'PM SK35'!$E$8:$N$153,4,FALSE)</f>
        <v>#N/A</v>
      </c>
      <c r="G22" s="13" t="e">
        <f t="shared" si="0"/>
        <v>#N/A</v>
      </c>
      <c r="H22" s="24">
        <v>3</v>
      </c>
      <c r="O22" s="3"/>
      <c r="P22" s="3"/>
      <c r="Q22" s="3"/>
      <c r="R22" s="3"/>
    </row>
    <row r="23" spans="1:18" ht="15.75" hidden="1" customHeight="1" x14ac:dyDescent="0.25">
      <c r="A23" s="1">
        <v>19</v>
      </c>
      <c r="B23" s="25" t="s">
        <v>50</v>
      </c>
      <c r="C23" s="31"/>
      <c r="D23" s="13">
        <f>VLOOKUP(B23,'PM SK35'!$E$8:$N$153,2,FALSE)</f>
        <v>0</v>
      </c>
      <c r="E23" s="13">
        <f>VLOOKUP(B23,'PM SK35'!$E$8:$N$153,3,FALSE)</f>
        <v>86</v>
      </c>
      <c r="F23" s="13">
        <f>VLOOKUP(B23,'PM SK35'!$E$8:$N$153,4,FALSE)</f>
        <v>94</v>
      </c>
      <c r="G23" s="13">
        <f t="shared" si="0"/>
        <v>0</v>
      </c>
      <c r="H23" s="1"/>
      <c r="O23" s="3"/>
      <c r="P23" s="3"/>
      <c r="Q23" s="3"/>
      <c r="R23" s="3"/>
    </row>
    <row r="24" spans="1:18" ht="15.75" hidden="1" customHeight="1" x14ac:dyDescent="0.25">
      <c r="A24" s="1">
        <v>20</v>
      </c>
      <c r="B24" s="25" t="s">
        <v>24</v>
      </c>
      <c r="C24" s="32"/>
      <c r="D24" s="13">
        <f>VLOOKUP(B24,'PM SK35'!$E$8:$N$153,2,FALSE)</f>
        <v>0</v>
      </c>
      <c r="E24" s="13">
        <f>VLOOKUP(B24,'PM SK35'!$E$8:$N$153,3,FALSE)</f>
        <v>83</v>
      </c>
      <c r="F24" s="13">
        <f>VLOOKUP(B24,'PM SK35'!$E$8:$N$153,4,FALSE)</f>
        <v>72</v>
      </c>
      <c r="G24" s="13">
        <f t="shared" si="0"/>
        <v>0</v>
      </c>
      <c r="H24" s="1"/>
      <c r="O24" s="3"/>
      <c r="P24" s="3"/>
      <c r="Q24" s="3"/>
      <c r="R24" s="3"/>
    </row>
    <row r="25" spans="1:18" ht="15.75" hidden="1" customHeight="1" x14ac:dyDescent="0.25">
      <c r="A25" s="1">
        <v>21</v>
      </c>
      <c r="B25" s="25" t="s">
        <v>29</v>
      </c>
      <c r="C25" s="32"/>
      <c r="D25" s="13">
        <f>VLOOKUP(B25,'PM SK35'!$E$8:$N$153,2,FALSE)</f>
        <v>0</v>
      </c>
      <c r="E25" s="13">
        <f>VLOOKUP(B25,'PM SK35'!$E$8:$N$153,3,FALSE)</f>
        <v>83</v>
      </c>
      <c r="F25" s="13">
        <f>VLOOKUP(B25,'PM SK35'!$E$8:$N$153,4,FALSE)</f>
        <v>72</v>
      </c>
      <c r="G25" s="13">
        <f t="shared" si="0"/>
        <v>0</v>
      </c>
      <c r="H25" s="1"/>
      <c r="O25" s="3"/>
      <c r="P25" s="3"/>
      <c r="Q25" s="3"/>
      <c r="R25" s="3"/>
    </row>
    <row r="26" spans="1:18" ht="15.75" customHeight="1" x14ac:dyDescent="0.25">
      <c r="A26" s="1">
        <v>41</v>
      </c>
      <c r="B26" s="23" t="s">
        <v>189</v>
      </c>
      <c r="C26" s="32" t="s">
        <v>188</v>
      </c>
      <c r="D26" s="13" t="e">
        <f>VLOOKUP(B26,'PM SK35'!$E$8:$N$153,2,FALSE)</f>
        <v>#N/A</v>
      </c>
      <c r="E26" s="13" t="e">
        <f>VLOOKUP(B26,'PM SK35'!$E$8:$N$153,3,FALSE)</f>
        <v>#N/A</v>
      </c>
      <c r="F26" s="13" t="e">
        <f>VLOOKUP(B26,'PM SK35'!$E$8:$N$153,4,FALSE)</f>
        <v>#N/A</v>
      </c>
      <c r="G26" s="13" t="e">
        <f t="shared" si="0"/>
        <v>#N/A</v>
      </c>
      <c r="H26" s="30"/>
      <c r="O26" s="3"/>
      <c r="P26" s="3"/>
      <c r="Q26" s="3"/>
      <c r="R26" s="3"/>
    </row>
    <row r="27" spans="1:18" ht="15.75" customHeight="1" x14ac:dyDescent="0.25">
      <c r="A27" s="1">
        <v>42</v>
      </c>
      <c r="B27" s="25" t="s">
        <v>190</v>
      </c>
      <c r="C27" s="32" t="s">
        <v>188</v>
      </c>
      <c r="D27" s="13" t="e">
        <f>VLOOKUP(B27,'PM SK35'!$E$8:$N$153,2,FALSE)</f>
        <v>#N/A</v>
      </c>
      <c r="E27" s="13" t="e">
        <f>VLOOKUP(B27,'PM SK35'!$E$8:$N$153,3,FALSE)</f>
        <v>#N/A</v>
      </c>
      <c r="F27" s="13" t="e">
        <f>VLOOKUP(B27,'PM SK35'!$E$8:$N$153,4,FALSE)</f>
        <v>#N/A</v>
      </c>
      <c r="G27" s="13" t="e">
        <f t="shared" si="0"/>
        <v>#N/A</v>
      </c>
      <c r="H27" s="30"/>
      <c r="O27" s="3"/>
      <c r="P27" s="3"/>
      <c r="Q27" s="3"/>
      <c r="R27" s="3"/>
    </row>
    <row r="28" spans="1:18" ht="15.75" customHeight="1" x14ac:dyDescent="0.25">
      <c r="A28" s="1">
        <v>43</v>
      </c>
      <c r="B28" s="25" t="s">
        <v>191</v>
      </c>
      <c r="C28" s="32" t="s">
        <v>188</v>
      </c>
      <c r="D28" s="13" t="e">
        <f>VLOOKUP(B28,'PM SK35'!$E$8:$N$153,2,FALSE)</f>
        <v>#N/A</v>
      </c>
      <c r="E28" s="13" t="e">
        <f>VLOOKUP(B28,'PM SK35'!$E$8:$N$153,3,FALSE)</f>
        <v>#N/A</v>
      </c>
      <c r="F28" s="13" t="e">
        <f>VLOOKUP(B28,'PM SK35'!$E$8:$N$153,4,FALSE)</f>
        <v>#N/A</v>
      </c>
      <c r="G28" s="13" t="e">
        <f t="shared" si="0"/>
        <v>#N/A</v>
      </c>
      <c r="H28" s="30"/>
      <c r="O28" s="3"/>
      <c r="P28" s="3"/>
      <c r="Q28" s="3"/>
      <c r="R28" s="3"/>
    </row>
    <row r="29" spans="1:18" ht="15.75" customHeight="1" x14ac:dyDescent="0.25">
      <c r="A29" s="1">
        <v>44</v>
      </c>
      <c r="B29" s="25" t="s">
        <v>192</v>
      </c>
      <c r="C29" s="31" t="s">
        <v>193</v>
      </c>
      <c r="D29" s="13" t="e">
        <f>VLOOKUP(B29,'PM SK35'!$E$8:$N$153,2,FALSE)</f>
        <v>#N/A</v>
      </c>
      <c r="E29" s="13" t="e">
        <f>VLOOKUP(B29,'PM SK35'!$E$8:$N$153,3,FALSE)</f>
        <v>#N/A</v>
      </c>
      <c r="F29" s="13" t="e">
        <f>VLOOKUP(B29,'PM SK35'!$E$8:$N$153,4,FALSE)</f>
        <v>#N/A</v>
      </c>
      <c r="G29" s="13" t="e">
        <f t="shared" si="0"/>
        <v>#N/A</v>
      </c>
      <c r="H29" s="30">
        <v>4</v>
      </c>
      <c r="O29" s="3"/>
      <c r="P29" s="3"/>
      <c r="Q29" s="3"/>
      <c r="R29" s="3"/>
    </row>
    <row r="30" spans="1:18" ht="15.75" hidden="1" customHeight="1" x14ac:dyDescent="0.25">
      <c r="A30" s="1">
        <v>26</v>
      </c>
      <c r="B30" s="25" t="s">
        <v>46</v>
      </c>
      <c r="C30" s="31"/>
      <c r="D30" s="13">
        <f>VLOOKUP(B30,'PM SK35'!$E$8:$N$153,2,FALSE)</f>
        <v>0</v>
      </c>
      <c r="E30" s="13">
        <f>VLOOKUP(B30,'PM SK35'!$E$8:$N$153,3,FALSE)</f>
        <v>65</v>
      </c>
      <c r="F30" s="13">
        <f>VLOOKUP(B30,'PM SK35'!$E$8:$N$153,4,FALSE)</f>
        <v>60</v>
      </c>
      <c r="G30" s="13">
        <f t="shared" si="0"/>
        <v>0</v>
      </c>
      <c r="H30" s="1"/>
      <c r="O30" s="3"/>
      <c r="P30" s="3"/>
      <c r="Q30" s="3"/>
      <c r="R30" s="3"/>
    </row>
    <row r="31" spans="1:18" ht="15.75" hidden="1" customHeight="1" x14ac:dyDescent="0.25">
      <c r="A31" s="1">
        <v>27</v>
      </c>
      <c r="B31" s="25" t="s">
        <v>194</v>
      </c>
      <c r="C31" s="31"/>
      <c r="D31" s="13" t="e">
        <f>VLOOKUP(B31,'PM SK35'!$E$8:$N$153,2,FALSE)</f>
        <v>#N/A</v>
      </c>
      <c r="E31" s="13" t="e">
        <f>VLOOKUP(B31,'PM SK35'!$E$8:$N$153,3,FALSE)</f>
        <v>#N/A</v>
      </c>
      <c r="F31" s="13" t="e">
        <f>VLOOKUP(B31,'PM SK35'!$E$8:$N$153,4,FALSE)</f>
        <v>#N/A</v>
      </c>
      <c r="G31" s="13">
        <f t="shared" si="0"/>
        <v>0</v>
      </c>
      <c r="H31" s="1"/>
      <c r="O31" s="3"/>
      <c r="P31" s="3"/>
      <c r="Q31" s="3"/>
      <c r="R31" s="3"/>
    </row>
    <row r="32" spans="1:18" ht="15.75" customHeight="1" x14ac:dyDescent="0.25">
      <c r="A32" s="1">
        <v>91</v>
      </c>
      <c r="B32" s="23" t="s">
        <v>195</v>
      </c>
      <c r="C32" s="31" t="s">
        <v>193</v>
      </c>
      <c r="D32" s="13" t="e">
        <f>VLOOKUP(B32,'PM SK35'!$E$8:$N$153,2,FALSE)</f>
        <v>#N/A</v>
      </c>
      <c r="E32" s="13" t="e">
        <f>VLOOKUP(B32,'PM SK35'!$E$8:$N$153,3,FALSE)</f>
        <v>#N/A</v>
      </c>
      <c r="F32" s="13" t="e">
        <f>VLOOKUP(B32,'PM SK35'!$E$8:$N$153,4,FALSE)</f>
        <v>#N/A</v>
      </c>
      <c r="G32" s="13" t="e">
        <f t="shared" si="0"/>
        <v>#N/A</v>
      </c>
      <c r="H32" s="30"/>
      <c r="O32" s="3"/>
      <c r="P32" s="3"/>
      <c r="Q32" s="3"/>
      <c r="R32" s="3"/>
    </row>
    <row r="33" spans="1:18" ht="15.75" hidden="1" customHeight="1" x14ac:dyDescent="0.25">
      <c r="A33" s="1">
        <v>29</v>
      </c>
      <c r="B33" s="26" t="s">
        <v>196</v>
      </c>
      <c r="C33" s="31"/>
      <c r="D33" s="13" t="e">
        <f>VLOOKUP(B33,'PM SK35'!$E$8:$N$153,2,FALSE)</f>
        <v>#N/A</v>
      </c>
      <c r="E33" s="13" t="e">
        <f>VLOOKUP(B33,'PM SK35'!$E$8:$N$153,3,FALSE)</f>
        <v>#N/A</v>
      </c>
      <c r="F33" s="13" t="e">
        <f>VLOOKUP(B33,'PM SK35'!$E$8:$N$153,4,FALSE)</f>
        <v>#N/A</v>
      </c>
      <c r="G33" s="13">
        <f t="shared" si="0"/>
        <v>0</v>
      </c>
      <c r="H33" s="1"/>
      <c r="O33" s="3"/>
      <c r="P33" s="3"/>
      <c r="Q33" s="3"/>
      <c r="R33" s="3"/>
    </row>
    <row r="34" spans="1:18" ht="15.75" customHeight="1" x14ac:dyDescent="0.25">
      <c r="A34" s="1">
        <v>94</v>
      </c>
      <c r="B34" s="23" t="s">
        <v>197</v>
      </c>
      <c r="C34" s="31" t="s">
        <v>193</v>
      </c>
      <c r="D34" s="13" t="e">
        <f>VLOOKUP(B34,'PM SK35'!$E$8:$N$153,2,FALSE)</f>
        <v>#N/A</v>
      </c>
      <c r="E34" s="13" t="e">
        <f>VLOOKUP(B34,'PM SK35'!$E$8:$N$153,3,FALSE)</f>
        <v>#N/A</v>
      </c>
      <c r="F34" s="13" t="e">
        <f>VLOOKUP(B34,'PM SK35'!$E$8:$N$153,4,FALSE)</f>
        <v>#N/A</v>
      </c>
      <c r="G34" s="13" t="e">
        <f t="shared" si="0"/>
        <v>#N/A</v>
      </c>
      <c r="H34" s="30"/>
      <c r="O34" s="3"/>
      <c r="P34" s="3"/>
      <c r="Q34" s="3"/>
      <c r="R34" s="3"/>
    </row>
    <row r="35" spans="1:18" ht="15.75" hidden="1" customHeight="1" x14ac:dyDescent="0.25">
      <c r="A35" s="1">
        <v>31</v>
      </c>
      <c r="B35" s="25" t="s">
        <v>49</v>
      </c>
      <c r="C35" s="31"/>
      <c r="D35" s="13">
        <f>VLOOKUP(B35,'PM SK35'!$E$8:$N$153,2,FALSE)</f>
        <v>0</v>
      </c>
      <c r="E35" s="13">
        <f>VLOOKUP(B35,'PM SK35'!$E$8:$N$153,3,FALSE)</f>
        <v>94</v>
      </c>
      <c r="F35" s="13">
        <f>VLOOKUP(B35,'PM SK35'!$E$8:$N$153,4,FALSE)</f>
        <v>97</v>
      </c>
      <c r="G35" s="13">
        <f t="shared" si="0"/>
        <v>0</v>
      </c>
      <c r="H35" s="1"/>
      <c r="O35" s="6"/>
      <c r="P35" s="6"/>
      <c r="Q35" s="6"/>
      <c r="R35" s="6"/>
    </row>
    <row r="36" spans="1:18" ht="15.75" hidden="1" customHeight="1" x14ac:dyDescent="0.25">
      <c r="A36" s="1">
        <v>32</v>
      </c>
      <c r="B36" s="25" t="s">
        <v>198</v>
      </c>
      <c r="C36" s="32"/>
      <c r="D36" s="13" t="e">
        <f>VLOOKUP(B36,'PM SK35'!$E$8:$N$153,2,FALSE)</f>
        <v>#N/A</v>
      </c>
      <c r="E36" s="13" t="e">
        <f>VLOOKUP(B36,'PM SK35'!$E$8:$N$153,3,FALSE)</f>
        <v>#N/A</v>
      </c>
      <c r="F36" s="13" t="e">
        <f>VLOOKUP(B36,'PM SK35'!$E$8:$N$153,4,FALSE)</f>
        <v>#N/A</v>
      </c>
      <c r="G36" s="13">
        <f t="shared" si="0"/>
        <v>0</v>
      </c>
      <c r="H36" s="1"/>
      <c r="O36" s="6"/>
      <c r="P36" s="6"/>
      <c r="Q36" s="6"/>
      <c r="R36" s="6"/>
    </row>
    <row r="37" spans="1:18" ht="15.75" customHeight="1" x14ac:dyDescent="0.25">
      <c r="A37" s="1">
        <v>95</v>
      </c>
      <c r="B37" s="8" t="s">
        <v>199</v>
      </c>
      <c r="C37" s="31" t="s">
        <v>193</v>
      </c>
      <c r="D37" s="13" t="e">
        <f>VLOOKUP(B37,'PM SK35'!$E$8:$N$153,2,FALSE)</f>
        <v>#N/A</v>
      </c>
      <c r="E37" s="13" t="e">
        <f>VLOOKUP(B37,'PM SK35'!$E$8:$N$153,3,FALSE)</f>
        <v>#N/A</v>
      </c>
      <c r="F37" s="13" t="e">
        <f>VLOOKUP(B37,'PM SK35'!$E$8:$N$153,4,FALSE)</f>
        <v>#N/A</v>
      </c>
      <c r="G37" s="13" t="e">
        <f t="shared" ref="G37:G68" si="1">SUMIFS(F:F,C:C,C37)</f>
        <v>#N/A</v>
      </c>
      <c r="H37" s="30"/>
      <c r="O37" s="6"/>
      <c r="P37" s="6"/>
      <c r="Q37" s="6"/>
      <c r="R37" s="6"/>
    </row>
    <row r="38" spans="1:18" ht="15.75" hidden="1" customHeight="1" x14ac:dyDescent="0.3">
      <c r="A38" s="1">
        <v>34</v>
      </c>
      <c r="B38" s="25" t="s">
        <v>200</v>
      </c>
      <c r="C38" s="31"/>
      <c r="D38" s="13" t="e">
        <f>VLOOKUP(B38,'PM SK35'!$E$8:$N$153,2,FALSE)</f>
        <v>#N/A</v>
      </c>
      <c r="E38" s="13" t="e">
        <f>VLOOKUP(B38,'PM SK35'!$E$8:$N$153,3,FALSE)</f>
        <v>#N/A</v>
      </c>
      <c r="F38" s="13" t="e">
        <f>VLOOKUP(B38,'PM SK35'!$E$8:$N$153,4,FALSE)</f>
        <v>#N/A</v>
      </c>
      <c r="G38" s="13">
        <f t="shared" si="1"/>
        <v>0</v>
      </c>
      <c r="H38" s="1"/>
      <c r="O38" s="4"/>
      <c r="P38" s="7"/>
      <c r="Q38" s="4"/>
      <c r="R38" s="6"/>
    </row>
    <row r="39" spans="1:18" ht="15.75" hidden="1" customHeight="1" x14ac:dyDescent="0.25">
      <c r="A39" s="1">
        <v>35</v>
      </c>
      <c r="B39" s="25" t="s">
        <v>201</v>
      </c>
      <c r="C39" s="32"/>
      <c r="D39" s="13" t="e">
        <f>VLOOKUP(B39,'PM SK35'!$E$8:$N$153,2,FALSE)</f>
        <v>#N/A</v>
      </c>
      <c r="E39" s="13" t="e">
        <f>VLOOKUP(B39,'PM SK35'!$E$8:$N$153,3,FALSE)</f>
        <v>#N/A</v>
      </c>
      <c r="F39" s="13" t="e">
        <f>VLOOKUP(B39,'PM SK35'!$E$8:$N$153,4,FALSE)</f>
        <v>#N/A</v>
      </c>
      <c r="G39" s="13">
        <f t="shared" si="1"/>
        <v>0</v>
      </c>
      <c r="H39" s="1"/>
      <c r="O39" s="6"/>
      <c r="P39" s="6"/>
      <c r="Q39" s="6"/>
      <c r="R39" s="6"/>
    </row>
    <row r="40" spans="1:18" ht="15.75" hidden="1" customHeight="1" x14ac:dyDescent="0.25">
      <c r="A40" s="1">
        <v>36</v>
      </c>
      <c r="B40" s="25" t="s">
        <v>202</v>
      </c>
      <c r="C40" s="31"/>
      <c r="D40" s="13" t="e">
        <f>VLOOKUP(B40,'PM SK35'!$E$8:$N$153,2,FALSE)</f>
        <v>#N/A</v>
      </c>
      <c r="E40" s="13" t="e">
        <f>VLOOKUP(B40,'PM SK35'!$E$8:$N$153,3,FALSE)</f>
        <v>#N/A</v>
      </c>
      <c r="F40" s="13" t="e">
        <f>VLOOKUP(B40,'PM SK35'!$E$8:$N$153,4,FALSE)</f>
        <v>#N/A</v>
      </c>
      <c r="G40" s="13">
        <f t="shared" si="1"/>
        <v>0</v>
      </c>
      <c r="H40" s="1"/>
      <c r="O40" s="6"/>
      <c r="P40" s="6"/>
      <c r="Q40" s="6"/>
      <c r="R40" s="6"/>
    </row>
    <row r="41" spans="1:18" ht="15.75" hidden="1" customHeight="1" x14ac:dyDescent="0.25">
      <c r="A41" s="1">
        <v>37</v>
      </c>
      <c r="B41" s="25" t="s">
        <v>203</v>
      </c>
      <c r="C41" s="32"/>
      <c r="D41" s="13" t="e">
        <f>VLOOKUP(B41,'PM SK35'!$E$8:$N$153,2,FALSE)</f>
        <v>#N/A</v>
      </c>
      <c r="E41" s="13" t="e">
        <f>VLOOKUP(B41,'PM SK35'!$E$8:$N$153,3,FALSE)</f>
        <v>#N/A</v>
      </c>
      <c r="F41" s="13" t="e">
        <f>VLOOKUP(B41,'PM SK35'!$E$8:$N$153,4,FALSE)</f>
        <v>#N/A</v>
      </c>
      <c r="G41" s="13">
        <f t="shared" si="1"/>
        <v>0</v>
      </c>
      <c r="H41" s="1"/>
      <c r="O41" s="3"/>
      <c r="P41" s="3"/>
      <c r="Q41" s="3"/>
      <c r="R41" s="3"/>
    </row>
    <row r="42" spans="1:18" ht="15.75" customHeight="1" x14ac:dyDescent="0.25">
      <c r="A42" s="1">
        <v>33</v>
      </c>
      <c r="B42" s="25" t="s">
        <v>138</v>
      </c>
      <c r="C42" s="31" t="s">
        <v>204</v>
      </c>
      <c r="D42" s="13">
        <f>VLOOKUP(B42,'PM SK35'!$E$8:$N$153,2,FALSE)</f>
        <v>0</v>
      </c>
      <c r="E42" s="13">
        <f>VLOOKUP(B42,'PM SK35'!$E$8:$N$153,3,FALSE)</f>
        <v>84</v>
      </c>
      <c r="F42" s="13">
        <f>VLOOKUP(B42,'PM SK35'!$E$8:$N$153,4,FALSE)</f>
        <v>93</v>
      </c>
      <c r="G42" s="13" t="e">
        <f t="shared" si="1"/>
        <v>#N/A</v>
      </c>
      <c r="H42" s="30">
        <v>5</v>
      </c>
      <c r="O42" s="3"/>
      <c r="P42" s="3"/>
      <c r="Q42" s="3"/>
      <c r="R42" s="3"/>
    </row>
    <row r="43" spans="1:18" ht="15.75" customHeight="1" x14ac:dyDescent="0.25">
      <c r="A43" s="1">
        <v>72</v>
      </c>
      <c r="B43" s="25" t="s">
        <v>31</v>
      </c>
      <c r="C43" s="31" t="s">
        <v>204</v>
      </c>
      <c r="D43" s="13">
        <f>VLOOKUP(B43,'PM SK35'!$E$8:$N$153,2,FALSE)</f>
        <v>0</v>
      </c>
      <c r="E43" s="13">
        <f>VLOOKUP(B43,'PM SK35'!$E$8:$N$153,3,FALSE)</f>
        <v>99</v>
      </c>
      <c r="F43" s="13">
        <f>VLOOKUP(B43,'PM SK35'!$E$8:$N$153,4,FALSE)</f>
        <v>100</v>
      </c>
      <c r="G43" s="13" t="e">
        <f t="shared" si="1"/>
        <v>#N/A</v>
      </c>
      <c r="H43" s="30"/>
      <c r="O43" s="3"/>
      <c r="P43" s="3"/>
      <c r="Q43" s="3"/>
      <c r="R43" s="3"/>
    </row>
    <row r="44" spans="1:18" ht="15.75" customHeight="1" x14ac:dyDescent="0.25">
      <c r="A44" s="1">
        <v>73</v>
      </c>
      <c r="B44" s="25" t="s">
        <v>99</v>
      </c>
      <c r="C44" s="31" t="s">
        <v>204</v>
      </c>
      <c r="D44" s="13">
        <f>VLOOKUP(B44,'PM SK35'!$E$8:$N$153,2,FALSE)</f>
        <v>0</v>
      </c>
      <c r="E44" s="13">
        <f>VLOOKUP(B44,'PM SK35'!$E$8:$N$153,3,FALSE)</f>
        <v>91</v>
      </c>
      <c r="F44" s="13">
        <f>VLOOKUP(B44,'PM SK35'!$E$8:$N$153,4,FALSE)</f>
        <v>96</v>
      </c>
      <c r="G44" s="13" t="e">
        <f t="shared" si="1"/>
        <v>#N/A</v>
      </c>
      <c r="H44" s="30"/>
      <c r="O44" s="3"/>
      <c r="P44" s="3"/>
      <c r="Q44" s="3"/>
      <c r="R44" s="3"/>
    </row>
    <row r="45" spans="1:18" ht="15.75" customHeight="1" x14ac:dyDescent="0.25">
      <c r="A45" s="1">
        <v>103</v>
      </c>
      <c r="B45" s="23" t="s">
        <v>205</v>
      </c>
      <c r="C45" s="31" t="s">
        <v>204</v>
      </c>
      <c r="D45" s="13" t="e">
        <f>VLOOKUP(B45,'PM SK35'!$E$8:$N$153,2,FALSE)</f>
        <v>#N/A</v>
      </c>
      <c r="E45" s="13" t="e">
        <f>VLOOKUP(B45,'PM SK35'!$E$8:$N$153,3,FALSE)</f>
        <v>#N/A</v>
      </c>
      <c r="F45" s="13" t="e">
        <f>VLOOKUP(B45,'PM SK35'!$E$8:$N$153,4,FALSE)</f>
        <v>#N/A</v>
      </c>
      <c r="G45" s="13" t="e">
        <f t="shared" si="1"/>
        <v>#N/A</v>
      </c>
      <c r="H45" s="30"/>
    </row>
    <row r="46" spans="1:18" ht="15.75" customHeight="1" x14ac:dyDescent="0.25">
      <c r="A46" s="1">
        <v>24</v>
      </c>
      <c r="B46" s="25" t="s">
        <v>114</v>
      </c>
      <c r="C46" s="32" t="s">
        <v>206</v>
      </c>
      <c r="D46" s="13">
        <f>VLOOKUP(B46,'PM SK35'!$E$8:$N$153,2,FALSE)</f>
        <v>0</v>
      </c>
      <c r="E46" s="13">
        <f>VLOOKUP(B46,'PM SK35'!$E$8:$N$153,3,FALSE)</f>
        <v>93</v>
      </c>
      <c r="F46" s="13">
        <f>VLOOKUP(B46,'PM SK35'!$E$8:$N$153,4,FALSE)</f>
        <v>98</v>
      </c>
      <c r="G46" s="13" t="e">
        <f t="shared" si="1"/>
        <v>#N/A</v>
      </c>
      <c r="H46" s="30">
        <v>6</v>
      </c>
    </row>
    <row r="47" spans="1:18" ht="15.75" customHeight="1" x14ac:dyDescent="0.25">
      <c r="A47" s="1">
        <v>50</v>
      </c>
      <c r="B47" s="8" t="s">
        <v>207</v>
      </c>
      <c r="C47" s="32" t="s">
        <v>206</v>
      </c>
      <c r="D47" s="13" t="e">
        <f>VLOOKUP(B47,'PM SK35'!$E$8:$N$153,2,FALSE)</f>
        <v>#N/A</v>
      </c>
      <c r="E47" s="13" t="e">
        <f>VLOOKUP(B47,'PM SK35'!$E$8:$N$153,3,FALSE)</f>
        <v>#N/A</v>
      </c>
      <c r="F47" s="13" t="e">
        <f>VLOOKUP(B47,'PM SK35'!$E$8:$N$153,4,FALSE)</f>
        <v>#N/A</v>
      </c>
      <c r="G47" s="13" t="e">
        <f t="shared" si="1"/>
        <v>#N/A</v>
      </c>
      <c r="H47" s="30"/>
    </row>
    <row r="48" spans="1:18" ht="15.75" customHeight="1" x14ac:dyDescent="0.25">
      <c r="A48" s="1">
        <v>57</v>
      </c>
      <c r="B48" s="23" t="s">
        <v>45</v>
      </c>
      <c r="C48" s="32" t="s">
        <v>206</v>
      </c>
      <c r="D48" s="13">
        <f>VLOOKUP(B48,'PM SK35'!$E$8:$N$153,2,FALSE)</f>
        <v>0</v>
      </c>
      <c r="E48" s="13">
        <f>VLOOKUP(B48,'PM SK35'!$E$8:$N$153,3,FALSE)</f>
        <v>90</v>
      </c>
      <c r="F48" s="13">
        <f>VLOOKUP(B48,'PM SK35'!$E$8:$N$153,4,FALSE)</f>
        <v>84</v>
      </c>
      <c r="G48" s="13" t="e">
        <f t="shared" si="1"/>
        <v>#N/A</v>
      </c>
      <c r="H48" s="30"/>
    </row>
    <row r="49" spans="1:8" ht="15.75" customHeight="1" x14ac:dyDescent="0.25">
      <c r="A49" s="1">
        <v>71</v>
      </c>
      <c r="B49" s="25" t="s">
        <v>93</v>
      </c>
      <c r="C49" s="32" t="s">
        <v>206</v>
      </c>
      <c r="D49" s="13">
        <f>VLOOKUP(B49,'PM SK35'!$E$8:$N$153,2,FALSE)</f>
        <v>0</v>
      </c>
      <c r="E49" s="13">
        <f>VLOOKUP(B49,'PM SK35'!$E$8:$N$153,3,FALSE)</f>
        <v>90</v>
      </c>
      <c r="F49" s="13">
        <f>VLOOKUP(B49,'PM SK35'!$E$8:$N$153,4,FALSE)</f>
        <v>76</v>
      </c>
      <c r="G49" s="13" t="e">
        <f t="shared" si="1"/>
        <v>#N/A</v>
      </c>
      <c r="H49" s="30"/>
    </row>
    <row r="50" spans="1:8" ht="15.75" hidden="1" customHeight="1" x14ac:dyDescent="0.25">
      <c r="A50" s="1">
        <v>46</v>
      </c>
      <c r="B50" s="25" t="s">
        <v>208</v>
      </c>
      <c r="C50" s="32"/>
      <c r="D50" s="13" t="e">
        <f>VLOOKUP(B50,'PM SK35'!$E$8:$N$153,2,FALSE)</f>
        <v>#N/A</v>
      </c>
      <c r="E50" s="13" t="e">
        <f>VLOOKUP(B50,'PM SK35'!$E$8:$N$153,3,FALSE)</f>
        <v>#N/A</v>
      </c>
      <c r="F50" s="13" t="e">
        <f>VLOOKUP(B50,'PM SK35'!$E$8:$N$153,4,FALSE)</f>
        <v>#N/A</v>
      </c>
      <c r="G50" s="13">
        <f t="shared" si="1"/>
        <v>0</v>
      </c>
      <c r="H50" s="1"/>
    </row>
    <row r="51" spans="1:8" ht="15.75" hidden="1" customHeight="1" x14ac:dyDescent="0.25">
      <c r="A51" s="1">
        <v>47</v>
      </c>
      <c r="B51" s="25" t="s">
        <v>209</v>
      </c>
      <c r="C51" s="31"/>
      <c r="D51" s="13" t="e">
        <f>VLOOKUP(B51,'PM SK35'!$E$8:$N$153,2,FALSE)</f>
        <v>#N/A</v>
      </c>
      <c r="E51" s="13" t="e">
        <f>VLOOKUP(B51,'PM SK35'!$E$8:$N$153,3,FALSE)</f>
        <v>#N/A</v>
      </c>
      <c r="F51" s="13" t="e">
        <f>VLOOKUP(B51,'PM SK35'!$E$8:$N$153,4,FALSE)</f>
        <v>#N/A</v>
      </c>
      <c r="G51" s="13">
        <f t="shared" si="1"/>
        <v>0</v>
      </c>
      <c r="H51" s="1"/>
    </row>
    <row r="52" spans="1:8" ht="15.75" hidden="1" customHeight="1" x14ac:dyDescent="0.25">
      <c r="A52" s="1">
        <v>48</v>
      </c>
      <c r="B52" s="25" t="s">
        <v>210</v>
      </c>
      <c r="C52" s="31"/>
      <c r="D52" s="13" t="e">
        <f>VLOOKUP(B52,'PM SK35'!$E$8:$N$153,2,FALSE)</f>
        <v>#N/A</v>
      </c>
      <c r="E52" s="13" t="e">
        <f>VLOOKUP(B52,'PM SK35'!$E$8:$N$153,3,FALSE)</f>
        <v>#N/A</v>
      </c>
      <c r="F52" s="13" t="e">
        <f>VLOOKUP(B52,'PM SK35'!$E$8:$N$153,4,FALSE)</f>
        <v>#N/A</v>
      </c>
      <c r="G52" s="13">
        <f t="shared" si="1"/>
        <v>0</v>
      </c>
      <c r="H52" s="1"/>
    </row>
    <row r="53" spans="1:8" ht="15.75" hidden="1" customHeight="1" x14ac:dyDescent="0.25">
      <c r="A53" s="1">
        <v>49</v>
      </c>
      <c r="B53" s="27" t="s">
        <v>98</v>
      </c>
      <c r="C53" s="32"/>
      <c r="D53" s="13">
        <f>VLOOKUP(B53,'PM SK35'!$E$8:$N$153,2,FALSE)</f>
        <v>0</v>
      </c>
      <c r="E53" s="13">
        <f>VLOOKUP(B53,'PM SK35'!$E$8:$N$153,3,FALSE)</f>
        <v>81</v>
      </c>
      <c r="F53" s="13">
        <f>VLOOKUP(B53,'PM SK35'!$E$8:$N$153,4,FALSE)</f>
        <v>97</v>
      </c>
      <c r="G53" s="13">
        <f t="shared" si="1"/>
        <v>0</v>
      </c>
      <c r="H53" s="1"/>
    </row>
    <row r="54" spans="1:8" ht="15.75" customHeight="1" x14ac:dyDescent="0.25">
      <c r="A54" s="1">
        <v>9</v>
      </c>
      <c r="B54" s="27" t="s">
        <v>37</v>
      </c>
      <c r="C54" s="31" t="s">
        <v>211</v>
      </c>
      <c r="D54" s="13">
        <f>VLOOKUP(B54,'PM SK35'!$E$8:$N$153,2,FALSE)</f>
        <v>0</v>
      </c>
      <c r="E54" s="13">
        <f>VLOOKUP(B54,'PM SK35'!$E$8:$N$153,3,FALSE)</f>
        <v>82</v>
      </c>
      <c r="F54" s="13">
        <f>VLOOKUP(B54,'PM SK35'!$E$8:$N$153,4,FALSE)</f>
        <v>92</v>
      </c>
      <c r="G54" s="13" t="e">
        <f t="shared" si="1"/>
        <v>#N/A</v>
      </c>
      <c r="H54" s="30"/>
    </row>
    <row r="55" spans="1:8" ht="15.75" customHeight="1" x14ac:dyDescent="0.25">
      <c r="A55" s="1">
        <v>11</v>
      </c>
      <c r="B55" s="27" t="s">
        <v>212</v>
      </c>
      <c r="C55" s="31" t="s">
        <v>211</v>
      </c>
      <c r="D55" s="13" t="e">
        <f>VLOOKUP(B55,'PM SK35'!$E$8:$N$153,2,FALSE)</f>
        <v>#N/A</v>
      </c>
      <c r="E55" s="13" t="e">
        <f>VLOOKUP(B55,'PM SK35'!$E$8:$N$153,3,FALSE)</f>
        <v>#N/A</v>
      </c>
      <c r="F55" s="13" t="e">
        <f>VLOOKUP(B55,'PM SK35'!$E$8:$N$153,4,FALSE)</f>
        <v>#N/A</v>
      </c>
      <c r="G55" s="13" t="e">
        <f t="shared" si="1"/>
        <v>#N/A</v>
      </c>
      <c r="H55" s="30"/>
    </row>
    <row r="56" spans="1:8" ht="15.75" hidden="1" customHeight="1" x14ac:dyDescent="0.25">
      <c r="A56" s="1">
        <v>52</v>
      </c>
      <c r="B56" s="27" t="s">
        <v>213</v>
      </c>
      <c r="C56" s="31"/>
      <c r="D56" s="13" t="e">
        <f>VLOOKUP(B56,'PM SK35'!$E$8:$N$153,2,FALSE)</f>
        <v>#N/A</v>
      </c>
      <c r="E56" s="13" t="e">
        <f>VLOOKUP(B56,'PM SK35'!$E$8:$N$153,3,FALSE)</f>
        <v>#N/A</v>
      </c>
      <c r="F56" s="13" t="e">
        <f>VLOOKUP(B56,'PM SK35'!$E$8:$N$153,4,FALSE)</f>
        <v>#N/A</v>
      </c>
      <c r="G56" s="13">
        <f t="shared" si="1"/>
        <v>0</v>
      </c>
      <c r="H56" s="1"/>
    </row>
    <row r="57" spans="1:8" ht="15.75" hidden="1" customHeight="1" x14ac:dyDescent="0.25">
      <c r="A57" s="1">
        <v>53</v>
      </c>
      <c r="B57" s="27" t="s">
        <v>214</v>
      </c>
      <c r="C57" s="32"/>
      <c r="D57" s="13" t="e">
        <f>VLOOKUP(B57,'PM SK35'!$E$8:$N$153,2,FALSE)</f>
        <v>#N/A</v>
      </c>
      <c r="E57" s="13" t="e">
        <f>VLOOKUP(B57,'PM SK35'!$E$8:$N$153,3,FALSE)</f>
        <v>#N/A</v>
      </c>
      <c r="F57" s="13" t="e">
        <f>VLOOKUP(B57,'PM SK35'!$E$8:$N$153,4,FALSE)</f>
        <v>#N/A</v>
      </c>
      <c r="G57" s="13">
        <f t="shared" si="1"/>
        <v>0</v>
      </c>
      <c r="H57" s="1"/>
    </row>
    <row r="58" spans="1:8" ht="15.75" hidden="1" customHeight="1" x14ac:dyDescent="0.25">
      <c r="A58" s="1">
        <v>54</v>
      </c>
      <c r="B58" s="27" t="s">
        <v>215</v>
      </c>
      <c r="C58" s="31"/>
      <c r="D58" s="13" t="e">
        <f>VLOOKUP(B58,'PM SK35'!$E$8:$N$153,2,FALSE)</f>
        <v>#N/A</v>
      </c>
      <c r="E58" s="13" t="e">
        <f>VLOOKUP(B58,'PM SK35'!$E$8:$N$153,3,FALSE)</f>
        <v>#N/A</v>
      </c>
      <c r="F58" s="13" t="e">
        <f>VLOOKUP(B58,'PM SK35'!$E$8:$N$153,4,FALSE)</f>
        <v>#N/A</v>
      </c>
      <c r="G58" s="13">
        <f t="shared" si="1"/>
        <v>0</v>
      </c>
      <c r="H58" s="1"/>
    </row>
    <row r="59" spans="1:8" ht="15.75" hidden="1" customHeight="1" x14ac:dyDescent="0.25">
      <c r="A59" s="1">
        <v>55</v>
      </c>
      <c r="B59" s="27" t="s">
        <v>216</v>
      </c>
      <c r="C59" s="31"/>
      <c r="D59" s="13" t="e">
        <f>VLOOKUP(B59,'PM SK35'!$E$8:$N$153,2,FALSE)</f>
        <v>#N/A</v>
      </c>
      <c r="E59" s="13" t="e">
        <f>VLOOKUP(B59,'PM SK35'!$E$8:$N$153,3,FALSE)</f>
        <v>#N/A</v>
      </c>
      <c r="F59" s="13" t="e">
        <f>VLOOKUP(B59,'PM SK35'!$E$8:$N$153,4,FALSE)</f>
        <v>#N/A</v>
      </c>
      <c r="G59" s="13">
        <f t="shared" si="1"/>
        <v>0</v>
      </c>
      <c r="H59" s="1"/>
    </row>
    <row r="60" spans="1:8" ht="15.75" hidden="1" customHeight="1" x14ac:dyDescent="0.25">
      <c r="A60" s="1">
        <v>56</v>
      </c>
      <c r="B60" s="27" t="s">
        <v>217</v>
      </c>
      <c r="C60" s="32"/>
      <c r="D60" s="13" t="e">
        <f>VLOOKUP(B60,'PM SK35'!$E$8:$N$153,2,FALSE)</f>
        <v>#N/A</v>
      </c>
      <c r="E60" s="13" t="e">
        <f>VLOOKUP(B60,'PM SK35'!$E$8:$N$153,3,FALSE)</f>
        <v>#N/A</v>
      </c>
      <c r="F60" s="13" t="e">
        <f>VLOOKUP(B60,'PM SK35'!$E$8:$N$153,4,FALSE)</f>
        <v>#N/A</v>
      </c>
      <c r="G60" s="13">
        <f t="shared" si="1"/>
        <v>0</v>
      </c>
      <c r="H60" s="1"/>
    </row>
    <row r="61" spans="1:8" ht="15.75" customHeight="1" x14ac:dyDescent="0.25">
      <c r="A61" s="1">
        <v>51</v>
      </c>
      <c r="B61" s="28" t="s">
        <v>218</v>
      </c>
      <c r="C61" s="31" t="s">
        <v>211</v>
      </c>
      <c r="D61" s="13" t="e">
        <f>VLOOKUP(B61,'PM SK35'!$E$8:$N$153,2,FALSE)</f>
        <v>#N/A</v>
      </c>
      <c r="E61" s="13" t="e">
        <f>VLOOKUP(B61,'PM SK35'!$E$8:$N$153,3,FALSE)</f>
        <v>#N/A</v>
      </c>
      <c r="F61" s="13" t="e">
        <f>VLOOKUP(B61,'PM SK35'!$E$8:$N$153,4,FALSE)</f>
        <v>#N/A</v>
      </c>
      <c r="G61" s="13" t="e">
        <f t="shared" si="1"/>
        <v>#N/A</v>
      </c>
      <c r="H61" s="30"/>
    </row>
    <row r="62" spans="1:8" ht="15.75" hidden="1" customHeight="1" x14ac:dyDescent="0.25">
      <c r="A62" s="1">
        <v>58</v>
      </c>
      <c r="B62" s="27" t="s">
        <v>219</v>
      </c>
      <c r="C62" s="32"/>
      <c r="D62" s="13" t="e">
        <f>VLOOKUP(B62,'PM SK35'!$E$8:$N$153,2,FALSE)</f>
        <v>#N/A</v>
      </c>
      <c r="E62" s="13" t="e">
        <f>VLOOKUP(B62,'PM SK35'!$E$8:$N$153,3,FALSE)</f>
        <v>#N/A</v>
      </c>
      <c r="F62" s="13" t="e">
        <f>VLOOKUP(B62,'PM SK35'!$E$8:$N$153,4,FALSE)</f>
        <v>#N/A</v>
      </c>
      <c r="G62" s="13">
        <f t="shared" si="1"/>
        <v>0</v>
      </c>
      <c r="H62" s="1"/>
    </row>
    <row r="63" spans="1:8" ht="15.75" customHeight="1" x14ac:dyDescent="0.25">
      <c r="A63" s="1">
        <v>93</v>
      </c>
      <c r="B63" s="12" t="s">
        <v>220</v>
      </c>
      <c r="C63" s="31" t="s">
        <v>211</v>
      </c>
      <c r="D63" s="13" t="e">
        <f>VLOOKUP(B63,'PM SK35'!$E$8:$N$153,2,FALSE)</f>
        <v>#N/A</v>
      </c>
      <c r="E63" s="13" t="e">
        <f>VLOOKUP(B63,'PM SK35'!$E$8:$N$153,3,FALSE)</f>
        <v>#N/A</v>
      </c>
      <c r="F63" s="13" t="e">
        <f>VLOOKUP(B63,'PM SK35'!$E$8:$N$153,4,FALSE)</f>
        <v>#N/A</v>
      </c>
      <c r="G63" s="13" t="e">
        <f t="shared" si="1"/>
        <v>#N/A</v>
      </c>
      <c r="H63" s="30"/>
    </row>
    <row r="64" spans="1:8" ht="15.75" hidden="1" customHeight="1" x14ac:dyDescent="0.25">
      <c r="A64" s="1">
        <v>60</v>
      </c>
      <c r="B64" s="27" t="s">
        <v>221</v>
      </c>
      <c r="C64" s="31"/>
      <c r="D64" s="13" t="e">
        <f>VLOOKUP(B64,'PM SK35'!$E$8:$N$153,2,FALSE)</f>
        <v>#N/A</v>
      </c>
      <c r="E64" s="13" t="e">
        <f>VLOOKUP(B64,'PM SK35'!$E$8:$N$153,3,FALSE)</f>
        <v>#N/A</v>
      </c>
      <c r="F64" s="13" t="e">
        <f>VLOOKUP(B64,'PM SK35'!$E$8:$N$153,4,FALSE)</f>
        <v>#N/A</v>
      </c>
      <c r="G64" s="13">
        <f t="shared" si="1"/>
        <v>0</v>
      </c>
      <c r="H64" s="1"/>
    </row>
    <row r="65" spans="1:8" ht="15.75" hidden="1" customHeight="1" x14ac:dyDescent="0.25">
      <c r="A65" s="1">
        <v>61</v>
      </c>
      <c r="B65" s="27" t="s">
        <v>222</v>
      </c>
      <c r="C65" s="32"/>
      <c r="D65" s="13" t="e">
        <f>VLOOKUP(B65,'PM SK35'!$E$8:$N$153,2,FALSE)</f>
        <v>#N/A</v>
      </c>
      <c r="E65" s="13" t="e">
        <f>VLOOKUP(B65,'PM SK35'!$E$8:$N$153,3,FALSE)</f>
        <v>#N/A</v>
      </c>
      <c r="F65" s="13" t="e">
        <f>VLOOKUP(B65,'PM SK35'!$E$8:$N$153,4,FALSE)</f>
        <v>#N/A</v>
      </c>
      <c r="G65" s="13">
        <f t="shared" si="1"/>
        <v>0</v>
      </c>
      <c r="H65" s="1"/>
    </row>
    <row r="66" spans="1:8" ht="15.75" hidden="1" customHeight="1" x14ac:dyDescent="0.25">
      <c r="A66" s="1">
        <v>62</v>
      </c>
      <c r="B66" s="27" t="s">
        <v>223</v>
      </c>
      <c r="C66" s="31"/>
      <c r="D66" s="13" t="e">
        <f>VLOOKUP(B66,'PM SK35'!$E$8:$N$153,2,FALSE)</f>
        <v>#N/A</v>
      </c>
      <c r="E66" s="13" t="e">
        <f>VLOOKUP(B66,'PM SK35'!$E$8:$N$153,3,FALSE)</f>
        <v>#N/A</v>
      </c>
      <c r="F66" s="13" t="e">
        <f>VLOOKUP(B66,'PM SK35'!$E$8:$N$153,4,FALSE)</f>
        <v>#N/A</v>
      </c>
      <c r="G66" s="13">
        <f t="shared" si="1"/>
        <v>0</v>
      </c>
      <c r="H66" s="1"/>
    </row>
    <row r="67" spans="1:8" ht="15.75" customHeight="1" x14ac:dyDescent="0.25">
      <c r="A67" s="1">
        <v>4</v>
      </c>
      <c r="B67" s="12" t="s">
        <v>40</v>
      </c>
      <c r="C67" s="31" t="s">
        <v>224</v>
      </c>
      <c r="D67" s="13">
        <f>VLOOKUP(B67,'PM SK35'!$E$8:$N$153,2,FALSE)</f>
        <v>0</v>
      </c>
      <c r="E67" s="13">
        <f>VLOOKUP(B67,'PM SK35'!$E$8:$N$153,3,FALSE)</f>
        <v>0</v>
      </c>
      <c r="F67" s="13">
        <f>VLOOKUP(B67,'PM SK35'!$E$8:$N$153,4,FALSE)</f>
        <v>0</v>
      </c>
      <c r="G67" s="13" t="e">
        <f t="shared" si="1"/>
        <v>#N/A</v>
      </c>
      <c r="H67" s="30"/>
    </row>
    <row r="68" spans="1:8" ht="15.75" hidden="1" customHeight="1" x14ac:dyDescent="0.25">
      <c r="A68" s="1">
        <v>64</v>
      </c>
      <c r="B68" s="27" t="s">
        <v>225</v>
      </c>
      <c r="C68" s="32"/>
      <c r="D68" s="13" t="e">
        <f>VLOOKUP(B68,'PM SK35'!$E$8:$N$153,2,FALSE)</f>
        <v>#N/A</v>
      </c>
      <c r="E68" s="13" t="e">
        <f>VLOOKUP(B68,'PM SK35'!$E$8:$N$153,3,FALSE)</f>
        <v>#N/A</v>
      </c>
      <c r="F68" s="13" t="e">
        <f>VLOOKUP(B68,'PM SK35'!$E$8:$N$153,4,FALSE)</f>
        <v>#N/A</v>
      </c>
      <c r="G68" s="13">
        <f t="shared" si="1"/>
        <v>0</v>
      </c>
      <c r="H68" s="1"/>
    </row>
    <row r="69" spans="1:8" ht="15.75" customHeight="1" x14ac:dyDescent="0.25">
      <c r="A69" s="1">
        <v>5</v>
      </c>
      <c r="B69" s="12" t="s">
        <v>226</v>
      </c>
      <c r="C69" s="31" t="s">
        <v>224</v>
      </c>
      <c r="D69" s="13" t="e">
        <f>VLOOKUP(B69,'PM SK35'!$E$8:$N$153,2,FALSE)</f>
        <v>#N/A</v>
      </c>
      <c r="E69" s="13" t="e">
        <f>VLOOKUP(B69,'PM SK35'!$E$8:$N$153,3,FALSE)</f>
        <v>#N/A</v>
      </c>
      <c r="F69" s="13" t="e">
        <f>VLOOKUP(B69,'PM SK35'!$E$8:$N$153,4,FALSE)</f>
        <v>#N/A</v>
      </c>
      <c r="G69" s="13" t="e">
        <f t="shared" ref="G69:G100" si="2">SUMIFS(F:F,C:C,C69)</f>
        <v>#N/A</v>
      </c>
      <c r="H69" s="30"/>
    </row>
    <row r="70" spans="1:8" ht="15.75" hidden="1" customHeight="1" x14ac:dyDescent="0.25">
      <c r="A70" s="1">
        <v>66</v>
      </c>
      <c r="B70" s="27" t="s">
        <v>67</v>
      </c>
      <c r="C70" s="31"/>
      <c r="D70" s="13">
        <f>VLOOKUP(B70,'PM SK35'!$E$8:$N$153,2,FALSE)</f>
        <v>0</v>
      </c>
      <c r="E70" s="13">
        <f>VLOOKUP(B70,'PM SK35'!$E$8:$N$153,3,FALSE)</f>
        <v>0</v>
      </c>
      <c r="F70" s="13">
        <f>VLOOKUP(B70,'PM SK35'!$E$8:$N$153,4,FALSE)</f>
        <v>0</v>
      </c>
      <c r="G70" s="13">
        <f t="shared" si="2"/>
        <v>0</v>
      </c>
      <c r="H70" s="1"/>
    </row>
    <row r="71" spans="1:8" ht="15.75" customHeight="1" x14ac:dyDescent="0.25">
      <c r="A71" s="1">
        <v>10</v>
      </c>
      <c r="B71" s="27" t="s">
        <v>227</v>
      </c>
      <c r="C71" s="31" t="s">
        <v>224</v>
      </c>
      <c r="D71" s="13" t="e">
        <f>VLOOKUP(B71,'PM SK35'!$E$8:$N$153,2,FALSE)</f>
        <v>#N/A</v>
      </c>
      <c r="E71" s="13" t="e">
        <f>VLOOKUP(B71,'PM SK35'!$E$8:$N$153,3,FALSE)</f>
        <v>#N/A</v>
      </c>
      <c r="F71" s="13" t="e">
        <f>VLOOKUP(B71,'PM SK35'!$E$8:$N$153,4,FALSE)</f>
        <v>#N/A</v>
      </c>
      <c r="G71" s="13" t="e">
        <f t="shared" si="2"/>
        <v>#N/A</v>
      </c>
      <c r="H71" s="30"/>
    </row>
    <row r="72" spans="1:8" ht="15.75" hidden="1" customHeight="1" x14ac:dyDescent="0.25">
      <c r="A72" s="1">
        <v>68</v>
      </c>
      <c r="B72" s="27" t="s">
        <v>228</v>
      </c>
      <c r="C72" s="31"/>
      <c r="D72" s="13" t="e">
        <f>VLOOKUP(B72,'PM SK35'!$E$8:$N$153,2,FALSE)</f>
        <v>#N/A</v>
      </c>
      <c r="E72" s="13" t="e">
        <f>VLOOKUP(B72,'PM SK35'!$E$8:$N$153,3,FALSE)</f>
        <v>#N/A</v>
      </c>
      <c r="F72" s="13" t="e">
        <f>VLOOKUP(B72,'PM SK35'!$E$8:$N$153,4,FALSE)</f>
        <v>#N/A</v>
      </c>
      <c r="G72" s="13">
        <f t="shared" si="2"/>
        <v>0</v>
      </c>
      <c r="H72" s="1"/>
    </row>
    <row r="73" spans="1:8" ht="15.75" hidden="1" customHeight="1" x14ac:dyDescent="0.25">
      <c r="A73" s="1">
        <v>69</v>
      </c>
      <c r="B73" s="27" t="s">
        <v>229</v>
      </c>
      <c r="C73" s="31"/>
      <c r="D73" s="13" t="e">
        <f>VLOOKUP(B73,'PM SK35'!$E$8:$N$153,2,FALSE)</f>
        <v>#N/A</v>
      </c>
      <c r="E73" s="13" t="e">
        <f>VLOOKUP(B73,'PM SK35'!$E$8:$N$153,3,FALSE)</f>
        <v>#N/A</v>
      </c>
      <c r="F73" s="13" t="e">
        <f>VLOOKUP(B73,'PM SK35'!$E$8:$N$153,4,FALSE)</f>
        <v>#N/A</v>
      </c>
      <c r="G73" s="13">
        <f t="shared" si="2"/>
        <v>0</v>
      </c>
      <c r="H73" s="1"/>
    </row>
    <row r="74" spans="1:8" ht="15.75" customHeight="1" x14ac:dyDescent="0.25">
      <c r="A74" s="1">
        <v>92</v>
      </c>
      <c r="B74" s="28" t="s">
        <v>127</v>
      </c>
      <c r="C74" s="31" t="s">
        <v>224</v>
      </c>
      <c r="D74" s="13">
        <f>VLOOKUP(B74,'PM SK35'!$E$8:$N$153,2,FALSE)</f>
        <v>0</v>
      </c>
      <c r="E74" s="13">
        <f>VLOOKUP(B74,'PM SK35'!$E$8:$N$153,3,FALSE)</f>
        <v>67</v>
      </c>
      <c r="F74" s="13">
        <f>VLOOKUP(B74,'PM SK35'!$E$8:$N$153,4,FALSE)</f>
        <v>56</v>
      </c>
      <c r="G74" s="13" t="e">
        <f t="shared" si="2"/>
        <v>#N/A</v>
      </c>
      <c r="H74" s="30"/>
    </row>
    <row r="75" spans="1:8" ht="15.75" customHeight="1" x14ac:dyDescent="0.25">
      <c r="A75" s="1">
        <v>6</v>
      </c>
      <c r="B75" s="27" t="s">
        <v>230</v>
      </c>
      <c r="C75" s="32" t="s">
        <v>231</v>
      </c>
      <c r="D75" s="13" t="e">
        <f>VLOOKUP(B75,'PM SK35'!$E$8:$N$153,2,FALSE)</f>
        <v>#N/A</v>
      </c>
      <c r="E75" s="13" t="e">
        <f>VLOOKUP(B75,'PM SK35'!$E$8:$N$153,3,FALSE)</f>
        <v>#N/A</v>
      </c>
      <c r="F75" s="13" t="e">
        <f>VLOOKUP(B75,'PM SK35'!$E$8:$N$153,4,FALSE)</f>
        <v>#N/A</v>
      </c>
      <c r="G75" s="13" t="e">
        <f t="shared" si="2"/>
        <v>#N/A</v>
      </c>
      <c r="H75" s="30"/>
    </row>
    <row r="76" spans="1:8" ht="15.75" customHeight="1" x14ac:dyDescent="0.25">
      <c r="A76" s="1">
        <v>65</v>
      </c>
      <c r="B76" s="28" t="s">
        <v>112</v>
      </c>
      <c r="C76" s="32" t="s">
        <v>231</v>
      </c>
      <c r="D76" s="13">
        <f>VLOOKUP(B76,'PM SK35'!$E$8:$N$153,2,FALSE)</f>
        <v>0</v>
      </c>
      <c r="E76" s="13">
        <f>VLOOKUP(B76,'PM SK35'!$E$8:$N$153,3,FALSE)</f>
        <v>93</v>
      </c>
      <c r="F76" s="13">
        <f>VLOOKUP(B76,'PM SK35'!$E$8:$N$153,4,FALSE)</f>
        <v>97</v>
      </c>
      <c r="G76" s="13" t="e">
        <f t="shared" si="2"/>
        <v>#N/A</v>
      </c>
      <c r="H76" s="30"/>
    </row>
    <row r="77" spans="1:8" ht="15.75" customHeight="1" x14ac:dyDescent="0.25">
      <c r="A77" s="1">
        <v>67</v>
      </c>
      <c r="B77" s="27" t="s">
        <v>71</v>
      </c>
      <c r="C77" s="31" t="s">
        <v>231</v>
      </c>
      <c r="D77" s="13">
        <f>VLOOKUP(B77,'PM SK35'!$E$8:$N$153,2,FALSE)</f>
        <v>0</v>
      </c>
      <c r="E77" s="13">
        <f>VLOOKUP(B77,'PM SK35'!$E$8:$N$153,3,FALSE)</f>
        <v>91</v>
      </c>
      <c r="F77" s="13">
        <f>VLOOKUP(B77,'PM SK35'!$E$8:$N$153,4,FALSE)</f>
        <v>94</v>
      </c>
      <c r="G77" s="13" t="e">
        <f t="shared" si="2"/>
        <v>#N/A</v>
      </c>
      <c r="H77" s="30"/>
    </row>
    <row r="78" spans="1:8" ht="15.75" hidden="1" customHeight="1" x14ac:dyDescent="0.25">
      <c r="A78" s="1">
        <v>74</v>
      </c>
      <c r="B78" s="27" t="s">
        <v>232</v>
      </c>
      <c r="C78" s="32"/>
      <c r="D78" s="13" t="e">
        <f>VLOOKUP(B78,'PM SK35'!$E$8:$N$153,2,FALSE)</f>
        <v>#N/A</v>
      </c>
      <c r="E78" s="13" t="e">
        <f>VLOOKUP(B78,'PM SK35'!$E$8:$N$153,3,FALSE)</f>
        <v>#N/A</v>
      </c>
      <c r="F78" s="13" t="e">
        <f>VLOOKUP(B78,'PM SK35'!$E$8:$N$153,4,FALSE)</f>
        <v>#N/A</v>
      </c>
      <c r="G78" s="13">
        <f t="shared" si="2"/>
        <v>0</v>
      </c>
      <c r="H78" s="1"/>
    </row>
    <row r="79" spans="1:8" ht="15.75" hidden="1" customHeight="1" x14ac:dyDescent="0.25">
      <c r="A79" s="1">
        <v>75</v>
      </c>
      <c r="B79" s="27" t="s">
        <v>233</v>
      </c>
      <c r="C79" s="32"/>
      <c r="D79" s="13" t="e">
        <f>VLOOKUP(B79,'PM SK35'!$E$8:$N$153,2,FALSE)</f>
        <v>#N/A</v>
      </c>
      <c r="E79" s="13" t="e">
        <f>VLOOKUP(B79,'PM SK35'!$E$8:$N$153,3,FALSE)</f>
        <v>#N/A</v>
      </c>
      <c r="F79" s="13" t="e">
        <f>VLOOKUP(B79,'PM SK35'!$E$8:$N$153,4,FALSE)</f>
        <v>#N/A</v>
      </c>
      <c r="G79" s="13">
        <f t="shared" si="2"/>
        <v>0</v>
      </c>
      <c r="H79" s="1"/>
    </row>
    <row r="80" spans="1:8" ht="15.75" hidden="1" customHeight="1" x14ac:dyDescent="0.25">
      <c r="A80" s="1">
        <v>76</v>
      </c>
      <c r="B80" s="27" t="s">
        <v>234</v>
      </c>
      <c r="C80" s="32"/>
      <c r="D80" s="13" t="e">
        <f>VLOOKUP(B80,'PM SK35'!$E$8:$N$153,2,FALSE)</f>
        <v>#N/A</v>
      </c>
      <c r="E80" s="13" t="e">
        <f>VLOOKUP(B80,'PM SK35'!$E$8:$N$153,3,FALSE)</f>
        <v>#N/A</v>
      </c>
      <c r="F80" s="13" t="e">
        <f>VLOOKUP(B80,'PM SK35'!$E$8:$N$153,4,FALSE)</f>
        <v>#N/A</v>
      </c>
      <c r="G80" s="13">
        <f t="shared" si="2"/>
        <v>0</v>
      </c>
      <c r="H80" s="1"/>
    </row>
    <row r="81" spans="1:8" ht="15.75" customHeight="1" x14ac:dyDescent="0.25">
      <c r="A81" s="1">
        <v>87</v>
      </c>
      <c r="B81" s="12" t="s">
        <v>235</v>
      </c>
      <c r="C81" s="31" t="s">
        <v>231</v>
      </c>
      <c r="D81" s="13" t="e">
        <f>VLOOKUP(B81,'PM SK35'!$E$8:$N$153,2,FALSE)</f>
        <v>#N/A</v>
      </c>
      <c r="E81" s="13" t="e">
        <f>VLOOKUP(B81,'PM SK35'!$E$8:$N$153,3,FALSE)</f>
        <v>#N/A</v>
      </c>
      <c r="F81" s="13" t="e">
        <f>VLOOKUP(B81,'PM SK35'!$E$8:$N$153,4,FALSE)</f>
        <v>#N/A</v>
      </c>
      <c r="G81" s="13" t="e">
        <f t="shared" si="2"/>
        <v>#N/A</v>
      </c>
      <c r="H81" s="30"/>
    </row>
    <row r="82" spans="1:8" ht="15.75" customHeight="1" x14ac:dyDescent="0.25">
      <c r="A82" s="1">
        <v>12</v>
      </c>
      <c r="B82" s="27" t="s">
        <v>60</v>
      </c>
      <c r="C82" s="32" t="s">
        <v>236</v>
      </c>
      <c r="D82" s="13">
        <f>VLOOKUP(B82,'PM SK35'!$E$8:$N$153,2,FALSE)</f>
        <v>0</v>
      </c>
      <c r="E82" s="13">
        <f>VLOOKUP(B82,'PM SK35'!$E$8:$N$153,3,FALSE)</f>
        <v>92</v>
      </c>
      <c r="F82" s="13">
        <f>VLOOKUP(B82,'PM SK35'!$E$8:$N$153,4,FALSE)</f>
        <v>88</v>
      </c>
      <c r="G82" s="13">
        <f t="shared" si="2"/>
        <v>359</v>
      </c>
      <c r="H82" s="30"/>
    </row>
    <row r="83" spans="1:8" ht="15.75" customHeight="1" x14ac:dyDescent="0.25">
      <c r="A83" s="1">
        <v>23</v>
      </c>
      <c r="B83" s="28" t="s">
        <v>63</v>
      </c>
      <c r="C83" s="31" t="s">
        <v>236</v>
      </c>
      <c r="D83" s="13" t="str">
        <f>VLOOKUP(B83,'PM SK35'!$E$8:$N$153,2,FALSE)</f>
        <v>x</v>
      </c>
      <c r="E83" s="13">
        <f>VLOOKUP(B83,'PM SK35'!$E$8:$N$153,3,FALSE)</f>
        <v>91</v>
      </c>
      <c r="F83" s="13">
        <f>VLOOKUP(B83,'PM SK35'!$E$8:$N$153,4,FALSE)</f>
        <v>93</v>
      </c>
      <c r="G83" s="13">
        <f t="shared" si="2"/>
        <v>359</v>
      </c>
      <c r="H83" s="30"/>
    </row>
    <row r="84" spans="1:8" ht="15.75" customHeight="1" x14ac:dyDescent="0.25">
      <c r="A84" s="1">
        <v>59</v>
      </c>
      <c r="B84" s="27" t="s">
        <v>62</v>
      </c>
      <c r="C84" s="32" t="s">
        <v>236</v>
      </c>
      <c r="D84" s="13">
        <f>VLOOKUP(B84,'PM SK35'!$E$8:$N$153,2,FALSE)</f>
        <v>0</v>
      </c>
      <c r="E84" s="13">
        <f>VLOOKUP(B84,'PM SK35'!$E$8:$N$153,3,FALSE)</f>
        <v>80</v>
      </c>
      <c r="F84" s="13">
        <f>VLOOKUP(B84,'PM SK35'!$E$8:$N$153,4,FALSE)</f>
        <v>94</v>
      </c>
      <c r="G84" s="13">
        <f t="shared" si="2"/>
        <v>359</v>
      </c>
      <c r="H84" s="30"/>
    </row>
    <row r="85" spans="1:8" ht="15.75" hidden="1" customHeight="1" x14ac:dyDescent="0.25">
      <c r="A85" s="1">
        <v>81</v>
      </c>
      <c r="B85" s="12" t="s">
        <v>237</v>
      </c>
      <c r="C85" s="31"/>
      <c r="D85" s="13" t="e">
        <f>VLOOKUP(B85,'PM SK35'!$E$8:$N$153,2,FALSE)</f>
        <v>#N/A</v>
      </c>
      <c r="E85" s="13" t="e">
        <f>VLOOKUP(B85,'PM SK35'!$E$8:$N$153,3,FALSE)</f>
        <v>#N/A</v>
      </c>
      <c r="F85" s="13" t="e">
        <f>VLOOKUP(B85,'PM SK35'!$E$8:$N$153,4,FALSE)</f>
        <v>#N/A</v>
      </c>
      <c r="G85" s="13">
        <f t="shared" si="2"/>
        <v>0</v>
      </c>
      <c r="H85" s="1"/>
    </row>
    <row r="86" spans="1:8" ht="15.75" hidden="1" customHeight="1" x14ac:dyDescent="0.25">
      <c r="A86" s="1">
        <v>82</v>
      </c>
      <c r="B86" s="12" t="s">
        <v>238</v>
      </c>
      <c r="C86" s="31"/>
      <c r="D86" s="13" t="e">
        <f>VLOOKUP(B86,'PM SK35'!$E$8:$N$153,2,FALSE)</f>
        <v>#N/A</v>
      </c>
      <c r="E86" s="13" t="e">
        <f>VLOOKUP(B86,'PM SK35'!$E$8:$N$153,3,FALSE)</f>
        <v>#N/A</v>
      </c>
      <c r="F86" s="13" t="e">
        <f>VLOOKUP(B86,'PM SK35'!$E$8:$N$153,4,FALSE)</f>
        <v>#N/A</v>
      </c>
      <c r="G86" s="13">
        <f t="shared" si="2"/>
        <v>0</v>
      </c>
      <c r="H86" s="1"/>
    </row>
    <row r="87" spans="1:8" ht="15.75" customHeight="1" x14ac:dyDescent="0.25">
      <c r="A87" s="1">
        <v>70</v>
      </c>
      <c r="B87" s="27" t="s">
        <v>115</v>
      </c>
      <c r="C87" s="32" t="s">
        <v>236</v>
      </c>
      <c r="D87" s="13">
        <f>VLOOKUP(B87,'PM SK35'!$E$8:$N$153,2,FALSE)</f>
        <v>0</v>
      </c>
      <c r="E87" s="13">
        <f>VLOOKUP(B87,'PM SK35'!$E$8:$N$153,3,FALSE)</f>
        <v>90</v>
      </c>
      <c r="F87" s="13">
        <f>VLOOKUP(B87,'PM SK35'!$E$8:$N$153,4,FALSE)</f>
        <v>84</v>
      </c>
      <c r="G87" s="13">
        <f t="shared" si="2"/>
        <v>359</v>
      </c>
      <c r="H87" s="30"/>
    </row>
    <row r="88" spans="1:8" ht="15.75" hidden="1" customHeight="1" x14ac:dyDescent="0.25">
      <c r="A88" s="1">
        <v>84</v>
      </c>
      <c r="B88" s="12" t="s">
        <v>239</v>
      </c>
      <c r="C88" s="31"/>
      <c r="D88" s="13" t="e">
        <f>VLOOKUP(B88,'PM SK35'!$E$8:$N$153,2,FALSE)</f>
        <v>#N/A</v>
      </c>
      <c r="E88" s="13" t="e">
        <f>VLOOKUP(B88,'PM SK35'!$E$8:$N$153,3,FALSE)</f>
        <v>#N/A</v>
      </c>
      <c r="F88" s="13" t="e">
        <f>VLOOKUP(B88,'PM SK35'!$E$8:$N$153,4,FALSE)</f>
        <v>#N/A</v>
      </c>
      <c r="G88" s="13">
        <f t="shared" si="2"/>
        <v>0</v>
      </c>
      <c r="H88" s="1"/>
    </row>
    <row r="89" spans="1:8" ht="15.75" hidden="1" customHeight="1" x14ac:dyDescent="0.25">
      <c r="A89" s="1">
        <v>85</v>
      </c>
      <c r="B89" s="12" t="s">
        <v>240</v>
      </c>
      <c r="C89" s="31"/>
      <c r="D89" s="13" t="e">
        <f>VLOOKUP(B89,'PM SK35'!$E$8:$N$153,2,FALSE)</f>
        <v>#N/A</v>
      </c>
      <c r="E89" s="13" t="e">
        <f>VLOOKUP(B89,'PM SK35'!$E$8:$N$153,3,FALSE)</f>
        <v>#N/A</v>
      </c>
      <c r="F89" s="13" t="e">
        <f>VLOOKUP(B89,'PM SK35'!$E$8:$N$153,4,FALSE)</f>
        <v>#N/A</v>
      </c>
      <c r="G89" s="13">
        <f t="shared" si="2"/>
        <v>0</v>
      </c>
      <c r="H89" s="1"/>
    </row>
    <row r="90" spans="1:8" ht="15.75" hidden="1" customHeight="1" x14ac:dyDescent="0.25">
      <c r="A90" s="1">
        <v>86</v>
      </c>
      <c r="B90" s="12" t="s">
        <v>241</v>
      </c>
      <c r="C90" s="31"/>
      <c r="D90" s="13" t="e">
        <f>VLOOKUP(B90,'PM SK35'!$E$8:$N$153,2,FALSE)</f>
        <v>#N/A</v>
      </c>
      <c r="E90" s="13" t="e">
        <f>VLOOKUP(B90,'PM SK35'!$E$8:$N$153,3,FALSE)</f>
        <v>#N/A</v>
      </c>
      <c r="F90" s="13" t="e">
        <f>VLOOKUP(B90,'PM SK35'!$E$8:$N$153,4,FALSE)</f>
        <v>#N/A</v>
      </c>
      <c r="G90" s="13">
        <f t="shared" si="2"/>
        <v>0</v>
      </c>
      <c r="H90" s="1"/>
    </row>
    <row r="91" spans="1:8" ht="15.75" customHeight="1" x14ac:dyDescent="0.25">
      <c r="A91" s="1">
        <v>88</v>
      </c>
      <c r="B91" s="28" t="s">
        <v>124</v>
      </c>
      <c r="C91" s="31" t="s">
        <v>242</v>
      </c>
      <c r="D91" s="13" t="str">
        <f>VLOOKUP(B91,'PM SK35'!$E$8:$N$153,2,FALSE)</f>
        <v>x</v>
      </c>
      <c r="E91" s="13">
        <f>VLOOKUP(B91,'PM SK35'!$E$8:$N$153,3,FALSE)</f>
        <v>95</v>
      </c>
      <c r="F91" s="13">
        <f>VLOOKUP(B91,'PM SK35'!$E$8:$N$153,4,FALSE)</f>
        <v>98</v>
      </c>
      <c r="G91" s="13" t="e">
        <f t="shared" si="2"/>
        <v>#N/A</v>
      </c>
      <c r="H91" s="30"/>
    </row>
    <row r="92" spans="1:8" ht="15.75" customHeight="1" x14ac:dyDescent="0.25">
      <c r="A92" s="1">
        <v>105</v>
      </c>
      <c r="B92" s="12" t="s">
        <v>243</v>
      </c>
      <c r="C92" s="31" t="s">
        <v>242</v>
      </c>
      <c r="D92" s="13" t="e">
        <f>VLOOKUP(B92,'PM SK35'!$E$8:$N$153,2,FALSE)</f>
        <v>#N/A</v>
      </c>
      <c r="E92" s="13" t="e">
        <f>VLOOKUP(B92,'PM SK35'!$E$8:$N$153,3,FALSE)</f>
        <v>#N/A</v>
      </c>
      <c r="F92" s="13" t="e">
        <f>VLOOKUP(B92,'PM SK35'!$E$8:$N$153,4,FALSE)</f>
        <v>#N/A</v>
      </c>
      <c r="G92" s="13" t="e">
        <f t="shared" si="2"/>
        <v>#N/A</v>
      </c>
      <c r="H92" s="30"/>
    </row>
    <row r="93" spans="1:8" ht="15.75" hidden="1" customHeight="1" x14ac:dyDescent="0.25">
      <c r="A93" s="1">
        <v>89</v>
      </c>
      <c r="B93" s="12" t="s">
        <v>244</v>
      </c>
      <c r="C93" s="31"/>
      <c r="D93" s="13" t="e">
        <f>VLOOKUP(B93,'PM SK35'!$E$8:$N$153,2,FALSE)</f>
        <v>#N/A</v>
      </c>
      <c r="E93" s="13" t="e">
        <f>VLOOKUP(B93,'PM SK35'!$E$8:$N$153,3,FALSE)</f>
        <v>#N/A</v>
      </c>
      <c r="F93" s="13" t="e">
        <f>VLOOKUP(B93,'PM SK35'!$E$8:$N$153,4,FALSE)</f>
        <v>#N/A</v>
      </c>
      <c r="G93" s="13">
        <f t="shared" si="2"/>
        <v>0</v>
      </c>
      <c r="H93" s="1"/>
    </row>
    <row r="94" spans="1:8" ht="15.75" hidden="1" customHeight="1" x14ac:dyDescent="0.25">
      <c r="A94" s="1">
        <v>90</v>
      </c>
      <c r="B94" s="12" t="s">
        <v>245</v>
      </c>
      <c r="C94" s="31"/>
      <c r="D94" s="13" t="e">
        <f>VLOOKUP(B94,'PM SK35'!$E$8:$N$153,2,FALSE)</f>
        <v>#N/A</v>
      </c>
      <c r="E94" s="13" t="e">
        <f>VLOOKUP(B94,'PM SK35'!$E$8:$N$153,3,FALSE)</f>
        <v>#N/A</v>
      </c>
      <c r="F94" s="13" t="e">
        <f>VLOOKUP(B94,'PM SK35'!$E$8:$N$153,4,FALSE)</f>
        <v>#N/A</v>
      </c>
      <c r="G94" s="13">
        <f t="shared" si="2"/>
        <v>0</v>
      </c>
      <c r="H94" s="1"/>
    </row>
    <row r="95" spans="1:8" ht="15.75" customHeight="1" x14ac:dyDescent="0.25">
      <c r="A95" s="1">
        <v>106</v>
      </c>
      <c r="B95" s="12" t="s">
        <v>246</v>
      </c>
      <c r="C95" s="31" t="s">
        <v>242</v>
      </c>
      <c r="D95" s="13" t="e">
        <f>VLOOKUP(B95,'PM SK35'!$E$8:$N$153,2,FALSE)</f>
        <v>#N/A</v>
      </c>
      <c r="E95" s="13" t="e">
        <f>VLOOKUP(B95,'PM SK35'!$E$8:$N$153,3,FALSE)</f>
        <v>#N/A</v>
      </c>
      <c r="F95" s="13" t="e">
        <f>VLOOKUP(B95,'PM SK35'!$E$8:$N$153,4,FALSE)</f>
        <v>#N/A</v>
      </c>
      <c r="G95" s="13" t="e">
        <f t="shared" si="2"/>
        <v>#N/A</v>
      </c>
      <c r="H95" s="30"/>
    </row>
    <row r="96" spans="1:8" ht="15.75" customHeight="1" x14ac:dyDescent="0.25">
      <c r="A96" s="1">
        <v>108</v>
      </c>
      <c r="B96" s="12" t="s">
        <v>145</v>
      </c>
      <c r="C96" s="31" t="s">
        <v>242</v>
      </c>
      <c r="D96" s="13">
        <f>VLOOKUP(B96,'PM SK35'!$E$8:$N$153,2,FALSE)</f>
        <v>0</v>
      </c>
      <c r="E96" s="13">
        <f>VLOOKUP(B96,'PM SK35'!$E$8:$N$153,3,FALSE)</f>
        <v>69</v>
      </c>
      <c r="F96" s="13">
        <f>VLOOKUP(B96,'PM SK35'!$E$8:$N$153,4,FALSE)</f>
        <v>95</v>
      </c>
      <c r="G96" s="13" t="e">
        <f t="shared" si="2"/>
        <v>#N/A</v>
      </c>
      <c r="H96" s="30"/>
    </row>
    <row r="97" spans="1:8" ht="15.75" customHeight="1" x14ac:dyDescent="0.25">
      <c r="A97" s="1">
        <v>8</v>
      </c>
      <c r="B97" s="27" t="s">
        <v>247</v>
      </c>
      <c r="C97" s="31" t="s">
        <v>248</v>
      </c>
      <c r="D97" s="13" t="e">
        <f>VLOOKUP(B97,'PM SK35'!$E$8:$N$153,2,FALSE)</f>
        <v>#N/A</v>
      </c>
      <c r="E97" s="13" t="e">
        <f>VLOOKUP(B97,'PM SK35'!$E$8:$N$153,3,FALSE)</f>
        <v>#N/A</v>
      </c>
      <c r="F97" s="13" t="e">
        <f>VLOOKUP(B97,'PM SK35'!$E$8:$N$153,4,FALSE)</f>
        <v>#N/A</v>
      </c>
      <c r="G97" s="13" t="e">
        <f t="shared" si="2"/>
        <v>#N/A</v>
      </c>
      <c r="H97" s="30"/>
    </row>
    <row r="98" spans="1:8" ht="15.75" customHeight="1" x14ac:dyDescent="0.25">
      <c r="A98" s="1">
        <v>25</v>
      </c>
      <c r="B98" s="27" t="s">
        <v>144</v>
      </c>
      <c r="C98" s="31" t="s">
        <v>248</v>
      </c>
      <c r="D98" s="13">
        <f>VLOOKUP(B98,'PM SK35'!$E$8:$N$153,2,FALSE)</f>
        <v>0</v>
      </c>
      <c r="E98" s="13">
        <f>VLOOKUP(B98,'PM SK35'!$E$8:$N$153,3,FALSE)</f>
        <v>0</v>
      </c>
      <c r="F98" s="13">
        <f>VLOOKUP(B98,'PM SK35'!$E$8:$N$153,4,FALSE)</f>
        <v>0</v>
      </c>
      <c r="G98" s="13" t="e">
        <f t="shared" si="2"/>
        <v>#N/A</v>
      </c>
      <c r="H98" s="30"/>
    </row>
    <row r="99" spans="1:8" ht="15.75" customHeight="1" x14ac:dyDescent="0.25">
      <c r="A99" s="1">
        <v>83</v>
      </c>
      <c r="B99" s="12" t="s">
        <v>78</v>
      </c>
      <c r="C99" s="31" t="s">
        <v>248</v>
      </c>
      <c r="D99" s="13">
        <f>VLOOKUP(B99,'PM SK35'!$E$8:$N$153,2,FALSE)</f>
        <v>0</v>
      </c>
      <c r="E99" s="13">
        <f>VLOOKUP(B99,'PM SK35'!$E$8:$N$153,3,FALSE)</f>
        <v>0</v>
      </c>
      <c r="F99" s="13">
        <f>VLOOKUP(B99,'PM SK35'!$E$8:$N$153,4,FALSE)</f>
        <v>0</v>
      </c>
      <c r="G99" s="13" t="e">
        <f t="shared" si="2"/>
        <v>#N/A</v>
      </c>
      <c r="H99" s="30"/>
    </row>
    <row r="100" spans="1:8" ht="15.75" hidden="1" customHeight="1" x14ac:dyDescent="0.25">
      <c r="A100" s="1">
        <v>96</v>
      </c>
      <c r="B100" s="12" t="s">
        <v>249</v>
      </c>
      <c r="C100" s="31"/>
      <c r="D100" s="13" t="e">
        <f>VLOOKUP(B100,'PM SK35'!$E$8:$N$153,2,FALSE)</f>
        <v>#N/A</v>
      </c>
      <c r="E100" s="13" t="e">
        <f>VLOOKUP(B100,'PM SK35'!$E$8:$N$153,3,FALSE)</f>
        <v>#N/A</v>
      </c>
      <c r="F100" s="13" t="e">
        <f>VLOOKUP(B100,'PM SK35'!$E$8:$N$153,4,FALSE)</f>
        <v>#N/A</v>
      </c>
      <c r="G100" s="13">
        <f t="shared" si="2"/>
        <v>0</v>
      </c>
      <c r="H100" s="1"/>
    </row>
    <row r="101" spans="1:8" ht="15.75" hidden="1" customHeight="1" x14ac:dyDescent="0.25">
      <c r="A101" s="1">
        <v>97</v>
      </c>
      <c r="B101" s="12" t="s">
        <v>250</v>
      </c>
      <c r="C101" s="31"/>
      <c r="D101" s="13" t="e">
        <f>VLOOKUP(B101,'PM SK35'!$E$8:$N$153,2,FALSE)</f>
        <v>#N/A</v>
      </c>
      <c r="E101" s="13" t="e">
        <f>VLOOKUP(B101,'PM SK35'!$E$8:$N$153,3,FALSE)</f>
        <v>#N/A</v>
      </c>
      <c r="F101" s="13" t="e">
        <f>VLOOKUP(B101,'PM SK35'!$E$8:$N$153,4,FALSE)</f>
        <v>#N/A</v>
      </c>
      <c r="G101" s="13">
        <f t="shared" ref="G101:G132" si="3">SUMIFS(F:F,C:C,C101)</f>
        <v>0</v>
      </c>
      <c r="H101" s="1"/>
    </row>
    <row r="102" spans="1:8" ht="15.75" customHeight="1" x14ac:dyDescent="0.25">
      <c r="A102" s="1">
        <v>109</v>
      </c>
      <c r="B102" s="28" t="s">
        <v>251</v>
      </c>
      <c r="C102" s="31" t="s">
        <v>248</v>
      </c>
      <c r="D102" s="13" t="e">
        <f>VLOOKUP(B102,'PM SK35'!$E$8:$N$153,2,FALSE)</f>
        <v>#N/A</v>
      </c>
      <c r="E102" s="13" t="e">
        <f>VLOOKUP(B102,'PM SK35'!$E$8:$N$153,3,FALSE)</f>
        <v>#N/A</v>
      </c>
      <c r="F102" s="13" t="e">
        <f>VLOOKUP(B102,'PM SK35'!$E$8:$N$153,4,FALSE)</f>
        <v>#N/A</v>
      </c>
      <c r="G102" s="13" t="e">
        <f t="shared" si="3"/>
        <v>#N/A</v>
      </c>
      <c r="H102" s="30"/>
    </row>
    <row r="103" spans="1:8" ht="15.75" customHeight="1" x14ac:dyDescent="0.25">
      <c r="A103" s="1">
        <v>30</v>
      </c>
      <c r="B103" s="29" t="s">
        <v>252</v>
      </c>
      <c r="C103" s="31" t="s">
        <v>253</v>
      </c>
      <c r="D103" s="13" t="e">
        <f>VLOOKUP(B103,'PM SK35'!$E$8:$N$153,2,FALSE)</f>
        <v>#N/A</v>
      </c>
      <c r="E103" s="13" t="e">
        <f>VLOOKUP(B103,'PM SK35'!$E$8:$N$153,3,FALSE)</f>
        <v>#N/A</v>
      </c>
      <c r="F103" s="13" t="e">
        <f>VLOOKUP(B103,'PM SK35'!$E$8:$N$153,4,FALSE)</f>
        <v>#N/A</v>
      </c>
      <c r="G103" s="13" t="e">
        <f t="shared" si="3"/>
        <v>#N/A</v>
      </c>
      <c r="H103" s="30"/>
    </row>
    <row r="104" spans="1:8" ht="15.75" customHeight="1" x14ac:dyDescent="0.25">
      <c r="A104" s="1">
        <v>45</v>
      </c>
      <c r="B104" s="27" t="s">
        <v>79</v>
      </c>
      <c r="C104" s="31" t="s">
        <v>253</v>
      </c>
      <c r="D104" s="13">
        <f>VLOOKUP(B104,'PM SK35'!$E$8:$N$153,2,FALSE)</f>
        <v>0</v>
      </c>
      <c r="E104" s="13">
        <f>VLOOKUP(B104,'PM SK35'!$E$8:$N$153,3,FALSE)</f>
        <v>60</v>
      </c>
      <c r="F104" s="13">
        <f>VLOOKUP(B104,'PM SK35'!$E$8:$N$153,4,FALSE)</f>
        <v>79</v>
      </c>
      <c r="G104" s="13" t="e">
        <f t="shared" si="3"/>
        <v>#N/A</v>
      </c>
      <c r="H104" s="30"/>
    </row>
    <row r="105" spans="1:8" ht="15.75" customHeight="1" x14ac:dyDescent="0.25">
      <c r="A105" s="1">
        <v>63</v>
      </c>
      <c r="B105" s="27" t="s">
        <v>20</v>
      </c>
      <c r="C105" s="31" t="s">
        <v>253</v>
      </c>
      <c r="D105" s="13">
        <f>VLOOKUP(B105,'PM SK35'!$E$8:$N$153,2,FALSE)</f>
        <v>0</v>
      </c>
      <c r="E105" s="13">
        <f>VLOOKUP(B105,'PM SK35'!$E$8:$N$153,3,FALSE)</f>
        <v>88</v>
      </c>
      <c r="F105" s="13">
        <f>VLOOKUP(B105,'PM SK35'!$E$8:$N$153,4,FALSE)</f>
        <v>92</v>
      </c>
      <c r="G105" s="13" t="e">
        <f t="shared" si="3"/>
        <v>#N/A</v>
      </c>
      <c r="H105" s="30"/>
    </row>
    <row r="106" spans="1:8" ht="15.75" customHeight="1" x14ac:dyDescent="0.25">
      <c r="A106" s="1">
        <v>104</v>
      </c>
      <c r="B106" s="28" t="s">
        <v>254</v>
      </c>
      <c r="C106" s="31" t="s">
        <v>253</v>
      </c>
      <c r="D106" s="13" t="e">
        <f>VLOOKUP(B106,'PM SK35'!$E$8:$N$153,2,FALSE)</f>
        <v>#N/A</v>
      </c>
      <c r="E106" s="13" t="e">
        <f>VLOOKUP(B106,'PM SK35'!$E$8:$N$153,3,FALSE)</f>
        <v>#N/A</v>
      </c>
      <c r="F106" s="13" t="e">
        <f>VLOOKUP(B106,'PM SK35'!$E$8:$N$153,4,FALSE)</f>
        <v>#N/A</v>
      </c>
      <c r="G106" s="13" t="e">
        <f t="shared" si="3"/>
        <v>#N/A</v>
      </c>
      <c r="H106" s="30"/>
    </row>
    <row r="107" spans="1:8" ht="15.75" customHeight="1" x14ac:dyDescent="0.25">
      <c r="A107" s="1">
        <v>39</v>
      </c>
      <c r="B107" s="27" t="s">
        <v>255</v>
      </c>
      <c r="C107" s="31" t="s">
        <v>256</v>
      </c>
      <c r="D107" s="13" t="e">
        <f>VLOOKUP(B107,'PM SK35'!$E$8:$N$153,2,FALSE)</f>
        <v>#N/A</v>
      </c>
      <c r="E107" s="13" t="e">
        <f>VLOOKUP(B107,'PM SK35'!$E$8:$N$153,3,FALSE)</f>
        <v>#N/A</v>
      </c>
      <c r="F107" s="13" t="e">
        <f>VLOOKUP(B107,'PM SK35'!$E$8:$N$153,4,FALSE)</f>
        <v>#N/A</v>
      </c>
      <c r="G107" s="13" t="e">
        <f t="shared" si="3"/>
        <v>#N/A</v>
      </c>
      <c r="H107" s="30"/>
    </row>
    <row r="108" spans="1:8" ht="15.75" customHeight="1" x14ac:dyDescent="0.25">
      <c r="A108" s="1">
        <v>77</v>
      </c>
      <c r="B108" s="27" t="s">
        <v>257</v>
      </c>
      <c r="C108" s="31" t="s">
        <v>256</v>
      </c>
      <c r="D108" s="13" t="e">
        <f>VLOOKUP(B108,'PM SK35'!$E$8:$N$153,2,FALSE)</f>
        <v>#N/A</v>
      </c>
      <c r="E108" s="13" t="e">
        <f>VLOOKUP(B108,'PM SK35'!$E$8:$N$153,3,FALSE)</f>
        <v>#N/A</v>
      </c>
      <c r="F108" s="13" t="e">
        <f>VLOOKUP(B108,'PM SK35'!$E$8:$N$153,4,FALSE)</f>
        <v>#N/A</v>
      </c>
      <c r="G108" s="13" t="e">
        <f t="shared" si="3"/>
        <v>#N/A</v>
      </c>
      <c r="H108" s="30"/>
    </row>
    <row r="109" spans="1:8" ht="15.75" customHeight="1" x14ac:dyDescent="0.25">
      <c r="A109" s="1">
        <v>78</v>
      </c>
      <c r="B109" s="27" t="s">
        <v>258</v>
      </c>
      <c r="C109" s="31" t="s">
        <v>256</v>
      </c>
      <c r="D109" s="13" t="e">
        <f>VLOOKUP(B109,'PM SK35'!$E$8:$N$153,2,FALSE)</f>
        <v>#N/A</v>
      </c>
      <c r="E109" s="13" t="e">
        <f>VLOOKUP(B109,'PM SK35'!$E$8:$N$153,3,FALSE)</f>
        <v>#N/A</v>
      </c>
      <c r="F109" s="13" t="e">
        <f>VLOOKUP(B109,'PM SK35'!$E$8:$N$153,4,FALSE)</f>
        <v>#N/A</v>
      </c>
      <c r="G109" s="13" t="e">
        <f t="shared" si="3"/>
        <v>#N/A</v>
      </c>
      <c r="H109" s="30"/>
    </row>
    <row r="110" spans="1:8" ht="15.75" customHeight="1" x14ac:dyDescent="0.25">
      <c r="A110" s="1">
        <v>79</v>
      </c>
      <c r="B110" s="28" t="s">
        <v>259</v>
      </c>
      <c r="C110" s="31" t="s">
        <v>256</v>
      </c>
      <c r="D110" s="13" t="e">
        <f>VLOOKUP(B110,'PM SK35'!$E$8:$N$153,2,FALSE)</f>
        <v>#N/A</v>
      </c>
      <c r="E110" s="13" t="e">
        <f>VLOOKUP(B110,'PM SK35'!$E$8:$N$153,3,FALSE)</f>
        <v>#N/A</v>
      </c>
      <c r="F110" s="13" t="e">
        <f>VLOOKUP(B110,'PM SK35'!$E$8:$N$153,4,FALSE)</f>
        <v>#N/A</v>
      </c>
      <c r="G110" s="13" t="e">
        <f t="shared" si="3"/>
        <v>#N/A</v>
      </c>
      <c r="H110" s="30"/>
    </row>
    <row r="111" spans="1:8" ht="15.75" customHeight="1" x14ac:dyDescent="0.25">
      <c r="A111" s="1">
        <v>18</v>
      </c>
      <c r="B111" s="27" t="s">
        <v>51</v>
      </c>
      <c r="C111" s="31" t="s">
        <v>260</v>
      </c>
      <c r="D111" s="13">
        <f>VLOOKUP(B111,'PM SK35'!$E$8:$N$153,2,FALSE)</f>
        <v>0</v>
      </c>
      <c r="E111" s="13">
        <f>VLOOKUP(B111,'PM SK35'!$E$8:$N$153,3,FALSE)</f>
        <v>95</v>
      </c>
      <c r="F111" s="13">
        <f>VLOOKUP(B111,'PM SK35'!$E$8:$N$153,4,FALSE)</f>
        <v>94</v>
      </c>
      <c r="G111" s="13" t="e">
        <f t="shared" si="3"/>
        <v>#N/A</v>
      </c>
      <c r="H111" s="30"/>
    </row>
    <row r="112" spans="1:8" ht="15.75" customHeight="1" x14ac:dyDescent="0.25">
      <c r="A112" s="1">
        <v>28</v>
      </c>
      <c r="B112" s="27" t="s">
        <v>261</v>
      </c>
      <c r="C112" s="31" t="s">
        <v>260</v>
      </c>
      <c r="D112" s="13" t="e">
        <f>VLOOKUP(B112,'PM SK35'!$E$8:$N$153,2,FALSE)</f>
        <v>#N/A</v>
      </c>
      <c r="E112" s="13" t="e">
        <f>VLOOKUP(B112,'PM SK35'!$E$8:$N$153,3,FALSE)</f>
        <v>#N/A</v>
      </c>
      <c r="F112" s="13" t="e">
        <f>VLOOKUP(B112,'PM SK35'!$E$8:$N$153,4,FALSE)</f>
        <v>#N/A</v>
      </c>
      <c r="G112" s="13" t="e">
        <f t="shared" si="3"/>
        <v>#N/A</v>
      </c>
      <c r="H112" s="30"/>
    </row>
    <row r="113" spans="1:8" ht="15.75" customHeight="1" x14ac:dyDescent="0.25">
      <c r="A113" s="1">
        <v>38</v>
      </c>
      <c r="B113" s="27" t="s">
        <v>262</v>
      </c>
      <c r="C113" s="31" t="s">
        <v>260</v>
      </c>
      <c r="D113" s="13" t="e">
        <f>VLOOKUP(B113,'PM SK35'!$E$8:$N$153,2,FALSE)</f>
        <v>#N/A</v>
      </c>
      <c r="E113" s="13" t="e">
        <f>VLOOKUP(B113,'PM SK35'!$E$8:$N$153,3,FALSE)</f>
        <v>#N/A</v>
      </c>
      <c r="F113" s="13" t="e">
        <f>VLOOKUP(B113,'PM SK35'!$E$8:$N$153,4,FALSE)</f>
        <v>#N/A</v>
      </c>
      <c r="G113" s="13" t="e">
        <f t="shared" si="3"/>
        <v>#N/A</v>
      </c>
      <c r="H113" s="30"/>
    </row>
    <row r="114" spans="1:8" ht="15.75" customHeight="1" x14ac:dyDescent="0.25">
      <c r="A114" s="1">
        <v>80</v>
      </c>
      <c r="B114" s="23" t="s">
        <v>263</v>
      </c>
      <c r="C114" s="31" t="s">
        <v>260</v>
      </c>
      <c r="D114" s="13" t="e">
        <f>VLOOKUP(B114,'PM SK35'!$E$8:$N$153,2,FALSE)</f>
        <v>#N/A</v>
      </c>
      <c r="E114" s="13" t="e">
        <f>VLOOKUP(B114,'PM SK35'!$E$8:$N$153,3,FALSE)</f>
        <v>#N/A</v>
      </c>
      <c r="F114" s="13" t="e">
        <f>VLOOKUP(B114,'PM SK35'!$E$8:$N$153,4,FALSE)</f>
        <v>#N/A</v>
      </c>
      <c r="G114" s="13" t="e">
        <f t="shared" si="3"/>
        <v>#N/A</v>
      </c>
      <c r="H114" s="30"/>
    </row>
    <row r="115" spans="1:8" ht="15.75" hidden="1" customHeight="1" x14ac:dyDescent="0.25">
      <c r="A115" s="1">
        <v>111</v>
      </c>
      <c r="B115" s="8"/>
      <c r="C115" s="14"/>
      <c r="D115" s="13">
        <f>VLOOKUP(B115,'PM SK35'!$E$8:$N$153,2,FALSE)</f>
        <v>0</v>
      </c>
      <c r="E115" s="13">
        <f>VLOOKUP(B115,'PM SK35'!$E$8:$N$153,3,FALSE)</f>
        <v>0</v>
      </c>
      <c r="F115" s="13">
        <f>VLOOKUP(B115,'PM SK35'!$E$8:$N$153,4,FALSE)</f>
        <v>0</v>
      </c>
      <c r="G115" s="13">
        <f t="shared" si="3"/>
        <v>0</v>
      </c>
      <c r="H115" s="1"/>
    </row>
    <row r="116" spans="1:8" ht="15.75" hidden="1" customHeight="1" x14ac:dyDescent="0.25">
      <c r="A116" s="1">
        <v>112</v>
      </c>
      <c r="B116" s="8"/>
      <c r="C116" s="14"/>
      <c r="D116" s="13">
        <f>VLOOKUP(B116,'PM SK35'!$E$8:$N$153,2,FALSE)</f>
        <v>0</v>
      </c>
      <c r="E116" s="13">
        <f>VLOOKUP(B116,'PM SK35'!$E$8:$N$153,3,FALSE)</f>
        <v>0</v>
      </c>
      <c r="F116" s="13">
        <f>VLOOKUP(B116,'PM SK35'!$E$8:$N$153,4,FALSE)</f>
        <v>0</v>
      </c>
      <c r="G116" s="13">
        <f t="shared" si="3"/>
        <v>0</v>
      </c>
      <c r="H116" s="1"/>
    </row>
    <row r="117" spans="1:8" ht="15.75" hidden="1" customHeight="1" x14ac:dyDescent="0.25">
      <c r="A117" s="1">
        <v>113</v>
      </c>
      <c r="B117" s="8"/>
      <c r="C117" s="14"/>
      <c r="D117" s="13">
        <f>VLOOKUP(B117,'PM SK35'!$E$8:$N$153,2,FALSE)</f>
        <v>0</v>
      </c>
      <c r="E117" s="13">
        <f>VLOOKUP(B117,'PM SK35'!$E$8:$N$153,3,FALSE)</f>
        <v>0</v>
      </c>
      <c r="F117" s="13">
        <f>VLOOKUP(B117,'PM SK35'!$E$8:$N$153,4,FALSE)</f>
        <v>0</v>
      </c>
      <c r="G117" s="13">
        <f t="shared" si="3"/>
        <v>0</v>
      </c>
      <c r="H117" s="1"/>
    </row>
    <row r="118" spans="1:8" ht="15.75" hidden="1" customHeight="1" x14ac:dyDescent="0.25">
      <c r="A118" s="1">
        <v>114</v>
      </c>
      <c r="B118" s="8"/>
      <c r="C118" s="14"/>
      <c r="D118" s="13">
        <f>VLOOKUP(B118,'PM SK35'!$E$8:$N$153,2,FALSE)</f>
        <v>0</v>
      </c>
      <c r="E118" s="13">
        <f>VLOOKUP(B118,'PM SK35'!$E$8:$N$153,3,FALSE)</f>
        <v>0</v>
      </c>
      <c r="F118" s="13">
        <f>VLOOKUP(B118,'PM SK35'!$E$8:$N$153,4,FALSE)</f>
        <v>0</v>
      </c>
      <c r="G118" s="13">
        <f t="shared" si="3"/>
        <v>0</v>
      </c>
      <c r="H118" s="1"/>
    </row>
    <row r="119" spans="1:8" ht="15.75" hidden="1" customHeight="1" x14ac:dyDescent="0.25">
      <c r="A119" s="1">
        <v>115</v>
      </c>
      <c r="B119" s="8"/>
      <c r="C119" s="14"/>
      <c r="D119" s="13">
        <f>VLOOKUP(B119,'PM SK35'!$E$8:$N$153,2,FALSE)</f>
        <v>0</v>
      </c>
      <c r="E119" s="13">
        <f>VLOOKUP(B119,'PM SK35'!$E$8:$N$153,3,FALSE)</f>
        <v>0</v>
      </c>
      <c r="F119" s="13">
        <f>VLOOKUP(B119,'PM SK35'!$E$8:$N$153,4,FALSE)</f>
        <v>0</v>
      </c>
      <c r="G119" s="13">
        <f t="shared" si="3"/>
        <v>0</v>
      </c>
      <c r="H119" s="1"/>
    </row>
    <row r="120" spans="1:8" ht="15.75" hidden="1" customHeight="1" x14ac:dyDescent="0.25">
      <c r="A120" s="1">
        <v>116</v>
      </c>
      <c r="B120" s="8"/>
      <c r="C120" s="14"/>
      <c r="D120" s="13">
        <f>VLOOKUP(B120,'PM SK35'!$E$8:$N$153,2,FALSE)</f>
        <v>0</v>
      </c>
      <c r="E120" s="13">
        <f>VLOOKUP(B120,'PM SK35'!$E$8:$N$153,3,FALSE)</f>
        <v>0</v>
      </c>
      <c r="F120" s="13">
        <f>VLOOKUP(B120,'PM SK35'!$E$8:$N$153,4,FALSE)</f>
        <v>0</v>
      </c>
      <c r="G120" s="13">
        <f t="shared" si="3"/>
        <v>0</v>
      </c>
      <c r="H120" s="1"/>
    </row>
    <row r="121" spans="1:8" ht="15.75" hidden="1" customHeight="1" x14ac:dyDescent="0.25">
      <c r="A121" s="1">
        <v>117</v>
      </c>
      <c r="B121" s="8"/>
      <c r="C121" s="14"/>
      <c r="D121" s="13">
        <f>VLOOKUP(B121,'PM SK35'!$E$8:$N$153,2,FALSE)</f>
        <v>0</v>
      </c>
      <c r="E121" s="13">
        <f>VLOOKUP(B121,'PM SK35'!$E$8:$N$153,3,FALSE)</f>
        <v>0</v>
      </c>
      <c r="F121" s="13">
        <f>VLOOKUP(B121,'PM SK35'!$E$8:$N$153,4,FALSE)</f>
        <v>0</v>
      </c>
      <c r="G121" s="13">
        <f t="shared" si="3"/>
        <v>0</v>
      </c>
      <c r="H121" s="1"/>
    </row>
    <row r="122" spans="1:8" ht="15.75" hidden="1" customHeight="1" x14ac:dyDescent="0.25">
      <c r="A122" s="1">
        <v>118</v>
      </c>
      <c r="B122" s="8"/>
      <c r="C122" s="14"/>
      <c r="D122" s="13">
        <f>VLOOKUP(B122,'PM SK35'!$E$8:$N$153,2,FALSE)</f>
        <v>0</v>
      </c>
      <c r="E122" s="13">
        <f>VLOOKUP(B122,'PM SK35'!$E$8:$N$153,3,FALSE)</f>
        <v>0</v>
      </c>
      <c r="F122" s="13">
        <f>VLOOKUP(B122,'PM SK35'!$E$8:$N$153,4,FALSE)</f>
        <v>0</v>
      </c>
      <c r="G122" s="13">
        <f t="shared" si="3"/>
        <v>0</v>
      </c>
      <c r="H122" s="1"/>
    </row>
    <row r="123" spans="1:8" ht="15.75" hidden="1" customHeight="1" x14ac:dyDescent="0.25">
      <c r="A123" s="1">
        <v>119</v>
      </c>
      <c r="B123" s="8"/>
      <c r="C123" s="14"/>
      <c r="D123" s="13">
        <f>VLOOKUP(B123,'PM SK35'!$E$8:$N$153,2,FALSE)</f>
        <v>0</v>
      </c>
      <c r="E123" s="13">
        <f>VLOOKUP(B123,'PM SK35'!$E$8:$N$153,3,FALSE)</f>
        <v>0</v>
      </c>
      <c r="F123" s="13">
        <f>VLOOKUP(B123,'PM SK35'!$E$8:$N$153,4,FALSE)</f>
        <v>0</v>
      </c>
      <c r="G123" s="13">
        <f t="shared" si="3"/>
        <v>0</v>
      </c>
      <c r="H123" s="1"/>
    </row>
    <row r="124" spans="1:8" ht="15.75" hidden="1" customHeight="1" x14ac:dyDescent="0.25">
      <c r="A124" s="1">
        <v>120</v>
      </c>
      <c r="B124" s="8"/>
      <c r="C124" s="14"/>
      <c r="D124" s="13">
        <f>VLOOKUP(B124,'PM SK35'!$E$8:$N$153,2,FALSE)</f>
        <v>0</v>
      </c>
      <c r="E124" s="13">
        <f>VLOOKUP(B124,'PM SK35'!$E$8:$N$153,3,FALSE)</f>
        <v>0</v>
      </c>
      <c r="F124" s="13">
        <f>VLOOKUP(B124,'PM SK35'!$E$8:$N$153,4,FALSE)</f>
        <v>0</v>
      </c>
      <c r="G124" s="13">
        <f t="shared" si="3"/>
        <v>0</v>
      </c>
      <c r="H124" s="1"/>
    </row>
    <row r="125" spans="1:8" ht="15.75" hidden="1" customHeight="1" x14ac:dyDescent="0.25">
      <c r="A125" s="1">
        <v>121</v>
      </c>
      <c r="B125" s="8"/>
      <c r="C125" s="14"/>
      <c r="D125" s="13">
        <f>VLOOKUP(B125,'PM SK35'!$E$8:$N$153,2,FALSE)</f>
        <v>0</v>
      </c>
      <c r="E125" s="13">
        <f>VLOOKUP(B125,'PM SK35'!$E$8:$N$153,3,FALSE)</f>
        <v>0</v>
      </c>
      <c r="F125" s="13">
        <f>VLOOKUP(B125,'PM SK35'!$E$8:$N$153,4,FALSE)</f>
        <v>0</v>
      </c>
      <c r="G125" s="13">
        <f t="shared" si="3"/>
        <v>0</v>
      </c>
      <c r="H125" s="1"/>
    </row>
    <row r="126" spans="1:8" ht="15.75" hidden="1" customHeight="1" x14ac:dyDescent="0.25">
      <c r="A126" s="1">
        <v>122</v>
      </c>
      <c r="B126" s="8"/>
      <c r="C126" s="14"/>
      <c r="D126" s="13">
        <f>VLOOKUP(B126,'PM SK35'!$E$8:$N$153,2,FALSE)</f>
        <v>0</v>
      </c>
      <c r="E126" s="13">
        <f>VLOOKUP(B126,'PM SK35'!$E$8:$N$153,3,FALSE)</f>
        <v>0</v>
      </c>
      <c r="F126" s="13">
        <f>VLOOKUP(B126,'PM SK35'!$E$8:$N$153,4,FALSE)</f>
        <v>0</v>
      </c>
      <c r="G126" s="13">
        <f t="shared" si="3"/>
        <v>0</v>
      </c>
      <c r="H126" s="1"/>
    </row>
    <row r="127" spans="1:8" ht="15.75" hidden="1" customHeight="1" x14ac:dyDescent="0.25">
      <c r="A127" s="1">
        <v>123</v>
      </c>
      <c r="B127" s="8"/>
      <c r="C127" s="14"/>
      <c r="D127" s="13">
        <f>VLOOKUP(B127,'PM SK35'!$E$8:$N$153,2,FALSE)</f>
        <v>0</v>
      </c>
      <c r="E127" s="13">
        <f>VLOOKUP(B127,'PM SK35'!$E$8:$N$153,3,FALSE)</f>
        <v>0</v>
      </c>
      <c r="F127" s="13">
        <f>VLOOKUP(B127,'PM SK35'!$E$8:$N$153,4,FALSE)</f>
        <v>0</v>
      </c>
      <c r="G127" s="13">
        <f t="shared" si="3"/>
        <v>0</v>
      </c>
      <c r="H127" s="1"/>
    </row>
    <row r="128" spans="1:8" ht="15.75" hidden="1" customHeight="1" x14ac:dyDescent="0.25">
      <c r="A128" s="1">
        <v>124</v>
      </c>
      <c r="B128" s="8"/>
      <c r="C128" s="14"/>
      <c r="D128" s="13">
        <f>VLOOKUP(B128,'PM SK35'!$E$8:$N$153,2,FALSE)</f>
        <v>0</v>
      </c>
      <c r="E128" s="13">
        <f>VLOOKUP(B128,'PM SK35'!$E$8:$N$153,3,FALSE)</f>
        <v>0</v>
      </c>
      <c r="F128" s="13">
        <f>VLOOKUP(B128,'PM SK35'!$E$8:$N$153,4,FALSE)</f>
        <v>0</v>
      </c>
      <c r="G128" s="13">
        <f t="shared" si="3"/>
        <v>0</v>
      </c>
      <c r="H128" s="1"/>
    </row>
    <row r="129" spans="1:8" ht="15.75" hidden="1" customHeight="1" x14ac:dyDescent="0.25">
      <c r="A129" s="1">
        <v>125</v>
      </c>
      <c r="B129" s="8"/>
      <c r="C129" s="14"/>
      <c r="D129" s="13">
        <f>VLOOKUP(B129,'PM SK35'!$E$8:$N$153,2,FALSE)</f>
        <v>0</v>
      </c>
      <c r="E129" s="13">
        <f>VLOOKUP(B129,'PM SK35'!$E$8:$N$153,3,FALSE)</f>
        <v>0</v>
      </c>
      <c r="F129" s="13">
        <f>VLOOKUP(B129,'PM SK35'!$E$8:$N$153,4,FALSE)</f>
        <v>0</v>
      </c>
      <c r="G129" s="13">
        <f t="shared" si="3"/>
        <v>0</v>
      </c>
      <c r="H129" s="1"/>
    </row>
    <row r="130" spans="1:8" ht="15.75" hidden="1" customHeight="1" x14ac:dyDescent="0.25">
      <c r="A130" s="1">
        <v>126</v>
      </c>
      <c r="B130" s="8"/>
      <c r="C130" s="14"/>
      <c r="D130" s="13">
        <f>VLOOKUP(B130,'PM SK35'!$E$8:$N$153,2,FALSE)</f>
        <v>0</v>
      </c>
      <c r="E130" s="13">
        <f>VLOOKUP(B130,'PM SK35'!$E$8:$N$153,3,FALSE)</f>
        <v>0</v>
      </c>
      <c r="F130" s="13">
        <f>VLOOKUP(B130,'PM SK35'!$E$8:$N$153,4,FALSE)</f>
        <v>0</v>
      </c>
      <c r="G130" s="13">
        <f t="shared" si="3"/>
        <v>0</v>
      </c>
      <c r="H130" s="1"/>
    </row>
    <row r="131" spans="1:8" ht="15.75" hidden="1" customHeight="1" x14ac:dyDescent="0.25">
      <c r="A131" s="1">
        <v>127</v>
      </c>
      <c r="B131" s="8"/>
      <c r="C131" s="14"/>
      <c r="D131" s="13">
        <f>VLOOKUP(B131,'PM SK35'!$E$8:$N$153,2,FALSE)</f>
        <v>0</v>
      </c>
      <c r="E131" s="13">
        <f>VLOOKUP(B131,'PM SK35'!$E$8:$N$153,3,FALSE)</f>
        <v>0</v>
      </c>
      <c r="F131" s="13">
        <f>VLOOKUP(B131,'PM SK35'!$E$8:$N$153,4,FALSE)</f>
        <v>0</v>
      </c>
      <c r="G131" s="13">
        <f t="shared" si="3"/>
        <v>0</v>
      </c>
      <c r="H131" s="1"/>
    </row>
    <row r="132" spans="1:8" ht="15.75" hidden="1" customHeight="1" x14ac:dyDescent="0.25">
      <c r="A132" s="1">
        <v>128</v>
      </c>
      <c r="B132" s="8"/>
      <c r="C132" s="14"/>
      <c r="D132" s="13">
        <f>VLOOKUP(B132,'PM SK35'!$E$8:$N$153,2,FALSE)</f>
        <v>0</v>
      </c>
      <c r="E132" s="13">
        <f>VLOOKUP(B132,'PM SK35'!$E$8:$N$153,3,FALSE)</f>
        <v>0</v>
      </c>
      <c r="F132" s="13">
        <f>VLOOKUP(B132,'PM SK35'!$E$8:$N$153,4,FALSE)</f>
        <v>0</v>
      </c>
      <c r="G132" s="13">
        <f t="shared" si="3"/>
        <v>0</v>
      </c>
      <c r="H132" s="1"/>
    </row>
    <row r="133" spans="1:8" ht="15.75" hidden="1" customHeight="1" x14ac:dyDescent="0.25">
      <c r="A133" s="1">
        <v>129</v>
      </c>
      <c r="B133" s="8"/>
      <c r="C133" s="14"/>
      <c r="D133" s="13">
        <f>VLOOKUP(B133,'PM SK35'!$E$8:$N$153,2,FALSE)</f>
        <v>0</v>
      </c>
      <c r="E133" s="13">
        <f>VLOOKUP(B133,'PM SK35'!$E$8:$N$153,3,FALSE)</f>
        <v>0</v>
      </c>
      <c r="F133" s="13">
        <f>VLOOKUP(B133,'PM SK35'!$E$8:$N$153,4,FALSE)</f>
        <v>0</v>
      </c>
      <c r="G133" s="13">
        <f t="shared" ref="G133:G150" si="4">SUMIFS(F:F,C:C,C133)</f>
        <v>0</v>
      </c>
      <c r="H133" s="1"/>
    </row>
    <row r="134" spans="1:8" ht="15.75" hidden="1" customHeight="1" x14ac:dyDescent="0.25">
      <c r="A134" s="1">
        <v>130</v>
      </c>
      <c r="B134" s="8"/>
      <c r="C134" s="14"/>
      <c r="D134" s="13">
        <f>VLOOKUP(B134,'PM SK35'!$E$8:$N$153,2,FALSE)</f>
        <v>0</v>
      </c>
      <c r="E134" s="13">
        <f>VLOOKUP(B134,'PM SK35'!$E$8:$N$153,3,FALSE)</f>
        <v>0</v>
      </c>
      <c r="F134" s="13">
        <f>VLOOKUP(B134,'PM SK35'!$E$8:$N$153,4,FALSE)</f>
        <v>0</v>
      </c>
      <c r="G134" s="13">
        <f t="shared" si="4"/>
        <v>0</v>
      </c>
      <c r="H134" s="1"/>
    </row>
    <row r="135" spans="1:8" ht="15.75" hidden="1" customHeight="1" x14ac:dyDescent="0.25">
      <c r="A135" s="1">
        <v>131</v>
      </c>
      <c r="B135" s="8"/>
      <c r="C135" s="14"/>
      <c r="D135" s="13">
        <f>VLOOKUP(B135,'PM SK35'!$E$8:$N$153,2,FALSE)</f>
        <v>0</v>
      </c>
      <c r="E135" s="13">
        <f>VLOOKUP(B135,'PM SK35'!$E$8:$N$153,3,FALSE)</f>
        <v>0</v>
      </c>
      <c r="F135" s="13">
        <f>VLOOKUP(B135,'PM SK35'!$E$8:$N$153,4,FALSE)</f>
        <v>0</v>
      </c>
      <c r="G135" s="13">
        <f t="shared" si="4"/>
        <v>0</v>
      </c>
      <c r="H135" s="1"/>
    </row>
    <row r="136" spans="1:8" ht="15.75" hidden="1" customHeight="1" x14ac:dyDescent="0.25">
      <c r="A136" s="1">
        <v>132</v>
      </c>
      <c r="B136" s="8"/>
      <c r="C136" s="14"/>
      <c r="D136" s="13">
        <f>VLOOKUP(B136,'PM SK35'!$E$8:$N$153,2,FALSE)</f>
        <v>0</v>
      </c>
      <c r="E136" s="13">
        <f>VLOOKUP(B136,'PM SK35'!$E$8:$N$153,3,FALSE)</f>
        <v>0</v>
      </c>
      <c r="F136" s="13">
        <f>VLOOKUP(B136,'PM SK35'!$E$8:$N$153,4,FALSE)</f>
        <v>0</v>
      </c>
      <c r="G136" s="13">
        <f t="shared" si="4"/>
        <v>0</v>
      </c>
      <c r="H136" s="1"/>
    </row>
    <row r="137" spans="1:8" ht="15.75" hidden="1" customHeight="1" x14ac:dyDescent="0.25">
      <c r="A137" s="1">
        <v>133</v>
      </c>
      <c r="B137" s="8"/>
      <c r="C137" s="14"/>
      <c r="D137" s="13">
        <f>VLOOKUP(B137,'PM SK35'!$E$8:$N$153,2,FALSE)</f>
        <v>0</v>
      </c>
      <c r="E137" s="13">
        <f>VLOOKUP(B137,'PM SK35'!$E$8:$N$153,3,FALSE)</f>
        <v>0</v>
      </c>
      <c r="F137" s="13">
        <f>VLOOKUP(B137,'PM SK35'!$E$8:$N$153,4,FALSE)</f>
        <v>0</v>
      </c>
      <c r="G137" s="13">
        <f t="shared" si="4"/>
        <v>0</v>
      </c>
      <c r="H137" s="1"/>
    </row>
    <row r="138" spans="1:8" ht="15.75" hidden="1" customHeight="1" x14ac:dyDescent="0.25">
      <c r="A138" s="1">
        <v>134</v>
      </c>
      <c r="B138" s="8"/>
      <c r="C138" s="14"/>
      <c r="D138" s="13">
        <f>VLOOKUP(B138,'PM SK35'!$E$8:$N$153,2,FALSE)</f>
        <v>0</v>
      </c>
      <c r="E138" s="13">
        <f>VLOOKUP(B138,'PM SK35'!$E$8:$N$153,3,FALSE)</f>
        <v>0</v>
      </c>
      <c r="F138" s="13">
        <f>VLOOKUP(B138,'PM SK35'!$E$8:$N$153,4,FALSE)</f>
        <v>0</v>
      </c>
      <c r="G138" s="13">
        <f t="shared" si="4"/>
        <v>0</v>
      </c>
      <c r="H138" s="1"/>
    </row>
    <row r="139" spans="1:8" ht="15.75" hidden="1" customHeight="1" x14ac:dyDescent="0.25">
      <c r="A139" s="1">
        <v>135</v>
      </c>
      <c r="B139" s="8"/>
      <c r="C139" s="14"/>
      <c r="D139" s="13">
        <f>VLOOKUP(B139,'PM SK35'!$E$8:$N$153,2,FALSE)</f>
        <v>0</v>
      </c>
      <c r="E139" s="13">
        <f>VLOOKUP(B139,'PM SK35'!$E$8:$N$153,3,FALSE)</f>
        <v>0</v>
      </c>
      <c r="F139" s="13">
        <f>VLOOKUP(B139,'PM SK35'!$E$8:$N$153,4,FALSE)</f>
        <v>0</v>
      </c>
      <c r="G139" s="13">
        <f t="shared" si="4"/>
        <v>0</v>
      </c>
      <c r="H139" s="1"/>
    </row>
    <row r="140" spans="1:8" ht="15.75" hidden="1" customHeight="1" x14ac:dyDescent="0.25">
      <c r="A140" s="1">
        <v>136</v>
      </c>
      <c r="B140" s="9"/>
      <c r="C140" s="14"/>
      <c r="D140" s="13">
        <f>VLOOKUP(B140,'PM SK35'!$E$8:$N$153,2,FALSE)</f>
        <v>0</v>
      </c>
      <c r="E140" s="13">
        <f>VLOOKUP(B140,'PM SK35'!$E$8:$N$153,3,FALSE)</f>
        <v>0</v>
      </c>
      <c r="F140" s="13">
        <f>VLOOKUP(B140,'PM SK35'!$E$8:$N$153,4,FALSE)</f>
        <v>0</v>
      </c>
      <c r="G140" s="13">
        <f t="shared" si="4"/>
        <v>0</v>
      </c>
      <c r="H140" s="1"/>
    </row>
    <row r="141" spans="1:8" ht="15.75" hidden="1" customHeight="1" x14ac:dyDescent="0.25">
      <c r="A141" s="1">
        <v>137</v>
      </c>
      <c r="B141" s="8"/>
      <c r="C141" s="14"/>
      <c r="D141" s="13">
        <f>VLOOKUP(B141,'PM SK35'!$E$8:$N$153,2,FALSE)</f>
        <v>0</v>
      </c>
      <c r="E141" s="13">
        <f>VLOOKUP(B141,'PM SK35'!$E$8:$N$153,3,FALSE)</f>
        <v>0</v>
      </c>
      <c r="F141" s="13">
        <f>VLOOKUP(B141,'PM SK35'!$E$8:$N$153,4,FALSE)</f>
        <v>0</v>
      </c>
      <c r="G141" s="13">
        <f t="shared" si="4"/>
        <v>0</v>
      </c>
      <c r="H141" s="1"/>
    </row>
    <row r="142" spans="1:8" ht="15.75" hidden="1" customHeight="1" x14ac:dyDescent="0.25">
      <c r="A142" s="1">
        <v>138</v>
      </c>
      <c r="B142" s="8"/>
      <c r="C142" s="14"/>
      <c r="D142" s="13">
        <f>VLOOKUP(B142,'PM SK35'!$E$8:$N$153,2,FALSE)</f>
        <v>0</v>
      </c>
      <c r="E142" s="13">
        <f>VLOOKUP(B142,'PM SK35'!$E$8:$N$153,3,FALSE)</f>
        <v>0</v>
      </c>
      <c r="F142" s="13">
        <f>VLOOKUP(B142,'PM SK35'!$E$8:$N$153,4,FALSE)</f>
        <v>0</v>
      </c>
      <c r="G142" s="13">
        <f t="shared" si="4"/>
        <v>0</v>
      </c>
      <c r="H142" s="1"/>
    </row>
    <row r="143" spans="1:8" ht="15.75" hidden="1" customHeight="1" x14ac:dyDescent="0.25">
      <c r="A143" s="1">
        <v>139</v>
      </c>
      <c r="B143" s="8"/>
      <c r="C143" s="14"/>
      <c r="D143" s="13">
        <f>VLOOKUP(B143,'PM SK35'!$E$8:$N$153,2,FALSE)</f>
        <v>0</v>
      </c>
      <c r="E143" s="13">
        <f>VLOOKUP(B143,'PM SK35'!$E$8:$N$153,3,FALSE)</f>
        <v>0</v>
      </c>
      <c r="F143" s="13">
        <f>VLOOKUP(B143,'PM SK35'!$E$8:$N$153,4,FALSE)</f>
        <v>0</v>
      </c>
      <c r="G143" s="13">
        <f t="shared" si="4"/>
        <v>0</v>
      </c>
      <c r="H143" s="1"/>
    </row>
    <row r="144" spans="1:8" ht="15.75" hidden="1" customHeight="1" x14ac:dyDescent="0.2">
      <c r="A144" s="1">
        <v>140</v>
      </c>
      <c r="B144" s="1"/>
      <c r="C144" s="1"/>
      <c r="D144" s="13">
        <f>VLOOKUP(B144,'PM SK35'!$E$8:$N$153,2,FALSE)</f>
        <v>0</v>
      </c>
      <c r="E144" s="13">
        <f>VLOOKUP(B144,'PM SK35'!$E$8:$N$153,3,FALSE)</f>
        <v>0</v>
      </c>
      <c r="F144" s="13">
        <f>VLOOKUP(B144,'PM SK35'!$E$8:$N$153,4,FALSE)</f>
        <v>0</v>
      </c>
      <c r="G144" s="13">
        <f t="shared" si="4"/>
        <v>0</v>
      </c>
      <c r="H144" s="1"/>
    </row>
    <row r="145" spans="1:8" ht="15.75" hidden="1" customHeight="1" x14ac:dyDescent="0.2">
      <c r="A145" s="1">
        <v>141</v>
      </c>
      <c r="B145" s="1"/>
      <c r="C145" s="1"/>
      <c r="D145" s="13">
        <f>VLOOKUP(B145,'PM SK35'!$E$8:$N$153,2,FALSE)</f>
        <v>0</v>
      </c>
      <c r="E145" s="13">
        <f>VLOOKUP(B145,'PM SK35'!$E$8:$N$153,3,FALSE)</f>
        <v>0</v>
      </c>
      <c r="F145" s="13">
        <f>VLOOKUP(B145,'PM SK35'!$E$8:$N$153,4,FALSE)</f>
        <v>0</v>
      </c>
      <c r="G145" s="13">
        <f t="shared" si="4"/>
        <v>0</v>
      </c>
      <c r="H145" s="1"/>
    </row>
    <row r="146" spans="1:8" ht="15.75" hidden="1" customHeight="1" x14ac:dyDescent="0.2">
      <c r="A146" s="1">
        <v>142</v>
      </c>
      <c r="B146" s="1"/>
      <c r="C146" s="1"/>
      <c r="D146" s="13">
        <f>VLOOKUP(B146,'PM SK35'!$E$8:$N$153,2,FALSE)</f>
        <v>0</v>
      </c>
      <c r="E146" s="13">
        <f>VLOOKUP(B146,'PM SK35'!$E$8:$N$153,3,FALSE)</f>
        <v>0</v>
      </c>
      <c r="F146" s="13">
        <f>VLOOKUP(B146,'PM SK35'!$E$8:$N$153,4,FALSE)</f>
        <v>0</v>
      </c>
      <c r="G146" s="13">
        <f t="shared" si="4"/>
        <v>0</v>
      </c>
      <c r="H146" s="1"/>
    </row>
    <row r="147" spans="1:8" ht="15.75" hidden="1" customHeight="1" x14ac:dyDescent="0.2">
      <c r="A147" s="1">
        <v>143</v>
      </c>
      <c r="B147" s="1"/>
      <c r="C147" s="1"/>
      <c r="D147" s="13">
        <f>VLOOKUP(B147,'PM SK35'!$E$8:$N$153,2,FALSE)</f>
        <v>0</v>
      </c>
      <c r="E147" s="13">
        <f>VLOOKUP(B147,'PM SK35'!$E$8:$N$153,3,FALSE)</f>
        <v>0</v>
      </c>
      <c r="F147" s="13">
        <f>VLOOKUP(B147,'PM SK35'!$E$8:$N$153,4,FALSE)</f>
        <v>0</v>
      </c>
      <c r="G147" s="13">
        <f t="shared" si="4"/>
        <v>0</v>
      </c>
      <c r="H147" s="1"/>
    </row>
    <row r="148" spans="1:8" ht="15.75" hidden="1" customHeight="1" x14ac:dyDescent="0.2">
      <c r="A148" s="1">
        <v>144</v>
      </c>
      <c r="B148" s="1"/>
      <c r="C148" s="1"/>
      <c r="D148" s="13">
        <f>VLOOKUP(B148,'PM SK35'!$E$8:$N$153,2,FALSE)</f>
        <v>0</v>
      </c>
      <c r="E148" s="13">
        <f>VLOOKUP(B148,'PM SK35'!$E$8:$N$153,3,FALSE)</f>
        <v>0</v>
      </c>
      <c r="F148" s="13">
        <f>VLOOKUP(B148,'PM SK35'!$E$8:$N$153,4,FALSE)</f>
        <v>0</v>
      </c>
      <c r="G148" s="13">
        <f t="shared" si="4"/>
        <v>0</v>
      </c>
      <c r="H148" s="1"/>
    </row>
    <row r="149" spans="1:8" ht="15.75" hidden="1" customHeight="1" x14ac:dyDescent="0.2">
      <c r="A149" s="1">
        <v>145</v>
      </c>
      <c r="B149" s="1"/>
      <c r="C149" s="1"/>
      <c r="D149" s="13">
        <f>VLOOKUP(B149,'PM SK35'!$E$8:$N$153,2,FALSE)</f>
        <v>0</v>
      </c>
      <c r="E149" s="13">
        <f>VLOOKUP(B149,'PM SK35'!$E$8:$N$153,3,FALSE)</f>
        <v>0</v>
      </c>
      <c r="F149" s="13">
        <f>VLOOKUP(B149,'PM SK35'!$E$8:$N$153,4,FALSE)</f>
        <v>0</v>
      </c>
      <c r="G149" s="13">
        <f t="shared" si="4"/>
        <v>0</v>
      </c>
      <c r="H149" s="1"/>
    </row>
    <row r="150" spans="1:8" ht="15.75" hidden="1" customHeight="1" x14ac:dyDescent="0.2">
      <c r="A150" s="1">
        <v>146</v>
      </c>
      <c r="B150" s="1"/>
      <c r="C150" s="1"/>
      <c r="D150" s="13">
        <f>VLOOKUP(B150,'PM SK35'!$E$8:$N$153,2,FALSE)</f>
        <v>0</v>
      </c>
      <c r="E150" s="13">
        <f>VLOOKUP(B150,'PM SK35'!$E$8:$N$153,3,FALSE)</f>
        <v>0</v>
      </c>
      <c r="F150" s="13">
        <f>VLOOKUP(B150,'PM SK35'!$E$8:$N$153,4,FALSE)</f>
        <v>0</v>
      </c>
      <c r="G150" s="13">
        <f t="shared" si="4"/>
        <v>0</v>
      </c>
      <c r="H150" s="1"/>
    </row>
  </sheetData>
  <autoFilter ref="A4:H150">
    <filterColumn colId="2">
      <customFilters>
        <customFilter operator="notEqual" val=" "/>
      </customFilters>
    </filterColumn>
    <sortState ref="A8:H114">
      <sortCondition descending="1" ref="G4:G150"/>
    </sortState>
  </autoFilter>
  <conditionalFormatting sqref="B21:B143">
    <cfRule type="duplicateValues" dxfId="89" priority="5"/>
  </conditionalFormatting>
  <conditionalFormatting sqref="B5:B20">
    <cfRule type="duplicateValues" dxfId="88" priority="4"/>
  </conditionalFormatting>
  <conditionalFormatting sqref="B5:B81">
    <cfRule type="duplicateValues" dxfId="87" priority="3"/>
  </conditionalFormatting>
  <conditionalFormatting sqref="B82">
    <cfRule type="duplicateValues" dxfId="86" priority="2"/>
  </conditionalFormatting>
  <conditionalFormatting sqref="B5:B113">
    <cfRule type="duplicateValues" dxfId="8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499"/>
  <sheetViews>
    <sheetView zoomScale="130" zoomScaleNormal="130" workbookViewId="0">
      <selection sqref="A1:XFD1048576"/>
    </sheetView>
  </sheetViews>
  <sheetFormatPr defaultColWidth="9.140625" defaultRowHeight="15" x14ac:dyDescent="0.25"/>
  <cols>
    <col min="1" max="1" width="8.140625" style="165" customWidth="1"/>
    <col min="2" max="2" width="10.7109375" style="165" customWidth="1"/>
    <col min="3" max="3" width="16.42578125" style="165" hidden="1" customWidth="1"/>
    <col min="4" max="4" width="13.5703125" style="165" hidden="1" customWidth="1"/>
    <col min="5" max="5" width="19.85546875" style="165" customWidth="1"/>
    <col min="6" max="10" width="3.85546875" style="165" customWidth="1"/>
    <col min="11" max="11" width="7.140625" style="165" customWidth="1"/>
    <col min="12" max="12" width="9" style="165" customWidth="1"/>
    <col min="13" max="17" width="3.85546875" style="165" customWidth="1"/>
    <col min="18" max="18" width="7.140625" style="165" customWidth="1"/>
    <col min="19" max="19" width="9" style="165" customWidth="1"/>
    <col min="20" max="24" width="3.85546875" style="165" customWidth="1"/>
    <col min="25" max="25" width="7.140625" style="165" customWidth="1"/>
    <col min="26" max="26" width="9" style="165" customWidth="1"/>
    <col min="27" max="31" width="3.85546875" style="165" customWidth="1"/>
    <col min="32" max="32" width="7.140625" style="165" customWidth="1"/>
    <col min="33" max="33" width="9" style="165" customWidth="1"/>
    <col min="34" max="34" width="8.5703125" style="165" customWidth="1"/>
    <col min="35" max="35" width="9.140625" style="165" customWidth="1"/>
    <col min="36" max="36" width="14" style="165" customWidth="1"/>
    <col min="37" max="37" width="14.140625" style="165" customWidth="1"/>
    <col min="38" max="38" width="10.7109375" style="166" customWidth="1"/>
    <col min="39" max="39" width="9.7109375" style="165" customWidth="1"/>
    <col min="40" max="16384" width="9.140625" style="165"/>
  </cols>
  <sheetData>
    <row r="1" spans="1:40" ht="15.75" thickBot="1" x14ac:dyDescent="0.3"/>
    <row r="2" spans="1:40" ht="16.5" customHeight="1" x14ac:dyDescent="0.25">
      <c r="B2" s="53" t="str">
        <f>'MB Config'!D1</f>
        <v xml:space="preserve">PURNAVU MUIŽAS Kauss 2019         </v>
      </c>
      <c r="C2" s="53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8"/>
      <c r="AI2" s="168"/>
      <c r="AJ2" s="253"/>
      <c r="AK2" s="254"/>
      <c r="AL2" s="253"/>
      <c r="AM2" s="254"/>
      <c r="AN2" s="169"/>
    </row>
    <row r="3" spans="1:40" ht="15.75" customHeight="1" x14ac:dyDescent="0.25">
      <c r="B3" s="139" t="str">
        <f>'MB Config'!D2</f>
        <v xml:space="preserve">Mārkulīčos,  2019.gada 15.jūnijā </v>
      </c>
      <c r="C3" s="139"/>
      <c r="D3" s="139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68"/>
      <c r="AI3" s="168"/>
      <c r="AJ3" s="255"/>
      <c r="AK3" s="256"/>
      <c r="AL3" s="255"/>
      <c r="AM3" s="256"/>
      <c r="AN3" s="169"/>
    </row>
    <row r="4" spans="1:40" ht="17.25" customHeight="1" thickBot="1" x14ac:dyDescent="0.3">
      <c r="B4" s="170" t="s">
        <v>264</v>
      </c>
      <c r="C4" s="170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68"/>
      <c r="AI4" s="168"/>
      <c r="AJ4" s="255"/>
      <c r="AK4" s="256"/>
      <c r="AL4" s="255"/>
      <c r="AM4" s="256"/>
      <c r="AN4" s="169"/>
    </row>
    <row r="5" spans="1:40" ht="17.25" customHeight="1" thickBot="1" x14ac:dyDescent="0.3">
      <c r="B5" s="171"/>
      <c r="C5" s="171"/>
      <c r="D5" s="171"/>
      <c r="E5" s="171"/>
      <c r="F5" s="259" t="s">
        <v>265</v>
      </c>
      <c r="G5" s="260"/>
      <c r="H5" s="260"/>
      <c r="I5" s="260"/>
      <c r="J5" s="260"/>
      <c r="K5" s="260"/>
      <c r="L5" s="261"/>
      <c r="M5" s="259" t="s">
        <v>266</v>
      </c>
      <c r="N5" s="260"/>
      <c r="O5" s="260"/>
      <c r="P5" s="260"/>
      <c r="Q5" s="260"/>
      <c r="R5" s="260"/>
      <c r="S5" s="261"/>
      <c r="T5" s="259" t="s">
        <v>267</v>
      </c>
      <c r="U5" s="260"/>
      <c r="V5" s="260"/>
      <c r="W5" s="260"/>
      <c r="X5" s="260"/>
      <c r="Y5" s="260"/>
      <c r="Z5" s="261"/>
      <c r="AA5" s="259" t="s">
        <v>268</v>
      </c>
      <c r="AB5" s="260"/>
      <c r="AC5" s="260"/>
      <c r="AD5" s="260"/>
      <c r="AE5" s="260"/>
      <c r="AF5" s="260"/>
      <c r="AG5" s="261"/>
      <c r="AH5" s="172"/>
      <c r="AI5" s="172"/>
      <c r="AJ5" s="257"/>
      <c r="AK5" s="258"/>
      <c r="AL5" s="257"/>
      <c r="AM5" s="258"/>
      <c r="AN5" s="169"/>
    </row>
    <row r="6" spans="1:40" s="184" customFormat="1" ht="70.5" customHeight="1" x14ac:dyDescent="0.2">
      <c r="A6" s="56" t="s">
        <v>152</v>
      </c>
      <c r="B6" s="173" t="s">
        <v>13</v>
      </c>
      <c r="C6" s="174" t="s">
        <v>14</v>
      </c>
      <c r="D6" s="174" t="s">
        <v>15</v>
      </c>
      <c r="E6" s="175" t="s">
        <v>16</v>
      </c>
      <c r="F6" s="176" t="s">
        <v>269</v>
      </c>
      <c r="G6" s="176" t="s">
        <v>270</v>
      </c>
      <c r="H6" s="176" t="s">
        <v>271</v>
      </c>
      <c r="I6" s="176" t="s">
        <v>272</v>
      </c>
      <c r="J6" s="176" t="s">
        <v>273</v>
      </c>
      <c r="K6" s="177" t="s">
        <v>274</v>
      </c>
      <c r="L6" s="177" t="s">
        <v>275</v>
      </c>
      <c r="M6" s="178" t="s">
        <v>276</v>
      </c>
      <c r="N6" s="178" t="s">
        <v>277</v>
      </c>
      <c r="O6" s="178" t="s">
        <v>278</v>
      </c>
      <c r="P6" s="178" t="s">
        <v>279</v>
      </c>
      <c r="Q6" s="178" t="s">
        <v>280</v>
      </c>
      <c r="R6" s="177" t="s">
        <v>281</v>
      </c>
      <c r="S6" s="177" t="s">
        <v>282</v>
      </c>
      <c r="T6" s="179" t="s">
        <v>283</v>
      </c>
      <c r="U6" s="179" t="s">
        <v>284</v>
      </c>
      <c r="V6" s="179" t="s">
        <v>285</v>
      </c>
      <c r="W6" s="179" t="s">
        <v>286</v>
      </c>
      <c r="X6" s="179" t="s">
        <v>287</v>
      </c>
      <c r="Y6" s="180" t="s">
        <v>288</v>
      </c>
      <c r="Z6" s="180" t="s">
        <v>289</v>
      </c>
      <c r="AA6" s="179" t="s">
        <v>290</v>
      </c>
      <c r="AB6" s="179" t="s">
        <v>291</v>
      </c>
      <c r="AC6" s="179" t="s">
        <v>292</v>
      </c>
      <c r="AD6" s="179" t="s">
        <v>293</v>
      </c>
      <c r="AE6" s="179" t="s">
        <v>294</v>
      </c>
      <c r="AF6" s="177" t="s">
        <v>295</v>
      </c>
      <c r="AG6" s="177" t="s">
        <v>296</v>
      </c>
      <c r="AH6" s="181" t="s">
        <v>297</v>
      </c>
      <c r="AI6" s="181" t="s">
        <v>298</v>
      </c>
      <c r="AJ6" s="182" t="s">
        <v>161</v>
      </c>
      <c r="AK6" s="153" t="s">
        <v>162</v>
      </c>
      <c r="AL6" s="183" t="s">
        <v>299</v>
      </c>
      <c r="AM6" s="183" t="s">
        <v>300</v>
      </c>
    </row>
    <row r="7" spans="1:40" x14ac:dyDescent="0.25">
      <c r="A7" s="55">
        <v>1</v>
      </c>
      <c r="B7" s="68">
        <v>44</v>
      </c>
      <c r="C7" s="35">
        <f>INDEX(PM_Dalibnieki[],MATCH(PM_EULopi[[#This Row],[Dablībnieka numurs]],PM_Dalibnieki[Dablībnieka numurs],0),2)</f>
        <v>0</v>
      </c>
      <c r="D7" s="35" t="str">
        <f>INDEX(PM_Dalibnieki[],MATCH(PM_EULopi[[#This Row],[Dablībnieka numurs]],PM_Dalibnieki[Dablībnieka numurs],0),3)</f>
        <v>Amatieris</v>
      </c>
      <c r="E7" s="35" t="str">
        <f>INDEX(PM_Dalibnieki[],MATCH(PM_EULopi[[#This Row],[Dablībnieka numurs]],PM_Dalibnieki[Dablībnieka numurs],0),4)</f>
        <v>Einārs Lapiņš</v>
      </c>
      <c r="F7" s="185">
        <v>10</v>
      </c>
      <c r="G7" s="185">
        <v>10</v>
      </c>
      <c r="H7" s="185">
        <v>10</v>
      </c>
      <c r="I7" s="185">
        <v>10</v>
      </c>
      <c r="J7" s="185">
        <v>10</v>
      </c>
      <c r="K7" s="37">
        <f>SUM(PM_EULopi[[#This Row],[S1]:[S5]])</f>
        <v>50</v>
      </c>
      <c r="L7" s="37" t="str">
        <f t="shared" ref="L7:L70" si="0">"("&amp;COUNTIF(F7:J7,10)&amp;", "&amp;COUNTIF(F7:J7,9)&amp;", "&amp;COUNTIF(F7:J7,8)&amp;")"</f>
        <v>(5, 0, 0)</v>
      </c>
      <c r="M7" s="185">
        <v>10</v>
      </c>
      <c r="N7" s="185">
        <v>10</v>
      </c>
      <c r="O7" s="185">
        <v>10</v>
      </c>
      <c r="P7" s="185">
        <v>10</v>
      </c>
      <c r="Q7" s="185">
        <v>10</v>
      </c>
      <c r="R7" s="37">
        <f>SUM(PM_EULopi[[#This Row],[L1]:[L5]])</f>
        <v>50</v>
      </c>
      <c r="S7" s="37" t="str">
        <f t="shared" ref="S7:S70" si="1">"("&amp;COUNTIF(M7:Q7,10)&amp;", "&amp;COUNTIF(M7:Q7,9)&amp;", "&amp;COUNTIF(M7:Q7,8)&amp;")"</f>
        <v>(5, 0, 0)</v>
      </c>
      <c r="T7" s="185">
        <v>10</v>
      </c>
      <c r="U7" s="185">
        <v>10</v>
      </c>
      <c r="V7" s="185">
        <v>10</v>
      </c>
      <c r="W7" s="185">
        <v>10</v>
      </c>
      <c r="X7" s="185">
        <v>10</v>
      </c>
      <c r="Y7" s="37">
        <f>SUM(PM_EULopi[[#This Row],[Ģ1]:[Ģ5]])</f>
        <v>50</v>
      </c>
      <c r="Z7" s="37" t="str">
        <f t="shared" ref="Z7:Z70" si="2">"("&amp;COUNTIF(T7:X7,10)&amp;", "&amp;COUNTIF(T7:X7,9)&amp;", "&amp;COUNTIF(T7:X7,8)&amp;")"</f>
        <v>(5, 0, 0)</v>
      </c>
      <c r="AA7" s="185">
        <v>10</v>
      </c>
      <c r="AB7" s="185">
        <v>10</v>
      </c>
      <c r="AC7" s="185">
        <v>10</v>
      </c>
      <c r="AD7" s="185">
        <v>10</v>
      </c>
      <c r="AE7" s="185">
        <v>9</v>
      </c>
      <c r="AF7" s="37">
        <f>SUM(PM_EULopi[[#This Row],[C1]:[C5]])</f>
        <v>49</v>
      </c>
      <c r="AG7" s="37" t="str">
        <f t="shared" ref="AG7:AG70" si="3">"("&amp;COUNTIF(AA7:AE7,10)&amp;", "&amp;COUNTIF(AA7:AE7,9)&amp;", "&amp;COUNTIF(AA7:AE7,8)&amp;")"</f>
        <v>(4, 1, 0)</v>
      </c>
      <c r="AH7" s="68">
        <f>SUM(PM_EULopi[[#This Row],[S Kopā]]+PM_EULopi[[#This Row],[L Kopā]]+PM_EULopi[[#This Row],[Ģ Kopā]]+PM_EULopi[[#This Row],[C Kopā]])</f>
        <v>199</v>
      </c>
      <c r="AI7" s="68" t="str">
        <f t="shared" ref="AI7:AI70" si="4">"("&amp;COUNTIF(F7:AE7,10)&amp;", "&amp;COUNTIF(F7:AE7,9)&amp;", "&amp;COUNTIF(F7:AE7,8)&amp;")"</f>
        <v>(19, 1, 0)</v>
      </c>
      <c r="AJ7" s="68">
        <f>IF(PM_EULopi[[#This Row],[KOPĀ
Punkti ]]&gt;0,RANK(PM_EULopi[[#This Row],[KOPĀ
Punkti ]],PM_EULopi[KOPĀ
Punkti ]),"NAV")</f>
        <v>1</v>
      </c>
      <c r="AK7" s="68">
        <v>1</v>
      </c>
      <c r="AL7" s="104" t="str">
        <f>INDEX(PM_Dalibnieki[],MATCH(PM_EULopi[[#This Row],[Dablībnieka numurs]],PM_Dalibnieki[Dablībnieka numurs],0),6)</f>
        <v>x</v>
      </c>
      <c r="AM7" s="72">
        <f>IF(PM_EULopi[[#This Row],[Norma ]]="x",COUNTIFS(PM_EULopi[[Norma ]],PM_EULopi[[#This Row],[Norma ]],PM_EULopi[KOPĀ
Punkti ],"&gt;"&amp;PM_EULopi[[#This Row],[KOPĀ
Punkti ]])+1,"")</f>
        <v>1</v>
      </c>
    </row>
    <row r="8" spans="1:40" x14ac:dyDescent="0.25">
      <c r="A8" s="55">
        <v>2</v>
      </c>
      <c r="B8" s="68">
        <v>8</v>
      </c>
      <c r="C8" s="35" t="str">
        <f>INDEX(PM_Dalibnieki[],MATCH(PM_EULopi[[#This Row],[Dablībnieka numurs]],PM_Dalibnieki[Dablībnieka numurs],0),2)</f>
        <v>Mārkulīči-Zala arms 3</v>
      </c>
      <c r="D8" s="35" t="str">
        <f>INDEX(PM_Dalibnieki[],MATCH(PM_EULopi[[#This Row],[Dablībnieka numurs]],PM_Dalibnieki[Dablībnieka numurs],0),3)</f>
        <v>Meistars</v>
      </c>
      <c r="E8" s="35" t="str">
        <f>INDEX(PM_Dalibnieki[],MATCH(PM_EULopi[[#This Row],[Dablībnieka numurs]],PM_Dalibnieki[Dablībnieka numurs],0),4)</f>
        <v>Jānis  Zandbergs</v>
      </c>
      <c r="F8" s="185">
        <v>10</v>
      </c>
      <c r="G8" s="185">
        <v>10</v>
      </c>
      <c r="H8" s="185">
        <v>10</v>
      </c>
      <c r="I8" s="185">
        <v>10</v>
      </c>
      <c r="J8" s="185">
        <v>10</v>
      </c>
      <c r="K8" s="37">
        <f>SUM(PM_EULopi[[#This Row],[S1]:[S5]])</f>
        <v>50</v>
      </c>
      <c r="L8" s="37" t="str">
        <f t="shared" si="0"/>
        <v>(5, 0, 0)</v>
      </c>
      <c r="M8" s="185">
        <v>10</v>
      </c>
      <c r="N8" s="185">
        <v>10</v>
      </c>
      <c r="O8" s="185">
        <v>10</v>
      </c>
      <c r="P8" s="185">
        <v>10</v>
      </c>
      <c r="Q8" s="185">
        <v>9</v>
      </c>
      <c r="R8" s="37">
        <f>SUM(PM_EULopi[[#This Row],[L1]:[L5]])</f>
        <v>49</v>
      </c>
      <c r="S8" s="37" t="str">
        <f t="shared" si="1"/>
        <v>(4, 1, 0)</v>
      </c>
      <c r="T8" s="185">
        <v>10</v>
      </c>
      <c r="U8" s="185">
        <v>10</v>
      </c>
      <c r="V8" s="185">
        <v>10</v>
      </c>
      <c r="W8" s="185">
        <v>10</v>
      </c>
      <c r="X8" s="185">
        <v>9</v>
      </c>
      <c r="Y8" s="37">
        <f>SUM(PM_EULopi[[#This Row],[Ģ1]:[Ģ5]])</f>
        <v>49</v>
      </c>
      <c r="Z8" s="37" t="str">
        <f t="shared" si="2"/>
        <v>(4, 1, 0)</v>
      </c>
      <c r="AA8" s="185">
        <v>10</v>
      </c>
      <c r="AB8" s="185">
        <v>10</v>
      </c>
      <c r="AC8" s="185">
        <v>10</v>
      </c>
      <c r="AD8" s="185">
        <v>9</v>
      </c>
      <c r="AE8" s="185">
        <v>9</v>
      </c>
      <c r="AF8" s="37">
        <f>SUM(PM_EULopi[[#This Row],[C1]:[C5]])</f>
        <v>48</v>
      </c>
      <c r="AG8" s="37" t="str">
        <f t="shared" si="3"/>
        <v>(3, 2, 0)</v>
      </c>
      <c r="AH8" s="68">
        <f>SUM(PM_EULopi[[#This Row],[S Kopā]]+PM_EULopi[[#This Row],[L Kopā]]+PM_EULopi[[#This Row],[Ģ Kopā]]+PM_EULopi[[#This Row],[C Kopā]])</f>
        <v>196</v>
      </c>
      <c r="AI8" s="68" t="str">
        <f t="shared" si="4"/>
        <v>(16, 4, 0)</v>
      </c>
      <c r="AJ8" s="68">
        <f>IF(PM_EULopi[[#This Row],[KOPĀ
Punkti ]]&gt;0,RANK(PM_EULopi[[#This Row],[KOPĀ
Punkti ]],PM_EULopi[KOPĀ
Punkti ]),"NAV")</f>
        <v>2</v>
      </c>
      <c r="AK8" s="68">
        <v>2</v>
      </c>
      <c r="AL8" s="103" t="str">
        <f>INDEX(PM_Dalibnieki[],MATCH(PM_EULopi[[#This Row],[Dablībnieka numurs]],PM_Dalibnieki[Dablībnieka numurs],0),6)</f>
        <v>x</v>
      </c>
      <c r="AM8" s="72">
        <f>IF(PM_EULopi[[#This Row],[Norma ]]="x",COUNTIFS(PM_EULopi[[Norma ]],PM_EULopi[[#This Row],[Norma ]],PM_EULopi[KOPĀ
Punkti ],"&gt;"&amp;PM_EULopi[[#This Row],[KOPĀ
Punkti ]])+1,"")</f>
        <v>2</v>
      </c>
    </row>
    <row r="9" spans="1:40" x14ac:dyDescent="0.25">
      <c r="A9" s="55">
        <v>3</v>
      </c>
      <c r="B9" s="68">
        <v>86</v>
      </c>
      <c r="C9" s="35">
        <f>INDEX(PM_Dalibnieki[],MATCH(PM_EULopi[[#This Row],[Dablībnieka numurs]],PM_Dalibnieki[Dablībnieka numurs],0),2)</f>
        <v>0</v>
      </c>
      <c r="D9" s="35" t="str">
        <f>INDEX(PM_Dalibnieki[],MATCH(PM_EULopi[[#This Row],[Dablībnieka numurs]],PM_Dalibnieki[Dablībnieka numurs],0),3)</f>
        <v>Meistars</v>
      </c>
      <c r="E9" s="35" t="str">
        <f>INDEX(PM_Dalibnieki[],MATCH(PM_EULopi[[#This Row],[Dablībnieka numurs]],PM_Dalibnieki[Dablībnieka numurs],0),4)</f>
        <v>Kārlis Lapiņš</v>
      </c>
      <c r="F9" s="185">
        <v>10</v>
      </c>
      <c r="G9" s="185">
        <v>10</v>
      </c>
      <c r="H9" s="185">
        <v>10</v>
      </c>
      <c r="I9" s="185">
        <v>10</v>
      </c>
      <c r="J9" s="185">
        <v>10</v>
      </c>
      <c r="K9" s="37">
        <f>SUM(PM_EULopi[[#This Row],[S1]:[S5]])</f>
        <v>50</v>
      </c>
      <c r="L9" s="37" t="str">
        <f t="shared" si="0"/>
        <v>(5, 0, 0)</v>
      </c>
      <c r="M9" s="185">
        <v>10</v>
      </c>
      <c r="N9" s="185">
        <v>10</v>
      </c>
      <c r="O9" s="185">
        <v>10</v>
      </c>
      <c r="P9" s="185">
        <v>10</v>
      </c>
      <c r="Q9" s="185">
        <v>9</v>
      </c>
      <c r="R9" s="37">
        <f>SUM(PM_EULopi[[#This Row],[L1]:[L5]])</f>
        <v>49</v>
      </c>
      <c r="S9" s="37" t="str">
        <f t="shared" si="1"/>
        <v>(4, 1, 0)</v>
      </c>
      <c r="T9" s="185">
        <v>10</v>
      </c>
      <c r="U9" s="185">
        <v>10</v>
      </c>
      <c r="V9" s="185">
        <v>10</v>
      </c>
      <c r="W9" s="185">
        <v>10</v>
      </c>
      <c r="X9" s="185">
        <v>9</v>
      </c>
      <c r="Y9" s="37">
        <f>SUM(PM_EULopi[[#This Row],[Ģ1]:[Ģ5]])</f>
        <v>49</v>
      </c>
      <c r="Z9" s="37" t="str">
        <f t="shared" si="2"/>
        <v>(4, 1, 0)</v>
      </c>
      <c r="AA9" s="185">
        <v>10</v>
      </c>
      <c r="AB9" s="185">
        <v>10</v>
      </c>
      <c r="AC9" s="185">
        <v>10</v>
      </c>
      <c r="AD9" s="185">
        <v>10</v>
      </c>
      <c r="AE9" s="185">
        <v>5</v>
      </c>
      <c r="AF9" s="37">
        <f>SUM(PM_EULopi[[#This Row],[C1]:[C5]])</f>
        <v>45</v>
      </c>
      <c r="AG9" s="37" t="str">
        <f t="shared" si="3"/>
        <v>(4, 0, 0)</v>
      </c>
      <c r="AH9" s="68">
        <f>SUM(PM_EULopi[[#This Row],[S Kopā]]+PM_EULopi[[#This Row],[L Kopā]]+PM_EULopi[[#This Row],[Ģ Kopā]]+PM_EULopi[[#This Row],[C Kopā]])</f>
        <v>193</v>
      </c>
      <c r="AI9" s="131" t="str">
        <f t="shared" si="4"/>
        <v>(17, 2, 0)</v>
      </c>
      <c r="AJ9" s="68">
        <f>IF(PM_EULopi[[#This Row],[KOPĀ
Punkti ]]&gt;0,RANK(PM_EULopi[[#This Row],[KOPĀ
Punkti ]],PM_EULopi[KOPĀ
Punkti ]),"NAV")</f>
        <v>3</v>
      </c>
      <c r="AK9" s="68">
        <v>3</v>
      </c>
      <c r="AL9" s="103" t="str">
        <f>INDEX(PM_Dalibnieki[],MATCH(PM_EULopi[[#This Row],[Dablībnieka numurs]],PM_Dalibnieki[Dablībnieka numurs],0),6)</f>
        <v>x</v>
      </c>
      <c r="AM9" s="72">
        <f>IF(PM_EULopi[[#This Row],[Norma ]]="x",COUNTIFS(PM_EULopi[[Norma ]],PM_EULopi[[#This Row],[Norma ]],PM_EULopi[KOPĀ
Punkti ],"&gt;"&amp;PM_EULopi[[#This Row],[KOPĀ
Punkti ]])+1,"")</f>
        <v>3</v>
      </c>
      <c r="AN9" s="186"/>
    </row>
    <row r="10" spans="1:40" x14ac:dyDescent="0.25">
      <c r="A10" s="55">
        <v>4</v>
      </c>
      <c r="B10" s="68">
        <v>82</v>
      </c>
      <c r="C10" s="35">
        <f>INDEX(PM_Dalibnieki[],MATCH(PM_EULopi[[#This Row],[Dablībnieka numurs]],PM_Dalibnieki[Dablībnieka numurs],0),2)</f>
        <v>0</v>
      </c>
      <c r="D10" s="35" t="str">
        <f>INDEX(PM_Dalibnieki[],MATCH(PM_EULopi[[#This Row],[Dablībnieka numurs]],PM_Dalibnieki[Dablībnieka numurs],0),3)</f>
        <v>Amatieris</v>
      </c>
      <c r="E10" s="35" t="str">
        <f>INDEX(PM_Dalibnieki[],MATCH(PM_EULopi[[#This Row],[Dablībnieka numurs]],PM_Dalibnieki[Dablībnieka numurs],0),4)</f>
        <v>Kristaps Didže</v>
      </c>
      <c r="F10" s="185">
        <v>10</v>
      </c>
      <c r="G10" s="185">
        <v>10</v>
      </c>
      <c r="H10" s="185">
        <v>10</v>
      </c>
      <c r="I10" s="185">
        <v>10</v>
      </c>
      <c r="J10" s="185">
        <v>9</v>
      </c>
      <c r="K10" s="37">
        <f>SUM(PM_EULopi[[#This Row],[S1]:[S5]])</f>
        <v>49</v>
      </c>
      <c r="L10" s="37" t="str">
        <f t="shared" si="0"/>
        <v>(4, 1, 0)</v>
      </c>
      <c r="M10" s="185">
        <v>10</v>
      </c>
      <c r="N10" s="185">
        <v>10</v>
      </c>
      <c r="O10" s="185">
        <v>10</v>
      </c>
      <c r="P10" s="185">
        <v>10</v>
      </c>
      <c r="Q10" s="185">
        <v>9</v>
      </c>
      <c r="R10" s="37">
        <f>SUM(PM_EULopi[[#This Row],[L1]:[L5]])</f>
        <v>49</v>
      </c>
      <c r="S10" s="37" t="str">
        <f t="shared" si="1"/>
        <v>(4, 1, 0)</v>
      </c>
      <c r="T10" s="185">
        <v>10</v>
      </c>
      <c r="U10" s="185">
        <v>10</v>
      </c>
      <c r="V10" s="185">
        <v>10</v>
      </c>
      <c r="W10" s="185">
        <v>10</v>
      </c>
      <c r="X10" s="185">
        <v>8</v>
      </c>
      <c r="Y10" s="37">
        <f>SUM(PM_EULopi[[#This Row],[Ģ1]:[Ģ5]])</f>
        <v>48</v>
      </c>
      <c r="Z10" s="37" t="str">
        <f t="shared" si="2"/>
        <v>(4, 0, 1)</v>
      </c>
      <c r="AA10" s="185">
        <v>10</v>
      </c>
      <c r="AB10" s="185">
        <v>10</v>
      </c>
      <c r="AC10" s="185">
        <v>9</v>
      </c>
      <c r="AD10" s="185">
        <v>9</v>
      </c>
      <c r="AE10" s="185">
        <v>9</v>
      </c>
      <c r="AF10" s="37">
        <f>SUM(PM_EULopi[[#This Row],[C1]:[C5]])</f>
        <v>47</v>
      </c>
      <c r="AG10" s="37" t="str">
        <f t="shared" si="3"/>
        <v>(2, 3, 0)</v>
      </c>
      <c r="AH10" s="68">
        <f>SUM(PM_EULopi[[#This Row],[S Kopā]]+PM_EULopi[[#This Row],[L Kopā]]+PM_EULopi[[#This Row],[Ģ Kopā]]+PM_EULopi[[#This Row],[C Kopā]])</f>
        <v>193</v>
      </c>
      <c r="AI10" s="131" t="str">
        <f t="shared" si="4"/>
        <v>(14, 5, 1)</v>
      </c>
      <c r="AJ10" s="68">
        <f>IF(PM_EULopi[[#This Row],[KOPĀ
Punkti ]]&gt;0,RANK(PM_EULopi[[#This Row],[KOPĀ
Punkti ]],PM_EULopi[KOPĀ
Punkti ]),"NAV")</f>
        <v>3</v>
      </c>
      <c r="AK10" s="68">
        <v>4</v>
      </c>
      <c r="AL10" s="104">
        <f>INDEX(PM_Dalibnieki[],MATCH(PM_EULopi[[#This Row],[Dablībnieka numurs]],PM_Dalibnieki[Dablībnieka numurs],0),6)</f>
        <v>0</v>
      </c>
      <c r="AM10" s="72" t="str">
        <f>IF(PM_EULopi[[#This Row],[Norma ]]="x",COUNTIFS(PM_EULopi[[Norma ]],PM_EULopi[[#This Row],[Norma ]],PM_EULopi[KOPĀ
Punkti ],"&gt;"&amp;PM_EULopi[[#This Row],[KOPĀ
Punkti ]])+1,"")</f>
        <v/>
      </c>
    </row>
    <row r="11" spans="1:40" x14ac:dyDescent="0.25">
      <c r="A11" s="55">
        <v>5</v>
      </c>
      <c r="B11" s="68">
        <v>22</v>
      </c>
      <c r="C11" s="35">
        <f>INDEX(PM_Dalibnieki[],MATCH(PM_EULopi[[#This Row],[Dablībnieka numurs]],PM_Dalibnieki[Dablībnieka numurs],0),2)</f>
        <v>0</v>
      </c>
      <c r="D11" s="35" t="str">
        <f>INDEX(PM_Dalibnieki[],MATCH(PM_EULopi[[#This Row],[Dablībnieka numurs]],PM_Dalibnieki[Dablībnieka numurs],0),3)</f>
        <v>Meistars</v>
      </c>
      <c r="E11" s="35" t="str">
        <f>INDEX(PM_Dalibnieki[],MATCH(PM_EULopi[[#This Row],[Dablībnieka numurs]],PM_Dalibnieki[Dablībnieka numurs],0),4)</f>
        <v>Mārcis Cīrulis</v>
      </c>
      <c r="F11" s="185">
        <v>10</v>
      </c>
      <c r="G11" s="185">
        <v>10</v>
      </c>
      <c r="H11" s="185">
        <v>10</v>
      </c>
      <c r="I11" s="185">
        <v>10</v>
      </c>
      <c r="J11" s="185">
        <v>10</v>
      </c>
      <c r="K11" s="37">
        <f>SUM(PM_EULopi[[#This Row],[S1]:[S5]])</f>
        <v>50</v>
      </c>
      <c r="L11" s="37" t="str">
        <f t="shared" si="0"/>
        <v>(5, 0, 0)</v>
      </c>
      <c r="M11" s="185">
        <v>10</v>
      </c>
      <c r="N11" s="185">
        <v>9</v>
      </c>
      <c r="O11" s="185">
        <v>9</v>
      </c>
      <c r="P11" s="185">
        <v>9</v>
      </c>
      <c r="Q11" s="185">
        <v>8</v>
      </c>
      <c r="R11" s="37">
        <f>SUM(PM_EULopi[[#This Row],[L1]:[L5]])</f>
        <v>45</v>
      </c>
      <c r="S11" s="37" t="str">
        <f t="shared" si="1"/>
        <v>(1, 3, 1)</v>
      </c>
      <c r="T11" s="185">
        <v>10</v>
      </c>
      <c r="U11" s="185">
        <v>10</v>
      </c>
      <c r="V11" s="185">
        <v>10</v>
      </c>
      <c r="W11" s="185">
        <v>10</v>
      </c>
      <c r="X11" s="185">
        <v>9</v>
      </c>
      <c r="Y11" s="37">
        <f>SUM(PM_EULopi[[#This Row],[Ģ1]:[Ģ5]])</f>
        <v>49</v>
      </c>
      <c r="Z11" s="37" t="str">
        <f t="shared" si="2"/>
        <v>(4, 1, 0)</v>
      </c>
      <c r="AA11" s="185">
        <v>10</v>
      </c>
      <c r="AB11" s="185">
        <v>10</v>
      </c>
      <c r="AC11" s="185">
        <v>10</v>
      </c>
      <c r="AD11" s="185">
        <v>9</v>
      </c>
      <c r="AE11" s="185">
        <v>9</v>
      </c>
      <c r="AF11" s="37">
        <f>SUM(PM_EULopi[[#This Row],[C1]:[C5]])</f>
        <v>48</v>
      </c>
      <c r="AG11" s="37" t="str">
        <f t="shared" si="3"/>
        <v>(3, 2, 0)</v>
      </c>
      <c r="AH11" s="68">
        <f>SUM(PM_EULopi[[#This Row],[S Kopā]]+PM_EULopi[[#This Row],[L Kopā]]+PM_EULopi[[#This Row],[Ģ Kopā]]+PM_EULopi[[#This Row],[C Kopā]])</f>
        <v>192</v>
      </c>
      <c r="AI11" s="68" t="str">
        <f t="shared" si="4"/>
        <v>(13, 6, 1)</v>
      </c>
      <c r="AJ11" s="68">
        <f>IF(PM_EULopi[[#This Row],[KOPĀ
Punkti ]]&gt;0,RANK(PM_EULopi[[#This Row],[KOPĀ
Punkti ]],PM_EULopi[KOPĀ
Punkti ]),"NAV")</f>
        <v>5</v>
      </c>
      <c r="AK11" s="68">
        <v>5</v>
      </c>
      <c r="AL11" s="103">
        <f>INDEX(PM_Dalibnieki[],MATCH(PM_EULopi[[#This Row],[Dablībnieka numurs]],PM_Dalibnieki[Dablībnieka numurs],0),6)</f>
        <v>0</v>
      </c>
      <c r="AM11" s="72" t="str">
        <f>IF(PM_EULopi[[#This Row],[Norma ]]="x",COUNTIFS(PM_EULopi[[Norma ]],PM_EULopi[[#This Row],[Norma ]],PM_EULopi[KOPĀ
Punkti ],"&gt;"&amp;PM_EULopi[[#This Row],[KOPĀ
Punkti ]])+1,"")</f>
        <v/>
      </c>
    </row>
    <row r="12" spans="1:40" x14ac:dyDescent="0.25">
      <c r="A12" s="55">
        <v>6</v>
      </c>
      <c r="B12" s="68">
        <v>41</v>
      </c>
      <c r="C12" s="35">
        <f>INDEX(PM_Dalibnieki[],MATCH(PM_EULopi[[#This Row],[Dablībnieka numurs]],PM_Dalibnieki[Dablībnieka numurs],0),2)</f>
        <v>0</v>
      </c>
      <c r="D12" s="35" t="str">
        <f>INDEX(PM_Dalibnieki[],MATCH(PM_EULopi[[#This Row],[Dablībnieka numurs]],PM_Dalibnieki[Dablībnieka numurs],0),3)</f>
        <v>Amatieris</v>
      </c>
      <c r="E12" s="35" t="str">
        <f>INDEX(PM_Dalibnieki[],MATCH(PM_EULopi[[#This Row],[Dablībnieka numurs]],PM_Dalibnieki[Dablībnieka numurs],0),4)</f>
        <v>Ilvars Liepiņš</v>
      </c>
      <c r="F12" s="185">
        <v>10</v>
      </c>
      <c r="G12" s="185">
        <v>10</v>
      </c>
      <c r="H12" s="185">
        <v>10</v>
      </c>
      <c r="I12" s="185">
        <v>10</v>
      </c>
      <c r="J12" s="185">
        <v>9</v>
      </c>
      <c r="K12" s="37">
        <f>SUM(PM_EULopi[[#This Row],[S1]:[S5]])</f>
        <v>49</v>
      </c>
      <c r="L12" s="37" t="str">
        <f t="shared" si="0"/>
        <v>(4, 1, 0)</v>
      </c>
      <c r="M12" s="185">
        <v>10</v>
      </c>
      <c r="N12" s="185">
        <v>10</v>
      </c>
      <c r="O12" s="185">
        <v>9</v>
      </c>
      <c r="P12" s="185">
        <v>9</v>
      </c>
      <c r="Q12" s="185">
        <v>8</v>
      </c>
      <c r="R12" s="37">
        <f>SUM(PM_EULopi[[#This Row],[L1]:[L5]])</f>
        <v>46</v>
      </c>
      <c r="S12" s="37" t="str">
        <f t="shared" si="1"/>
        <v>(2, 2, 1)</v>
      </c>
      <c r="T12" s="185">
        <v>10</v>
      </c>
      <c r="U12" s="185">
        <v>10</v>
      </c>
      <c r="V12" s="185">
        <v>10</v>
      </c>
      <c r="W12" s="185">
        <v>9</v>
      </c>
      <c r="X12" s="185">
        <v>9</v>
      </c>
      <c r="Y12" s="37">
        <f>SUM(PM_EULopi[[#This Row],[Ģ1]:[Ģ5]])</f>
        <v>48</v>
      </c>
      <c r="Z12" s="37" t="str">
        <f t="shared" si="2"/>
        <v>(3, 2, 0)</v>
      </c>
      <c r="AA12" s="185">
        <v>10</v>
      </c>
      <c r="AB12" s="185">
        <v>10</v>
      </c>
      <c r="AC12" s="185">
        <v>10</v>
      </c>
      <c r="AD12" s="185">
        <v>9</v>
      </c>
      <c r="AE12" s="185">
        <v>8</v>
      </c>
      <c r="AF12" s="128">
        <f>SUM(PM_EULopi[[#This Row],[C1]:[C5]])</f>
        <v>47</v>
      </c>
      <c r="AG12" s="132" t="str">
        <f t="shared" si="3"/>
        <v>(3, 1, 1)</v>
      </c>
      <c r="AH12" s="68">
        <f>SUM(PM_EULopi[[#This Row],[S Kopā]]+PM_EULopi[[#This Row],[L Kopā]]+PM_EULopi[[#This Row],[Ģ Kopā]]+PM_EULopi[[#This Row],[C Kopā]])</f>
        <v>190</v>
      </c>
      <c r="AI12" s="68" t="str">
        <f t="shared" si="4"/>
        <v>(12, 6, 2)</v>
      </c>
      <c r="AJ12" s="68">
        <f>IF(PM_EULopi[[#This Row],[KOPĀ
Punkti ]]&gt;0,RANK(PM_EULopi[[#This Row],[KOPĀ
Punkti ]],PM_EULopi[KOPĀ
Punkti ]),"NAV")</f>
        <v>6</v>
      </c>
      <c r="AK12" s="68">
        <v>6</v>
      </c>
      <c r="AL12" s="104">
        <f>INDEX(PM_Dalibnieki[],MATCH(PM_EULopi[[#This Row],[Dablībnieka numurs]],PM_Dalibnieki[Dablībnieka numurs],0),6)</f>
        <v>0</v>
      </c>
      <c r="AM12" s="72" t="str">
        <f>IF(PM_EULopi[[#This Row],[Norma ]]="x",COUNTIFS(PM_EULopi[[Norma ]],PM_EULopi[[#This Row],[Norma ]],PM_EULopi[KOPĀ
Punkti ],"&gt;"&amp;PM_EULopi[[#This Row],[KOPĀ
Punkti ]])+1,"")</f>
        <v/>
      </c>
    </row>
    <row r="13" spans="1:40" x14ac:dyDescent="0.25">
      <c r="A13" s="55">
        <v>7</v>
      </c>
      <c r="B13" s="68">
        <v>110</v>
      </c>
      <c r="C13" s="35" t="str">
        <f>INDEX(PM_Dalibnieki[],MATCH(PM_EULopi[[#This Row],[Dablībnieka numurs]],PM_Dalibnieki[Dablībnieka numurs],0),2)</f>
        <v>Bebra Kungs 2</v>
      </c>
      <c r="D13" s="35" t="str">
        <f>INDEX(PM_Dalibnieki[],MATCH(PM_EULopi[[#This Row],[Dablībnieka numurs]],PM_Dalibnieki[Dablībnieka numurs],0),3)</f>
        <v>Meistars</v>
      </c>
      <c r="E13" s="35" t="str">
        <f>INDEX(PM_Dalibnieki[],MATCH(PM_EULopi[[#This Row],[Dablībnieka numurs]],PM_Dalibnieki[Dablībnieka numurs],0),4)</f>
        <v>Mārtiņš Turkopulis</v>
      </c>
      <c r="F13" s="185">
        <v>10</v>
      </c>
      <c r="G13" s="185">
        <v>10</v>
      </c>
      <c r="H13" s="185">
        <v>10</v>
      </c>
      <c r="I13" s="185">
        <v>10</v>
      </c>
      <c r="J13" s="185">
        <v>9</v>
      </c>
      <c r="K13" s="37">
        <f>SUM(PM_EULopi[[#This Row],[S1]:[S5]])</f>
        <v>49</v>
      </c>
      <c r="L13" s="37" t="str">
        <f t="shared" si="0"/>
        <v>(4, 1, 0)</v>
      </c>
      <c r="M13" s="187">
        <v>10</v>
      </c>
      <c r="N13" s="187">
        <v>10</v>
      </c>
      <c r="O13" s="187">
        <v>10</v>
      </c>
      <c r="P13" s="187">
        <v>10</v>
      </c>
      <c r="Q13" s="187">
        <v>9</v>
      </c>
      <c r="R13" s="37">
        <f>SUM(PM_EULopi[[#This Row],[L1]:[L5]])</f>
        <v>49</v>
      </c>
      <c r="S13" s="37" t="str">
        <f t="shared" si="1"/>
        <v>(4, 1, 0)</v>
      </c>
      <c r="T13" s="187">
        <v>10</v>
      </c>
      <c r="U13" s="187">
        <v>10</v>
      </c>
      <c r="V13" s="187">
        <v>9</v>
      </c>
      <c r="W13" s="187">
        <v>9</v>
      </c>
      <c r="X13" s="187">
        <v>8</v>
      </c>
      <c r="Y13" s="37">
        <f>SUM(PM_EULopi[[#This Row],[Ģ1]:[Ģ5]])</f>
        <v>46</v>
      </c>
      <c r="Z13" s="37" t="str">
        <f t="shared" si="2"/>
        <v>(2, 2, 1)</v>
      </c>
      <c r="AA13" s="187">
        <v>10</v>
      </c>
      <c r="AB13" s="187">
        <v>10</v>
      </c>
      <c r="AC13" s="187">
        <v>9</v>
      </c>
      <c r="AD13" s="187">
        <v>9</v>
      </c>
      <c r="AE13" s="187">
        <v>8</v>
      </c>
      <c r="AF13" s="128">
        <f>SUM(PM_EULopi[[#This Row],[C1]:[C5]])</f>
        <v>46</v>
      </c>
      <c r="AG13" s="132" t="str">
        <f t="shared" si="3"/>
        <v>(2, 2, 1)</v>
      </c>
      <c r="AH13" s="68">
        <f>SUM(PM_EULopi[[#This Row],[S Kopā]]+PM_EULopi[[#This Row],[L Kopā]]+PM_EULopi[[#This Row],[Ģ Kopā]]+PM_EULopi[[#This Row],[C Kopā]])</f>
        <v>190</v>
      </c>
      <c r="AI13" s="68" t="str">
        <f t="shared" si="4"/>
        <v>(12, 6, 2)</v>
      </c>
      <c r="AJ13" s="68">
        <f>IF(PM_EULopi[[#This Row],[KOPĀ
Punkti ]]&gt;0,RANK(PM_EULopi[[#This Row],[KOPĀ
Punkti ]],PM_EULopi[KOPĀ
Punkti ]),"NAV")</f>
        <v>6</v>
      </c>
      <c r="AK13" s="68">
        <v>7</v>
      </c>
      <c r="AL13" s="104" t="str">
        <f>INDEX(PM_Dalibnieki[],MATCH(PM_EULopi[[#This Row],[Dablībnieka numurs]],PM_Dalibnieki[Dablībnieka numurs],0),6)</f>
        <v>x</v>
      </c>
      <c r="AM13" s="72">
        <f>IF(PM_EULopi[[#This Row],[Norma ]]="x",COUNTIFS(PM_EULopi[[Norma ]],PM_EULopi[[#This Row],[Norma ]],PM_EULopi[KOPĀ
Punkti ],"&gt;"&amp;PM_EULopi[[#This Row],[KOPĀ
Punkti ]])+1,"")</f>
        <v>4</v>
      </c>
    </row>
    <row r="14" spans="1:40" x14ac:dyDescent="0.25">
      <c r="A14" s="55">
        <v>8</v>
      </c>
      <c r="B14" s="68">
        <v>25</v>
      </c>
      <c r="C14" s="35" t="str">
        <f>INDEX(PM_Dalibnieki[],MATCH(PM_EULopi[[#This Row],[Dablībnieka numurs]],PM_Dalibnieki[Dablībnieka numurs],0),2)</f>
        <v>Meža sports</v>
      </c>
      <c r="D14" s="35" t="str">
        <f>INDEX(PM_Dalibnieki[],MATCH(PM_EULopi[[#This Row],[Dablībnieka numurs]],PM_Dalibnieki[Dablībnieka numurs],0),3)</f>
        <v>Meistars</v>
      </c>
      <c r="E14" s="35" t="str">
        <f>INDEX(PM_Dalibnieki[],MATCH(PM_EULopi[[#This Row],[Dablībnieka numurs]],PM_Dalibnieki[Dablībnieka numurs],0),4)</f>
        <v>Andis Apse</v>
      </c>
      <c r="F14" s="185">
        <v>10</v>
      </c>
      <c r="G14" s="185">
        <v>10</v>
      </c>
      <c r="H14" s="185">
        <v>10</v>
      </c>
      <c r="I14" s="185">
        <v>9</v>
      </c>
      <c r="J14" s="185">
        <v>9</v>
      </c>
      <c r="K14" s="37">
        <f>SUM(PM_EULopi[[#This Row],[S1]:[S5]])</f>
        <v>48</v>
      </c>
      <c r="L14" s="37" t="str">
        <f t="shared" si="0"/>
        <v>(3, 2, 0)</v>
      </c>
      <c r="M14" s="185">
        <v>10</v>
      </c>
      <c r="N14" s="185">
        <v>10</v>
      </c>
      <c r="O14" s="185">
        <v>10</v>
      </c>
      <c r="P14" s="185">
        <v>10</v>
      </c>
      <c r="Q14" s="185">
        <v>8</v>
      </c>
      <c r="R14" s="37">
        <f>SUM(PM_EULopi[[#This Row],[L1]:[L5]])</f>
        <v>48</v>
      </c>
      <c r="S14" s="37" t="str">
        <f t="shared" si="1"/>
        <v>(4, 0, 1)</v>
      </c>
      <c r="T14" s="185">
        <v>10</v>
      </c>
      <c r="U14" s="185">
        <v>10</v>
      </c>
      <c r="V14" s="185">
        <v>10</v>
      </c>
      <c r="W14" s="185">
        <v>10</v>
      </c>
      <c r="X14" s="185">
        <v>9</v>
      </c>
      <c r="Y14" s="37">
        <f>SUM(PM_EULopi[[#This Row],[Ģ1]:[Ģ5]])</f>
        <v>49</v>
      </c>
      <c r="Z14" s="37" t="str">
        <f t="shared" si="2"/>
        <v>(4, 1, 0)</v>
      </c>
      <c r="AA14" s="185">
        <v>9</v>
      </c>
      <c r="AB14" s="185">
        <v>9</v>
      </c>
      <c r="AC14" s="185">
        <v>9</v>
      </c>
      <c r="AD14" s="185">
        <v>9</v>
      </c>
      <c r="AE14" s="185">
        <v>8</v>
      </c>
      <c r="AF14" s="37">
        <f>SUM(PM_EULopi[[#This Row],[C1]:[C5]])</f>
        <v>44</v>
      </c>
      <c r="AG14" s="37" t="str">
        <f t="shared" si="3"/>
        <v>(0, 4, 1)</v>
      </c>
      <c r="AH14" s="68">
        <f>SUM(PM_EULopi[[#This Row],[S Kopā]]+PM_EULopi[[#This Row],[L Kopā]]+PM_EULopi[[#This Row],[Ģ Kopā]]+PM_EULopi[[#This Row],[C Kopā]])</f>
        <v>189</v>
      </c>
      <c r="AI14" s="68" t="str">
        <f t="shared" si="4"/>
        <v>(11, 7, 2)</v>
      </c>
      <c r="AJ14" s="68">
        <f>IF(PM_EULopi[[#This Row],[KOPĀ
Punkti ]]&gt;0,RANK(PM_EULopi[[#This Row],[KOPĀ
Punkti ]],PM_EULopi[KOPĀ
Punkti ]),"NAV")</f>
        <v>8</v>
      </c>
      <c r="AK14" s="68">
        <v>8</v>
      </c>
      <c r="AL14" s="104">
        <f>INDEX(PM_Dalibnieki[],MATCH(PM_EULopi[[#This Row],[Dablībnieka numurs]],PM_Dalibnieki[Dablībnieka numurs],0),6)</f>
        <v>0</v>
      </c>
      <c r="AM14" s="72" t="str">
        <f>IF(PM_EULopi[[#This Row],[Norma ]]="x",COUNTIFS(PM_EULopi[[Norma ]],PM_EULopi[[#This Row],[Norma ]],PM_EULopi[KOPĀ
Punkti ],"&gt;"&amp;PM_EULopi[[#This Row],[KOPĀ
Punkti ]])+1,"")</f>
        <v/>
      </c>
    </row>
    <row r="15" spans="1:40" x14ac:dyDescent="0.25">
      <c r="A15" s="55">
        <v>9</v>
      </c>
      <c r="B15" s="68">
        <v>27</v>
      </c>
      <c r="C15" s="35" t="str">
        <f>INDEX(PM_Dalibnieki[],MATCH(PM_EULopi[[#This Row],[Dablībnieka numurs]],PM_Dalibnieki[Dablībnieka numurs],0),2)</f>
        <v>Meža sports</v>
      </c>
      <c r="D15" s="35" t="str">
        <f>INDEX(PM_Dalibnieki[],MATCH(PM_EULopi[[#This Row],[Dablībnieka numurs]],PM_Dalibnieki[Dablībnieka numurs],0),3)</f>
        <v>Amatieris</v>
      </c>
      <c r="E15" s="35" t="str">
        <f>INDEX(PM_Dalibnieki[],MATCH(PM_EULopi[[#This Row],[Dablībnieka numurs]],PM_Dalibnieki[Dablībnieka numurs],0),4)</f>
        <v>Gints Priedītis</v>
      </c>
      <c r="F15" s="185">
        <v>10</v>
      </c>
      <c r="G15" s="185">
        <v>10</v>
      </c>
      <c r="H15" s="185">
        <v>10</v>
      </c>
      <c r="I15" s="185">
        <v>10</v>
      </c>
      <c r="J15" s="185">
        <v>9</v>
      </c>
      <c r="K15" s="37">
        <f>SUM(PM_EULopi[[#This Row],[S1]:[S5]])</f>
        <v>49</v>
      </c>
      <c r="L15" s="37" t="str">
        <f t="shared" si="0"/>
        <v>(4, 1, 0)</v>
      </c>
      <c r="M15" s="185">
        <v>10</v>
      </c>
      <c r="N15" s="185">
        <v>10</v>
      </c>
      <c r="O15" s="185">
        <v>10</v>
      </c>
      <c r="P15" s="185">
        <v>10</v>
      </c>
      <c r="Q15" s="185">
        <v>10</v>
      </c>
      <c r="R15" s="37">
        <f>SUM(PM_EULopi[[#This Row],[L1]:[L5]])</f>
        <v>50</v>
      </c>
      <c r="S15" s="37" t="str">
        <f t="shared" si="1"/>
        <v>(5, 0, 0)</v>
      </c>
      <c r="T15" s="185">
        <v>10</v>
      </c>
      <c r="U15" s="185">
        <v>10</v>
      </c>
      <c r="V15" s="185">
        <v>10</v>
      </c>
      <c r="W15" s="185">
        <v>10</v>
      </c>
      <c r="X15" s="185">
        <v>9</v>
      </c>
      <c r="Y15" s="37">
        <f>SUM(PM_EULopi[[#This Row],[Ģ1]:[Ģ5]])</f>
        <v>49</v>
      </c>
      <c r="Z15" s="37" t="str">
        <f t="shared" si="2"/>
        <v>(4, 1, 0)</v>
      </c>
      <c r="AA15" s="185">
        <v>10</v>
      </c>
      <c r="AB15" s="185">
        <v>10</v>
      </c>
      <c r="AC15" s="185">
        <v>9</v>
      </c>
      <c r="AD15" s="185">
        <v>8</v>
      </c>
      <c r="AE15" s="185">
        <v>3</v>
      </c>
      <c r="AF15" s="37">
        <f>SUM(PM_EULopi[[#This Row],[C1]:[C5]])</f>
        <v>40</v>
      </c>
      <c r="AG15" s="37" t="str">
        <f t="shared" si="3"/>
        <v>(2, 1, 1)</v>
      </c>
      <c r="AH15" s="68">
        <f>SUM(PM_EULopi[[#This Row],[S Kopā]]+PM_EULopi[[#This Row],[L Kopā]]+PM_EULopi[[#This Row],[Ģ Kopā]]+PM_EULopi[[#This Row],[C Kopā]])</f>
        <v>188</v>
      </c>
      <c r="AI15" s="131" t="str">
        <f t="shared" si="4"/>
        <v>(15, 3, 1)</v>
      </c>
      <c r="AJ15" s="68">
        <f>IF(PM_EULopi[[#This Row],[KOPĀ
Punkti ]]&gt;0,RANK(PM_EULopi[[#This Row],[KOPĀ
Punkti ]],PM_EULopi[KOPĀ
Punkti ]),"NAV")</f>
        <v>9</v>
      </c>
      <c r="AK15" s="68">
        <v>9</v>
      </c>
      <c r="AL15" s="104">
        <f>INDEX(PM_Dalibnieki[],MATCH(PM_EULopi[[#This Row],[Dablībnieka numurs]],PM_Dalibnieki[Dablībnieka numurs],0),6)</f>
        <v>0</v>
      </c>
      <c r="AM15" s="72" t="str">
        <f>IF(PM_EULopi[[#This Row],[Norma ]]="x",COUNTIFS(PM_EULopi[[Norma ]],PM_EULopi[[#This Row],[Norma ]],PM_EULopi[KOPĀ
Punkti ],"&gt;"&amp;PM_EULopi[[#This Row],[KOPĀ
Punkti ]])+1,"")</f>
        <v/>
      </c>
    </row>
    <row r="16" spans="1:40" ht="16.5" customHeight="1" x14ac:dyDescent="0.25">
      <c r="A16" s="55">
        <v>10</v>
      </c>
      <c r="B16" s="68">
        <v>38</v>
      </c>
      <c r="C16" s="35" t="str">
        <f>INDEX(PM_Dalibnieki[],MATCH(PM_EULopi[[#This Row],[Dablībnieka numurs]],PM_Dalibnieki[Dablībnieka numurs],0),2)</f>
        <v>Bebra Kungs 1</v>
      </c>
      <c r="D16" s="35" t="str">
        <f>INDEX(PM_Dalibnieki[],MATCH(PM_EULopi[[#This Row],[Dablībnieka numurs]],PM_Dalibnieki[Dablībnieka numurs],0),3)</f>
        <v>Meistars</v>
      </c>
      <c r="E16" s="35" t="str">
        <f>INDEX(PM_Dalibnieki[],MATCH(PM_EULopi[[#This Row],[Dablībnieka numurs]],PM_Dalibnieki[Dablībnieka numurs],0),4)</f>
        <v>Juris Zelts</v>
      </c>
      <c r="F16" s="185">
        <v>10</v>
      </c>
      <c r="G16" s="185">
        <v>10</v>
      </c>
      <c r="H16" s="185">
        <v>10</v>
      </c>
      <c r="I16" s="185">
        <v>10</v>
      </c>
      <c r="J16" s="185">
        <v>10</v>
      </c>
      <c r="K16" s="37">
        <f>SUM(PM_EULopi[[#This Row],[S1]:[S5]])</f>
        <v>50</v>
      </c>
      <c r="L16" s="37" t="str">
        <f t="shared" si="0"/>
        <v>(5, 0, 0)</v>
      </c>
      <c r="M16" s="185">
        <v>10</v>
      </c>
      <c r="N16" s="185">
        <v>10</v>
      </c>
      <c r="O16" s="185">
        <v>10</v>
      </c>
      <c r="P16" s="185">
        <v>9</v>
      </c>
      <c r="Q16" s="185">
        <v>8</v>
      </c>
      <c r="R16" s="37">
        <f>SUM(PM_EULopi[[#This Row],[L1]:[L5]])</f>
        <v>47</v>
      </c>
      <c r="S16" s="37" t="str">
        <f t="shared" si="1"/>
        <v>(3, 1, 1)</v>
      </c>
      <c r="T16" s="185">
        <v>10</v>
      </c>
      <c r="U16" s="185">
        <v>10</v>
      </c>
      <c r="V16" s="185">
        <v>10</v>
      </c>
      <c r="W16" s="185">
        <v>10</v>
      </c>
      <c r="X16" s="185">
        <v>9</v>
      </c>
      <c r="Y16" s="37">
        <f>SUM(PM_EULopi[[#This Row],[Ģ1]:[Ģ5]])</f>
        <v>49</v>
      </c>
      <c r="Z16" s="37" t="str">
        <f t="shared" si="2"/>
        <v>(4, 1, 0)</v>
      </c>
      <c r="AA16" s="185">
        <v>10</v>
      </c>
      <c r="AB16" s="185">
        <v>9</v>
      </c>
      <c r="AC16" s="185">
        <v>9</v>
      </c>
      <c r="AD16" s="185">
        <v>9</v>
      </c>
      <c r="AE16" s="185">
        <v>5</v>
      </c>
      <c r="AF16" s="37">
        <f>SUM(PM_EULopi[[#This Row],[C1]:[C5]])</f>
        <v>42</v>
      </c>
      <c r="AG16" s="37" t="str">
        <f t="shared" si="3"/>
        <v>(1, 3, 0)</v>
      </c>
      <c r="AH16" s="68">
        <f>SUM(PM_EULopi[[#This Row],[S Kopā]]+PM_EULopi[[#This Row],[L Kopā]]+PM_EULopi[[#This Row],[Ģ Kopā]]+PM_EULopi[[#This Row],[C Kopā]])</f>
        <v>188</v>
      </c>
      <c r="AI16" s="131" t="str">
        <f t="shared" si="4"/>
        <v>(13, 5, 1)</v>
      </c>
      <c r="AJ16" s="68">
        <f>IF(PM_EULopi[[#This Row],[KOPĀ
Punkti ]]&gt;0,RANK(PM_EULopi[[#This Row],[KOPĀ
Punkti ]],PM_EULopi[KOPĀ
Punkti ]),"NAV")</f>
        <v>9</v>
      </c>
      <c r="AK16" s="68">
        <v>10</v>
      </c>
      <c r="AL16" s="103">
        <f>INDEX(PM_Dalibnieki[],MATCH(PM_EULopi[[#This Row],[Dablībnieka numurs]],PM_Dalibnieki[Dablībnieka numurs],0),6)</f>
        <v>0</v>
      </c>
      <c r="AM16" s="72" t="str">
        <f>IF(PM_EULopi[[#This Row],[Norma ]]="x",COUNTIFS(PM_EULopi[[Norma ]],PM_EULopi[[#This Row],[Norma ]],PM_EULopi[KOPĀ
Punkti ],"&gt;"&amp;PM_EULopi[[#This Row],[KOPĀ
Punkti ]])+1,"")</f>
        <v/>
      </c>
    </row>
    <row r="17" spans="1:39" x14ac:dyDescent="0.25">
      <c r="A17" s="55">
        <v>11</v>
      </c>
      <c r="B17" s="68">
        <v>89</v>
      </c>
      <c r="C17" s="35">
        <f>INDEX(PM_Dalibnieki[],MATCH(PM_EULopi[[#This Row],[Dablībnieka numurs]],PM_Dalibnieki[Dablībnieka numurs],0),2)</f>
        <v>0</v>
      </c>
      <c r="D17" s="35" t="str">
        <f>INDEX(PM_Dalibnieki[],MATCH(PM_EULopi[[#This Row],[Dablībnieka numurs]],PM_Dalibnieki[Dablībnieka numurs],0),3)</f>
        <v>Meistars</v>
      </c>
      <c r="E17" s="35" t="str">
        <f>INDEX(PM_Dalibnieki[],MATCH(PM_EULopi[[#This Row],[Dablībnieka numurs]],PM_Dalibnieki[Dablībnieka numurs],0),4)</f>
        <v>Oskars Lāma</v>
      </c>
      <c r="F17" s="185">
        <v>10</v>
      </c>
      <c r="G17" s="185">
        <v>10</v>
      </c>
      <c r="H17" s="185">
        <v>10</v>
      </c>
      <c r="I17" s="185">
        <v>9</v>
      </c>
      <c r="J17" s="185">
        <v>9</v>
      </c>
      <c r="K17" s="37">
        <f>SUM(PM_EULopi[[#This Row],[S1]:[S5]])</f>
        <v>48</v>
      </c>
      <c r="L17" s="37" t="str">
        <f t="shared" si="0"/>
        <v>(3, 2, 0)</v>
      </c>
      <c r="M17" s="185">
        <v>10</v>
      </c>
      <c r="N17" s="185">
        <v>10</v>
      </c>
      <c r="O17" s="185">
        <v>9</v>
      </c>
      <c r="P17" s="185">
        <v>8</v>
      </c>
      <c r="Q17" s="185">
        <v>8</v>
      </c>
      <c r="R17" s="37">
        <f>SUM(PM_EULopi[[#This Row],[L1]:[L5]])</f>
        <v>45</v>
      </c>
      <c r="S17" s="37" t="str">
        <f t="shared" si="1"/>
        <v>(2, 1, 2)</v>
      </c>
      <c r="T17" s="185">
        <v>10</v>
      </c>
      <c r="U17" s="185">
        <v>10</v>
      </c>
      <c r="V17" s="185">
        <v>10</v>
      </c>
      <c r="W17" s="185">
        <v>10</v>
      </c>
      <c r="X17" s="185">
        <v>10</v>
      </c>
      <c r="Y17" s="37">
        <f>SUM(PM_EULopi[[#This Row],[Ģ1]:[Ģ5]])</f>
        <v>50</v>
      </c>
      <c r="Z17" s="37" t="str">
        <f t="shared" si="2"/>
        <v>(5, 0, 0)</v>
      </c>
      <c r="AA17" s="185">
        <v>10</v>
      </c>
      <c r="AB17" s="185">
        <v>10</v>
      </c>
      <c r="AC17" s="185">
        <v>9</v>
      </c>
      <c r="AD17" s="185">
        <v>8</v>
      </c>
      <c r="AE17" s="185">
        <v>8</v>
      </c>
      <c r="AF17" s="37">
        <f>SUM(PM_EULopi[[#This Row],[C1]:[C5]])</f>
        <v>45</v>
      </c>
      <c r="AG17" s="37" t="str">
        <f t="shared" si="3"/>
        <v>(2, 1, 2)</v>
      </c>
      <c r="AH17" s="68">
        <f>SUM(PM_EULopi[[#This Row],[S Kopā]]+PM_EULopi[[#This Row],[L Kopā]]+PM_EULopi[[#This Row],[Ģ Kopā]]+PM_EULopi[[#This Row],[C Kopā]])</f>
        <v>188</v>
      </c>
      <c r="AI17" s="131" t="str">
        <f t="shared" si="4"/>
        <v>(12, 4, 4)</v>
      </c>
      <c r="AJ17" s="68">
        <f>IF(PM_EULopi[[#This Row],[KOPĀ
Punkti ]]&gt;0,RANK(PM_EULopi[[#This Row],[KOPĀ
Punkti ]],PM_EULopi[KOPĀ
Punkti ]),"NAV")</f>
        <v>9</v>
      </c>
      <c r="AK17" s="68">
        <v>11</v>
      </c>
      <c r="AL17" s="103">
        <f>INDEX(PM_Dalibnieki[],MATCH(PM_EULopi[[#This Row],[Dablībnieka numurs]],PM_Dalibnieki[Dablībnieka numurs],0),6)</f>
        <v>0</v>
      </c>
      <c r="AM17" s="72" t="str">
        <f>IF(PM_EULopi[[#This Row],[Norma ]]="x",COUNTIFS(PM_EULopi[[Norma ]],PM_EULopi[[#This Row],[Norma ]],PM_EULopi[KOPĀ
Punkti ],"&gt;"&amp;PM_EULopi[[#This Row],[KOPĀ
Punkti ]])+1,"")</f>
        <v/>
      </c>
    </row>
    <row r="18" spans="1:39" x14ac:dyDescent="0.25">
      <c r="A18" s="55">
        <v>12</v>
      </c>
      <c r="B18" s="68">
        <v>60</v>
      </c>
      <c r="C18" s="35" t="str">
        <f>INDEX(PM_Dalibnieki[],MATCH(PM_EULopi[[#This Row],[Dablībnieka numurs]],PM_Dalibnieki[Dablībnieka numurs],0),2)</f>
        <v>SIA ieroči 1</v>
      </c>
      <c r="D18" s="35" t="str">
        <f>INDEX(PM_Dalibnieki[],MATCH(PM_EULopi[[#This Row],[Dablībnieka numurs]],PM_Dalibnieki[Dablībnieka numurs],0),3)</f>
        <v>Meistars</v>
      </c>
      <c r="E18" s="35" t="str">
        <f>INDEX(PM_Dalibnieki[],MATCH(PM_EULopi[[#This Row],[Dablībnieka numurs]],PM_Dalibnieki[Dablībnieka numurs],0),4)</f>
        <v>Dāvis Zaube</v>
      </c>
      <c r="F18" s="185">
        <v>10</v>
      </c>
      <c r="G18" s="185">
        <v>10</v>
      </c>
      <c r="H18" s="185">
        <v>10</v>
      </c>
      <c r="I18" s="185">
        <v>10</v>
      </c>
      <c r="J18" s="185">
        <v>10</v>
      </c>
      <c r="K18" s="37">
        <f>SUM(PM_EULopi[[#This Row],[S1]:[S5]])</f>
        <v>50</v>
      </c>
      <c r="L18" s="37" t="str">
        <f t="shared" si="0"/>
        <v>(5, 0, 0)</v>
      </c>
      <c r="M18" s="185">
        <v>10</v>
      </c>
      <c r="N18" s="185">
        <v>10</v>
      </c>
      <c r="O18" s="185">
        <v>10</v>
      </c>
      <c r="P18" s="185">
        <v>9</v>
      </c>
      <c r="Q18" s="185">
        <v>3</v>
      </c>
      <c r="R18" s="37">
        <f>SUM(PM_EULopi[[#This Row],[L1]:[L5]])</f>
        <v>42</v>
      </c>
      <c r="S18" s="37" t="str">
        <f t="shared" si="1"/>
        <v>(3, 1, 0)</v>
      </c>
      <c r="T18" s="185">
        <v>10</v>
      </c>
      <c r="U18" s="185">
        <v>10</v>
      </c>
      <c r="V18" s="185">
        <v>10</v>
      </c>
      <c r="W18" s="185">
        <v>10</v>
      </c>
      <c r="X18" s="185">
        <v>10</v>
      </c>
      <c r="Y18" s="37">
        <f>SUM(PM_EULopi[[#This Row],[Ģ1]:[Ģ5]])</f>
        <v>50</v>
      </c>
      <c r="Z18" s="37" t="str">
        <f t="shared" si="2"/>
        <v>(5, 0, 0)</v>
      </c>
      <c r="AA18" s="185">
        <v>10</v>
      </c>
      <c r="AB18" s="185">
        <v>9</v>
      </c>
      <c r="AC18" s="185">
        <v>9</v>
      </c>
      <c r="AD18" s="185">
        <v>9</v>
      </c>
      <c r="AE18" s="185">
        <v>8</v>
      </c>
      <c r="AF18" s="37">
        <f>SUM(PM_EULopi[[#This Row],[C1]:[C5]])</f>
        <v>45</v>
      </c>
      <c r="AG18" s="37" t="str">
        <f t="shared" si="3"/>
        <v>(1, 3, 1)</v>
      </c>
      <c r="AH18" s="68">
        <f>SUM(PM_EULopi[[#This Row],[S Kopā]]+PM_EULopi[[#This Row],[L Kopā]]+PM_EULopi[[#This Row],[Ģ Kopā]]+PM_EULopi[[#This Row],[C Kopā]])</f>
        <v>187</v>
      </c>
      <c r="AI18" s="68" t="str">
        <f t="shared" si="4"/>
        <v>(14, 4, 1)</v>
      </c>
      <c r="AJ18" s="68">
        <f>IF(PM_EULopi[[#This Row],[KOPĀ
Punkti ]]&gt;0,RANK(PM_EULopi[[#This Row],[KOPĀ
Punkti ]],PM_EULopi[KOPĀ
Punkti ]),"NAV")</f>
        <v>12</v>
      </c>
      <c r="AK18" s="68">
        <v>12</v>
      </c>
      <c r="AL18" s="104">
        <f>INDEX(PM_Dalibnieki[],MATCH(PM_EULopi[[#This Row],[Dablībnieka numurs]],PM_Dalibnieki[Dablībnieka numurs],0),6)</f>
        <v>0</v>
      </c>
      <c r="AM18" s="72" t="str">
        <f>IF(PM_EULopi[[#This Row],[Norma ]]="x",COUNTIFS(PM_EULopi[[Norma ]],PM_EULopi[[#This Row],[Norma ]],PM_EULopi[KOPĀ
Punkti ],"&gt;"&amp;PM_EULopi[[#This Row],[KOPĀ
Punkti ]])+1,"")</f>
        <v/>
      </c>
    </row>
    <row r="19" spans="1:39" x14ac:dyDescent="0.25">
      <c r="A19" s="55">
        <v>13</v>
      </c>
      <c r="B19" s="68">
        <v>73</v>
      </c>
      <c r="C19" s="35">
        <f>INDEX(PM_Dalibnieki[],MATCH(PM_EULopi[[#This Row],[Dablībnieka numurs]],PM_Dalibnieki[Dablībnieka numurs],0),2)</f>
        <v>0</v>
      </c>
      <c r="D19" s="35" t="str">
        <f>INDEX(PM_Dalibnieki[],MATCH(PM_EULopi[[#This Row],[Dablībnieka numurs]],PM_Dalibnieki[Dablībnieka numurs],0),3)</f>
        <v>Amatieris</v>
      </c>
      <c r="E19" s="35" t="str">
        <f>INDEX(PM_Dalibnieki[],MATCH(PM_EULopi[[#This Row],[Dablībnieka numurs]],PM_Dalibnieki[Dablībnieka numurs],0),4)</f>
        <v>Arnis Romans</v>
      </c>
      <c r="F19" s="185">
        <v>10</v>
      </c>
      <c r="G19" s="185">
        <v>10</v>
      </c>
      <c r="H19" s="185">
        <v>10</v>
      </c>
      <c r="I19" s="185">
        <v>8</v>
      </c>
      <c r="J19" s="185">
        <v>0</v>
      </c>
      <c r="K19" s="37">
        <f>SUM(PM_EULopi[[#This Row],[S1]:[S5]])</f>
        <v>38</v>
      </c>
      <c r="L19" s="37" t="str">
        <f t="shared" si="0"/>
        <v>(3, 0, 1)</v>
      </c>
      <c r="M19" s="185">
        <v>10</v>
      </c>
      <c r="N19" s="185">
        <v>10</v>
      </c>
      <c r="O19" s="185">
        <v>10</v>
      </c>
      <c r="P19" s="185">
        <v>10</v>
      </c>
      <c r="Q19" s="185">
        <v>10</v>
      </c>
      <c r="R19" s="37">
        <f>SUM(PM_EULopi[[#This Row],[L1]:[L5]])</f>
        <v>50</v>
      </c>
      <c r="S19" s="37" t="str">
        <f t="shared" si="1"/>
        <v>(5, 0, 0)</v>
      </c>
      <c r="T19" s="185">
        <v>10</v>
      </c>
      <c r="U19" s="185">
        <v>10</v>
      </c>
      <c r="V19" s="185">
        <v>10</v>
      </c>
      <c r="W19" s="185">
        <v>9</v>
      </c>
      <c r="X19" s="185">
        <v>9</v>
      </c>
      <c r="Y19" s="37">
        <f>SUM(PM_EULopi[[#This Row],[Ģ1]:[Ģ5]])</f>
        <v>48</v>
      </c>
      <c r="Z19" s="37" t="str">
        <f t="shared" si="2"/>
        <v>(3, 2, 0)</v>
      </c>
      <c r="AA19" s="185">
        <v>10</v>
      </c>
      <c r="AB19" s="185">
        <v>10</v>
      </c>
      <c r="AC19" s="185">
        <v>10</v>
      </c>
      <c r="AD19" s="185">
        <v>10</v>
      </c>
      <c r="AE19" s="185">
        <v>8</v>
      </c>
      <c r="AF19" s="37">
        <f>SUM(PM_EULopi[[#This Row],[C1]:[C5]])</f>
        <v>48</v>
      </c>
      <c r="AG19" s="37" t="str">
        <f t="shared" si="3"/>
        <v>(4, 0, 1)</v>
      </c>
      <c r="AH19" s="68">
        <f>SUM(PM_EULopi[[#This Row],[S Kopā]]+PM_EULopi[[#This Row],[L Kopā]]+PM_EULopi[[#This Row],[Ģ Kopā]]+PM_EULopi[[#This Row],[C Kopā]])</f>
        <v>184</v>
      </c>
      <c r="AI19" s="68" t="str">
        <f t="shared" si="4"/>
        <v>(15, 2, 2)</v>
      </c>
      <c r="AJ19" s="68">
        <f>IF(PM_EULopi[[#This Row],[KOPĀ
Punkti ]]&gt;0,RANK(PM_EULopi[[#This Row],[KOPĀ
Punkti ]],PM_EULopi[KOPĀ
Punkti ]),"NAV")</f>
        <v>13</v>
      </c>
      <c r="AK19" s="68">
        <v>13</v>
      </c>
      <c r="AL19" s="104" t="str">
        <f>INDEX(PM_Dalibnieki[],MATCH(PM_EULopi[[#This Row],[Dablībnieka numurs]],PM_Dalibnieki[Dablībnieka numurs],0),6)</f>
        <v>x</v>
      </c>
      <c r="AM19" s="72">
        <f>IF(PM_EULopi[[#This Row],[Norma ]]="x",COUNTIFS(PM_EULopi[[Norma ]],PM_EULopi[[#This Row],[Norma ]],PM_EULopi[KOPĀ
Punkti ],"&gt;"&amp;PM_EULopi[[#This Row],[KOPĀ
Punkti ]])+1,"")</f>
        <v>5</v>
      </c>
    </row>
    <row r="20" spans="1:39" x14ac:dyDescent="0.25">
      <c r="A20" s="55">
        <v>14</v>
      </c>
      <c r="B20" s="68">
        <v>30</v>
      </c>
      <c r="C20" s="35">
        <f>INDEX(PM_Dalibnieki[],MATCH(PM_EULopi[[#This Row],[Dablībnieka numurs]],PM_Dalibnieki[Dablībnieka numurs],0),2)</f>
        <v>0</v>
      </c>
      <c r="D20" s="35" t="str">
        <f>INDEX(PM_Dalibnieki[],MATCH(PM_EULopi[[#This Row],[Dablībnieka numurs]],PM_Dalibnieki[Dablībnieka numurs],0),3)</f>
        <v>Amatieris</v>
      </c>
      <c r="E20" s="35" t="str">
        <f>INDEX(PM_Dalibnieki[],MATCH(PM_EULopi[[#This Row],[Dablībnieka numurs]],PM_Dalibnieki[Dablībnieka numurs],0),4)</f>
        <v>Pēteris Sudakovs</v>
      </c>
      <c r="F20" s="185">
        <v>10</v>
      </c>
      <c r="G20" s="185">
        <v>10</v>
      </c>
      <c r="H20" s="185">
        <v>10</v>
      </c>
      <c r="I20" s="185">
        <v>10</v>
      </c>
      <c r="J20" s="185">
        <v>9</v>
      </c>
      <c r="K20" s="37">
        <f>SUM(PM_EULopi[[#This Row],[S1]:[S5]])</f>
        <v>49</v>
      </c>
      <c r="L20" s="37" t="str">
        <f t="shared" si="0"/>
        <v>(4, 1, 0)</v>
      </c>
      <c r="M20" s="185">
        <v>10</v>
      </c>
      <c r="N20" s="185">
        <v>10</v>
      </c>
      <c r="O20" s="185">
        <v>10</v>
      </c>
      <c r="P20" s="185">
        <v>10</v>
      </c>
      <c r="Q20" s="185">
        <v>10</v>
      </c>
      <c r="R20" s="37">
        <f>SUM(PM_EULopi[[#This Row],[L1]:[L5]])</f>
        <v>50</v>
      </c>
      <c r="S20" s="37" t="str">
        <f t="shared" si="1"/>
        <v>(5, 0, 0)</v>
      </c>
      <c r="T20" s="185">
        <v>10</v>
      </c>
      <c r="U20" s="185">
        <v>10</v>
      </c>
      <c r="V20" s="185">
        <v>10</v>
      </c>
      <c r="W20" s="185">
        <v>10</v>
      </c>
      <c r="X20" s="185">
        <v>8</v>
      </c>
      <c r="Y20" s="37">
        <f>SUM(PM_EULopi[[#This Row],[Ģ1]:[Ģ5]])</f>
        <v>48</v>
      </c>
      <c r="Z20" s="37" t="str">
        <f t="shared" si="2"/>
        <v>(4, 0, 1)</v>
      </c>
      <c r="AA20" s="185">
        <v>10</v>
      </c>
      <c r="AB20" s="185">
        <v>9</v>
      </c>
      <c r="AC20" s="185">
        <v>9</v>
      </c>
      <c r="AD20" s="185">
        <v>8</v>
      </c>
      <c r="AE20" s="185">
        <v>0</v>
      </c>
      <c r="AF20" s="37">
        <f>SUM(PM_EULopi[[#This Row],[C1]:[C5]])</f>
        <v>36</v>
      </c>
      <c r="AG20" s="37" t="str">
        <f t="shared" si="3"/>
        <v>(1, 2, 1)</v>
      </c>
      <c r="AH20" s="68">
        <f>SUM(PM_EULopi[[#This Row],[S Kopā]]+PM_EULopi[[#This Row],[L Kopā]]+PM_EULopi[[#This Row],[Ģ Kopā]]+PM_EULopi[[#This Row],[C Kopā]])</f>
        <v>183</v>
      </c>
      <c r="AI20" s="131" t="str">
        <f t="shared" si="4"/>
        <v>(14, 3, 2)</v>
      </c>
      <c r="AJ20" s="68">
        <f>IF(PM_EULopi[[#This Row],[KOPĀ
Punkti ]]&gt;0,RANK(PM_EULopi[[#This Row],[KOPĀ
Punkti ]],PM_EULopi[KOPĀ
Punkti ]),"NAV")</f>
        <v>14</v>
      </c>
      <c r="AK20" s="68">
        <v>14</v>
      </c>
      <c r="AL20" s="104">
        <f>INDEX(PM_Dalibnieki[],MATCH(PM_EULopi[[#This Row],[Dablībnieka numurs]],PM_Dalibnieki[Dablībnieka numurs],0),6)</f>
        <v>0</v>
      </c>
      <c r="AM20" s="72" t="str">
        <f>IF(PM_EULopi[[#This Row],[Norma ]]="x",COUNTIFS(PM_EULopi[[Norma ]],PM_EULopi[[#This Row],[Norma ]],PM_EULopi[KOPĀ
Punkti ],"&gt;"&amp;PM_EULopi[[#This Row],[KOPĀ
Punkti ]])+1,"")</f>
        <v/>
      </c>
    </row>
    <row r="21" spans="1:39" x14ac:dyDescent="0.25">
      <c r="A21" s="55">
        <v>15</v>
      </c>
      <c r="B21" s="68">
        <v>64</v>
      </c>
      <c r="C21" s="35">
        <f>INDEX(PM_Dalibnieki[],MATCH(PM_EULopi[[#This Row],[Dablībnieka numurs]],PM_Dalibnieki[Dablībnieka numurs],0),2)</f>
        <v>0</v>
      </c>
      <c r="D21" s="35" t="str">
        <f>INDEX(PM_Dalibnieki[],MATCH(PM_EULopi[[#This Row],[Dablībnieka numurs]],PM_Dalibnieki[Dablībnieka numurs],0),3)</f>
        <v>Meistars</v>
      </c>
      <c r="E21" s="35" t="str">
        <f>INDEX(PM_Dalibnieki[],MATCH(PM_EULopi[[#This Row],[Dablībnieka numurs]],PM_Dalibnieki[Dablībnieka numurs],0),4)</f>
        <v>Ģirts Vārna</v>
      </c>
      <c r="F21" s="185">
        <v>10</v>
      </c>
      <c r="G21" s="185">
        <v>10</v>
      </c>
      <c r="H21" s="185">
        <v>10</v>
      </c>
      <c r="I21" s="185">
        <v>10</v>
      </c>
      <c r="J21" s="185">
        <v>9</v>
      </c>
      <c r="K21" s="37">
        <f>SUM(PM_EULopi[[#This Row],[S1]:[S5]])</f>
        <v>49</v>
      </c>
      <c r="L21" s="37" t="str">
        <f t="shared" si="0"/>
        <v>(4, 1, 0)</v>
      </c>
      <c r="M21" s="185">
        <v>10</v>
      </c>
      <c r="N21" s="185">
        <v>10</v>
      </c>
      <c r="O21" s="185">
        <v>9</v>
      </c>
      <c r="P21" s="185">
        <v>8</v>
      </c>
      <c r="Q21" s="185">
        <v>8</v>
      </c>
      <c r="R21" s="37">
        <f>SUM(PM_EULopi[[#This Row],[L1]:[L5]])</f>
        <v>45</v>
      </c>
      <c r="S21" s="37" t="str">
        <f t="shared" si="1"/>
        <v>(2, 1, 2)</v>
      </c>
      <c r="T21" s="185">
        <v>10</v>
      </c>
      <c r="U21" s="185">
        <v>10</v>
      </c>
      <c r="V21" s="185">
        <v>9</v>
      </c>
      <c r="W21" s="185">
        <v>9</v>
      </c>
      <c r="X21" s="185">
        <v>9</v>
      </c>
      <c r="Y21" s="37">
        <f>SUM(PM_EULopi[[#This Row],[Ģ1]:[Ģ5]])</f>
        <v>47</v>
      </c>
      <c r="Z21" s="37" t="str">
        <f t="shared" si="2"/>
        <v>(2, 3, 0)</v>
      </c>
      <c r="AA21" s="185">
        <v>10</v>
      </c>
      <c r="AB21" s="185">
        <v>10</v>
      </c>
      <c r="AC21" s="185">
        <v>9</v>
      </c>
      <c r="AD21" s="185">
        <v>8</v>
      </c>
      <c r="AE21" s="185">
        <v>5</v>
      </c>
      <c r="AF21" s="37">
        <f>SUM(PM_EULopi[[#This Row],[C1]:[C5]])</f>
        <v>42</v>
      </c>
      <c r="AG21" s="37" t="str">
        <f t="shared" si="3"/>
        <v>(2, 1, 1)</v>
      </c>
      <c r="AH21" s="68">
        <f>SUM(PM_EULopi[[#This Row],[S Kopā]]+PM_EULopi[[#This Row],[L Kopā]]+PM_EULopi[[#This Row],[Ģ Kopā]]+PM_EULopi[[#This Row],[C Kopā]])</f>
        <v>183</v>
      </c>
      <c r="AI21" s="131" t="str">
        <f t="shared" si="4"/>
        <v>(10, 6, 3)</v>
      </c>
      <c r="AJ21" s="68">
        <f>IF(PM_EULopi[[#This Row],[KOPĀ
Punkti ]]&gt;0,RANK(PM_EULopi[[#This Row],[KOPĀ
Punkti ]],PM_EULopi[KOPĀ
Punkti ]),"NAV")</f>
        <v>14</v>
      </c>
      <c r="AK21" s="68">
        <v>15</v>
      </c>
      <c r="AL21" s="104">
        <f>INDEX(PM_Dalibnieki[],MATCH(PM_EULopi[[#This Row],[Dablībnieka numurs]],PM_Dalibnieki[Dablībnieka numurs],0),6)</f>
        <v>0</v>
      </c>
      <c r="AM21" s="72" t="str">
        <f>IF(PM_EULopi[[#This Row],[Norma ]]="x",COUNTIFS(PM_EULopi[[Norma ]],PM_EULopi[[#This Row],[Norma ]],PM_EULopi[KOPĀ
Punkti ],"&gt;"&amp;PM_EULopi[[#This Row],[KOPĀ
Punkti ]])+1,"")</f>
        <v/>
      </c>
    </row>
    <row r="22" spans="1:39" x14ac:dyDescent="0.25">
      <c r="A22" s="55">
        <v>16</v>
      </c>
      <c r="B22" s="68">
        <v>24</v>
      </c>
      <c r="C22" s="35">
        <f>INDEX(PM_Dalibnieki[],MATCH(PM_EULopi[[#This Row],[Dablībnieka numurs]],PM_Dalibnieki[Dablībnieka numurs],0),2)</f>
        <v>0</v>
      </c>
      <c r="D22" s="35" t="str">
        <f>INDEX(PM_Dalibnieki[],MATCH(PM_EULopi[[#This Row],[Dablībnieka numurs]],PM_Dalibnieki[Dablībnieka numurs],0),3)</f>
        <v>Meistars</v>
      </c>
      <c r="E22" s="35" t="str">
        <f>INDEX(PM_Dalibnieki[],MATCH(PM_EULopi[[#This Row],[Dablībnieka numurs]],PM_Dalibnieki[Dablībnieka numurs],0),4)</f>
        <v>Uldis Lapiņš</v>
      </c>
      <c r="F22" s="185">
        <v>10</v>
      </c>
      <c r="G22" s="185">
        <v>10</v>
      </c>
      <c r="H22" s="185">
        <v>10</v>
      </c>
      <c r="I22" s="185">
        <v>10</v>
      </c>
      <c r="J22" s="185">
        <v>9</v>
      </c>
      <c r="K22" s="37">
        <f>SUM(PM_EULopi[[#This Row],[S1]:[S5]])</f>
        <v>49</v>
      </c>
      <c r="L22" s="37" t="str">
        <f t="shared" si="0"/>
        <v>(4, 1, 0)</v>
      </c>
      <c r="M22" s="185">
        <v>10</v>
      </c>
      <c r="N22" s="185">
        <v>10</v>
      </c>
      <c r="O22" s="185">
        <v>10</v>
      </c>
      <c r="P22" s="185">
        <v>10</v>
      </c>
      <c r="Q22" s="185">
        <v>9</v>
      </c>
      <c r="R22" s="37">
        <f>SUM(PM_EULopi[[#This Row],[L1]:[L5]])</f>
        <v>49</v>
      </c>
      <c r="S22" s="37" t="str">
        <f t="shared" si="1"/>
        <v>(4, 1, 0)</v>
      </c>
      <c r="T22" s="185">
        <v>10</v>
      </c>
      <c r="U22" s="185">
        <v>10</v>
      </c>
      <c r="V22" s="185">
        <v>10</v>
      </c>
      <c r="W22" s="185">
        <v>10</v>
      </c>
      <c r="X22" s="185">
        <v>9</v>
      </c>
      <c r="Y22" s="37">
        <f>SUM(PM_EULopi[[#This Row],[Ģ1]:[Ģ5]])</f>
        <v>49</v>
      </c>
      <c r="Z22" s="37" t="str">
        <f t="shared" si="2"/>
        <v>(4, 1, 0)</v>
      </c>
      <c r="AA22" s="185">
        <v>10</v>
      </c>
      <c r="AB22" s="185">
        <v>10</v>
      </c>
      <c r="AC22" s="185">
        <v>9</v>
      </c>
      <c r="AD22" s="185">
        <v>5</v>
      </c>
      <c r="AE22" s="185">
        <v>0</v>
      </c>
      <c r="AF22" s="37">
        <f>SUM(PM_EULopi[[#This Row],[C1]:[C5]])</f>
        <v>34</v>
      </c>
      <c r="AG22" s="37" t="str">
        <f t="shared" si="3"/>
        <v>(2, 1, 0)</v>
      </c>
      <c r="AH22" s="68">
        <f>SUM(PM_EULopi[[#This Row],[S Kopā]]+PM_EULopi[[#This Row],[L Kopā]]+PM_EULopi[[#This Row],[Ģ Kopā]]+PM_EULopi[[#This Row],[C Kopā]])</f>
        <v>181</v>
      </c>
      <c r="AI22" s="131" t="str">
        <f t="shared" si="4"/>
        <v>(14, 4, 0)</v>
      </c>
      <c r="AJ22" s="68">
        <f>IF(PM_EULopi[[#This Row],[KOPĀ
Punkti ]]&gt;0,RANK(PM_EULopi[[#This Row],[KOPĀ
Punkti ]],PM_EULopi[KOPĀ
Punkti ]),"NAV")</f>
        <v>16</v>
      </c>
      <c r="AK22" s="68">
        <v>16</v>
      </c>
      <c r="AL22" s="103" t="str">
        <f>INDEX(PM_Dalibnieki[],MATCH(PM_EULopi[[#This Row],[Dablībnieka numurs]],PM_Dalibnieki[Dablībnieka numurs],0),6)</f>
        <v>x</v>
      </c>
      <c r="AM22" s="72">
        <f>IF(PM_EULopi[[#This Row],[Norma ]]="x",COUNTIFS(PM_EULopi[[Norma ]],PM_EULopi[[#This Row],[Norma ]],PM_EULopi[KOPĀ
Punkti ],"&gt;"&amp;PM_EULopi[[#This Row],[KOPĀ
Punkti ]])+1,"")</f>
        <v>6</v>
      </c>
    </row>
    <row r="23" spans="1:39" x14ac:dyDescent="0.25">
      <c r="A23" s="55">
        <v>17</v>
      </c>
      <c r="B23" s="68">
        <v>5</v>
      </c>
      <c r="C23" s="35">
        <f>INDEX(PM_Dalibnieki[],MATCH(PM_EULopi[[#This Row],[Dablībnieka numurs]],PM_Dalibnieki[Dablībnieka numurs],0),2)</f>
        <v>0</v>
      </c>
      <c r="D23" s="35" t="str">
        <f>INDEX(PM_Dalibnieki[],MATCH(PM_EULopi[[#This Row],[Dablībnieka numurs]],PM_Dalibnieki[Dablībnieka numurs],0),3)</f>
        <v>Meistars</v>
      </c>
      <c r="E23" s="35" t="str">
        <f>INDEX(PM_Dalibnieki[],MATCH(PM_EULopi[[#This Row],[Dablībnieka numurs]],PM_Dalibnieki[Dablībnieka numurs],0),4)</f>
        <v>Valērijs Ķirķis</v>
      </c>
      <c r="F23" s="185">
        <v>10</v>
      </c>
      <c r="G23" s="185">
        <v>10</v>
      </c>
      <c r="H23" s="185">
        <v>10</v>
      </c>
      <c r="I23" s="185">
        <v>10</v>
      </c>
      <c r="J23" s="185">
        <v>8</v>
      </c>
      <c r="K23" s="37">
        <f>SUM(PM_EULopi[[#This Row],[S1]:[S5]])</f>
        <v>48</v>
      </c>
      <c r="L23" s="37" t="str">
        <f t="shared" si="0"/>
        <v>(4, 0, 1)</v>
      </c>
      <c r="M23" s="185">
        <v>10</v>
      </c>
      <c r="N23" s="185">
        <v>10</v>
      </c>
      <c r="O23" s="185">
        <v>10</v>
      </c>
      <c r="P23" s="185">
        <v>9</v>
      </c>
      <c r="Q23" s="185">
        <v>8</v>
      </c>
      <c r="R23" s="37">
        <f>SUM(PM_EULopi[[#This Row],[L1]:[L5]])</f>
        <v>47</v>
      </c>
      <c r="S23" s="37" t="str">
        <f t="shared" si="1"/>
        <v>(3, 1, 1)</v>
      </c>
      <c r="T23" s="185">
        <v>10</v>
      </c>
      <c r="U23" s="185">
        <v>10</v>
      </c>
      <c r="V23" s="185">
        <v>9</v>
      </c>
      <c r="W23" s="185">
        <v>9</v>
      </c>
      <c r="X23" s="185">
        <v>9</v>
      </c>
      <c r="Y23" s="37">
        <f>SUM(PM_EULopi[[#This Row],[Ģ1]:[Ģ5]])</f>
        <v>47</v>
      </c>
      <c r="Z23" s="37" t="str">
        <f t="shared" si="2"/>
        <v>(2, 3, 0)</v>
      </c>
      <c r="AA23" s="185">
        <v>10</v>
      </c>
      <c r="AB23" s="185">
        <v>10</v>
      </c>
      <c r="AC23" s="185">
        <v>10</v>
      </c>
      <c r="AD23" s="185">
        <v>9</v>
      </c>
      <c r="AE23" s="185">
        <v>0</v>
      </c>
      <c r="AF23" s="37">
        <f>SUM(PM_EULopi[[#This Row],[C1]:[C5]])</f>
        <v>39</v>
      </c>
      <c r="AG23" s="37" t="str">
        <f t="shared" si="3"/>
        <v>(3, 1, 0)</v>
      </c>
      <c r="AH23" s="68">
        <f>SUM(PM_EULopi[[#This Row],[S Kopā]]+PM_EULopi[[#This Row],[L Kopā]]+PM_EULopi[[#This Row],[Ģ Kopā]]+PM_EULopi[[#This Row],[C Kopā]])</f>
        <v>181</v>
      </c>
      <c r="AI23" s="131" t="str">
        <f t="shared" si="4"/>
        <v>(12, 5, 2)</v>
      </c>
      <c r="AJ23" s="68">
        <f>IF(PM_EULopi[[#This Row],[KOPĀ
Punkti ]]&gt;0,RANK(PM_EULopi[[#This Row],[KOPĀ
Punkti ]],PM_EULopi[KOPĀ
Punkti ]),"NAV")</f>
        <v>16</v>
      </c>
      <c r="AK23" s="68">
        <v>17</v>
      </c>
      <c r="AL23" s="103">
        <f>INDEX(PM_Dalibnieki[],MATCH(PM_EULopi[[#This Row],[Dablībnieka numurs]],PM_Dalibnieki[Dablībnieka numurs],0),6)</f>
        <v>0</v>
      </c>
      <c r="AM23" s="72" t="str">
        <f>IF(PM_EULopi[[#This Row],[Norma ]]="x",COUNTIFS(PM_EULopi[[Norma ]],PM_EULopi[[#This Row],[Norma ]],PM_EULopi[KOPĀ
Punkti ],"&gt;"&amp;PM_EULopi[[#This Row],[KOPĀ
Punkti ]])+1,"")</f>
        <v/>
      </c>
    </row>
    <row r="24" spans="1:39" x14ac:dyDescent="0.25">
      <c r="A24" s="55">
        <v>18</v>
      </c>
      <c r="B24" s="68">
        <v>51</v>
      </c>
      <c r="C24" s="35">
        <f>INDEX(PM_Dalibnieki[],MATCH(PM_EULopi[[#This Row],[Dablībnieka numurs]],PM_Dalibnieki[Dablībnieka numurs],0),2)</f>
        <v>0</v>
      </c>
      <c r="D24" s="35" t="str">
        <f>INDEX(PM_Dalibnieki[],MATCH(PM_EULopi[[#This Row],[Dablībnieka numurs]],PM_Dalibnieki[Dablībnieka numurs],0),3)</f>
        <v>Amatieris</v>
      </c>
      <c r="E24" s="35" t="str">
        <f>INDEX(PM_Dalibnieki[],MATCH(PM_EULopi[[#This Row],[Dablībnieka numurs]],PM_Dalibnieki[Dablībnieka numurs],0),4)</f>
        <v>Matīss Baltalksnis</v>
      </c>
      <c r="F24" s="185">
        <v>10</v>
      </c>
      <c r="G24" s="185">
        <v>10</v>
      </c>
      <c r="H24" s="185">
        <v>10</v>
      </c>
      <c r="I24" s="185">
        <v>10</v>
      </c>
      <c r="J24" s="185">
        <v>9</v>
      </c>
      <c r="K24" s="37">
        <f>SUM(PM_EULopi[[#This Row],[S1]:[S5]])</f>
        <v>49</v>
      </c>
      <c r="L24" s="37" t="str">
        <f t="shared" si="0"/>
        <v>(4, 1, 0)</v>
      </c>
      <c r="M24" s="185">
        <v>10</v>
      </c>
      <c r="N24" s="185">
        <v>10</v>
      </c>
      <c r="O24" s="185">
        <v>10</v>
      </c>
      <c r="P24" s="185">
        <v>10</v>
      </c>
      <c r="Q24" s="185">
        <v>3</v>
      </c>
      <c r="R24" s="37">
        <f>SUM(PM_EULopi[[#This Row],[L1]:[L5]])</f>
        <v>43</v>
      </c>
      <c r="S24" s="37" t="str">
        <f t="shared" si="1"/>
        <v>(4, 0, 0)</v>
      </c>
      <c r="T24" s="185">
        <v>10</v>
      </c>
      <c r="U24" s="185">
        <v>9</v>
      </c>
      <c r="V24" s="185">
        <v>9</v>
      </c>
      <c r="W24" s="185">
        <v>9</v>
      </c>
      <c r="X24" s="185">
        <v>8</v>
      </c>
      <c r="Y24" s="37">
        <f>SUM(PM_EULopi[[#This Row],[Ģ1]:[Ģ5]])</f>
        <v>45</v>
      </c>
      <c r="Z24" s="37" t="str">
        <f t="shared" si="2"/>
        <v>(1, 3, 1)</v>
      </c>
      <c r="AA24" s="185">
        <v>9</v>
      </c>
      <c r="AB24" s="185">
        <v>9</v>
      </c>
      <c r="AC24" s="185">
        <v>9</v>
      </c>
      <c r="AD24" s="185">
        <v>8</v>
      </c>
      <c r="AE24" s="185">
        <v>8</v>
      </c>
      <c r="AF24" s="37">
        <f>SUM(PM_EULopi[[#This Row],[C1]:[C5]])</f>
        <v>43</v>
      </c>
      <c r="AG24" s="37" t="str">
        <f t="shared" si="3"/>
        <v>(0, 3, 2)</v>
      </c>
      <c r="AH24" s="68">
        <f>SUM(PM_EULopi[[#This Row],[S Kopā]]+PM_EULopi[[#This Row],[L Kopā]]+PM_EULopi[[#This Row],[Ģ Kopā]]+PM_EULopi[[#This Row],[C Kopā]])</f>
        <v>180</v>
      </c>
      <c r="AI24" s="68" t="str">
        <f t="shared" si="4"/>
        <v>(9, 7, 3)</v>
      </c>
      <c r="AJ24" s="68">
        <f>IF(PM_EULopi[[#This Row],[KOPĀ
Punkti ]]&gt;0,RANK(PM_EULopi[[#This Row],[KOPĀ
Punkti ]],PM_EULopi[KOPĀ
Punkti ]),"NAV")</f>
        <v>18</v>
      </c>
      <c r="AK24" s="68">
        <v>18</v>
      </c>
      <c r="AL24" s="103">
        <f>INDEX(PM_Dalibnieki[],MATCH(PM_EULopi[[#This Row],[Dablībnieka numurs]],PM_Dalibnieki[Dablībnieka numurs],0),6)</f>
        <v>0</v>
      </c>
      <c r="AM24" s="72" t="str">
        <f>IF(PM_EULopi[[#This Row],[Norma ]]="x",COUNTIFS(PM_EULopi[[Norma ]],PM_EULopi[[#This Row],[Norma ]],PM_EULopi[KOPĀ
Punkti ],"&gt;"&amp;PM_EULopi[[#This Row],[KOPĀ
Punkti ]])+1,"")</f>
        <v/>
      </c>
    </row>
    <row r="25" spans="1:39" x14ac:dyDescent="0.25">
      <c r="A25" s="55">
        <v>19</v>
      </c>
      <c r="B25" s="68">
        <v>56</v>
      </c>
      <c r="C25" s="35">
        <f>INDEX(PM_Dalibnieki[],MATCH(PM_EULopi[[#This Row],[Dablībnieka numurs]],PM_Dalibnieki[Dablībnieka numurs],0),2)</f>
        <v>0</v>
      </c>
      <c r="D25" s="35" t="str">
        <f>INDEX(PM_Dalibnieki[],MATCH(PM_EULopi[[#This Row],[Dablībnieka numurs]],PM_Dalibnieki[Dablībnieka numurs],0),3)</f>
        <v>Amatieris</v>
      </c>
      <c r="E25" s="35" t="str">
        <f>INDEX(PM_Dalibnieki[],MATCH(PM_EULopi[[#This Row],[Dablībnieka numurs]],PM_Dalibnieki[Dablībnieka numurs],0),4)</f>
        <v>Linards Počs</v>
      </c>
      <c r="F25" s="185">
        <v>10</v>
      </c>
      <c r="G25" s="185">
        <v>10</v>
      </c>
      <c r="H25" s="185">
        <v>10</v>
      </c>
      <c r="I25" s="185">
        <v>10</v>
      </c>
      <c r="J25" s="185">
        <v>3</v>
      </c>
      <c r="K25" s="37">
        <f>SUM(PM_EULopi[[#This Row],[S1]:[S5]])</f>
        <v>43</v>
      </c>
      <c r="L25" s="37" t="str">
        <f t="shared" si="0"/>
        <v>(4, 0, 0)</v>
      </c>
      <c r="M25" s="185">
        <v>10</v>
      </c>
      <c r="N25" s="185">
        <v>10</v>
      </c>
      <c r="O25" s="185">
        <v>9</v>
      </c>
      <c r="P25" s="185">
        <v>9</v>
      </c>
      <c r="Q25" s="185">
        <v>9</v>
      </c>
      <c r="R25" s="37">
        <f>SUM(PM_EULopi[[#This Row],[L1]:[L5]])</f>
        <v>47</v>
      </c>
      <c r="S25" s="37" t="str">
        <f t="shared" si="1"/>
        <v>(2, 3, 0)</v>
      </c>
      <c r="T25" s="185">
        <v>10</v>
      </c>
      <c r="U25" s="185">
        <v>10</v>
      </c>
      <c r="V25" s="185">
        <v>10</v>
      </c>
      <c r="W25" s="185">
        <v>9</v>
      </c>
      <c r="X25" s="185">
        <v>3</v>
      </c>
      <c r="Y25" s="37">
        <f>SUM(PM_EULopi[[#This Row],[Ģ1]:[Ģ5]])</f>
        <v>42</v>
      </c>
      <c r="Z25" s="37" t="str">
        <f t="shared" si="2"/>
        <v>(3, 1, 0)</v>
      </c>
      <c r="AA25" s="185">
        <v>10</v>
      </c>
      <c r="AB25" s="185">
        <v>10</v>
      </c>
      <c r="AC25" s="185">
        <v>9</v>
      </c>
      <c r="AD25" s="185">
        <v>9</v>
      </c>
      <c r="AE25" s="185">
        <v>8</v>
      </c>
      <c r="AF25" s="37">
        <f>SUM(PM_EULopi[[#This Row],[C1]:[C5]])</f>
        <v>46</v>
      </c>
      <c r="AG25" s="37" t="str">
        <f t="shared" si="3"/>
        <v>(2, 2, 1)</v>
      </c>
      <c r="AH25" s="68">
        <f>SUM(PM_EULopi[[#This Row],[S Kopā]]+PM_EULopi[[#This Row],[L Kopā]]+PM_EULopi[[#This Row],[Ģ Kopā]]+PM_EULopi[[#This Row],[C Kopā]])</f>
        <v>178</v>
      </c>
      <c r="AI25" s="68" t="str">
        <f t="shared" si="4"/>
        <v>(11, 6, 1)</v>
      </c>
      <c r="AJ25" s="68">
        <f>IF(PM_EULopi[[#This Row],[KOPĀ
Punkti ]]&gt;0,RANK(PM_EULopi[[#This Row],[KOPĀ
Punkti ]],PM_EULopi[KOPĀ
Punkti ]),"NAV")</f>
        <v>19</v>
      </c>
      <c r="AK25" s="68">
        <v>19</v>
      </c>
      <c r="AL25" s="103">
        <f>INDEX(PM_Dalibnieki[],MATCH(PM_EULopi[[#This Row],[Dablībnieka numurs]],PM_Dalibnieki[Dablībnieka numurs],0),6)</f>
        <v>0</v>
      </c>
      <c r="AM25" s="72" t="str">
        <f>IF(PM_EULopi[[#This Row],[Norma ]]="x",COUNTIFS(PM_EULopi[[Norma ]],PM_EULopi[[#This Row],[Norma ]],PM_EULopi[KOPĀ
Punkti ],"&gt;"&amp;PM_EULopi[[#This Row],[KOPĀ
Punkti ]])+1,"")</f>
        <v/>
      </c>
    </row>
    <row r="26" spans="1:39" x14ac:dyDescent="0.25">
      <c r="A26" s="55">
        <v>20</v>
      </c>
      <c r="B26" s="68">
        <v>71</v>
      </c>
      <c r="C26" s="35">
        <f>INDEX(PM_Dalibnieki[],MATCH(PM_EULopi[[#This Row],[Dablībnieka numurs]],PM_Dalibnieki[Dablībnieka numurs],0),2)</f>
        <v>0</v>
      </c>
      <c r="D26" s="35" t="str">
        <f>INDEX(PM_Dalibnieki[],MATCH(PM_EULopi[[#This Row],[Dablībnieka numurs]],PM_Dalibnieki[Dablībnieka numurs],0),3)</f>
        <v>Amatieris</v>
      </c>
      <c r="E26" s="35" t="str">
        <f>INDEX(PM_Dalibnieki[],MATCH(PM_EULopi[[#This Row],[Dablībnieka numurs]],PM_Dalibnieki[Dablībnieka numurs],0),4)</f>
        <v>Vilnis Eglītis</v>
      </c>
      <c r="F26" s="187">
        <v>10</v>
      </c>
      <c r="G26" s="187">
        <v>10</v>
      </c>
      <c r="H26" s="187">
        <v>10</v>
      </c>
      <c r="I26" s="187">
        <v>10</v>
      </c>
      <c r="J26" s="187">
        <v>9</v>
      </c>
      <c r="K26" s="37">
        <f>SUM(PM_EULopi[[#This Row],[S1]:[S5]])</f>
        <v>49</v>
      </c>
      <c r="L26" s="37" t="str">
        <f t="shared" si="0"/>
        <v>(4, 1, 0)</v>
      </c>
      <c r="M26" s="187">
        <v>10</v>
      </c>
      <c r="N26" s="187">
        <v>10</v>
      </c>
      <c r="O26" s="187">
        <v>8</v>
      </c>
      <c r="P26" s="187">
        <v>8</v>
      </c>
      <c r="Q26" s="187">
        <v>0</v>
      </c>
      <c r="R26" s="37">
        <f>SUM(PM_EULopi[[#This Row],[L1]:[L5]])</f>
        <v>36</v>
      </c>
      <c r="S26" s="37" t="str">
        <f t="shared" si="1"/>
        <v>(2, 0, 2)</v>
      </c>
      <c r="T26" s="187">
        <v>10</v>
      </c>
      <c r="U26" s="187">
        <v>10</v>
      </c>
      <c r="V26" s="187">
        <v>10</v>
      </c>
      <c r="W26" s="187">
        <v>9</v>
      </c>
      <c r="X26" s="187">
        <v>9</v>
      </c>
      <c r="Y26" s="37">
        <f>SUM(PM_EULopi[[#This Row],[Ģ1]:[Ģ5]])</f>
        <v>48</v>
      </c>
      <c r="Z26" s="37" t="str">
        <f t="shared" si="2"/>
        <v>(3, 2, 0)</v>
      </c>
      <c r="AA26" s="187">
        <v>10</v>
      </c>
      <c r="AB26" s="187">
        <v>9</v>
      </c>
      <c r="AC26" s="187">
        <v>9</v>
      </c>
      <c r="AD26" s="187">
        <v>8</v>
      </c>
      <c r="AE26" s="187">
        <v>8</v>
      </c>
      <c r="AF26" s="37">
        <f>SUM(PM_EULopi[[#This Row],[C1]:[C5]])</f>
        <v>44</v>
      </c>
      <c r="AG26" s="37" t="str">
        <f t="shared" si="3"/>
        <v>(1, 2, 2)</v>
      </c>
      <c r="AH26" s="68">
        <f>SUM(PM_EULopi[[#This Row],[S Kopā]]+PM_EULopi[[#This Row],[L Kopā]]+PM_EULopi[[#This Row],[Ģ Kopā]]+PM_EULopi[[#This Row],[C Kopā]])</f>
        <v>177</v>
      </c>
      <c r="AI26" s="68" t="str">
        <f t="shared" si="4"/>
        <v>(10, 5, 4)</v>
      </c>
      <c r="AJ26" s="68">
        <f>IF(PM_EULopi[[#This Row],[KOPĀ
Punkti ]]&gt;0,RANK(PM_EULopi[[#This Row],[KOPĀ
Punkti ]],PM_EULopi[KOPĀ
Punkti ]),"NAV")</f>
        <v>20</v>
      </c>
      <c r="AK26" s="68">
        <v>20</v>
      </c>
      <c r="AL26" s="103" t="str">
        <f>INDEX(PM_Dalibnieki[],MATCH(PM_EULopi[[#This Row],[Dablībnieka numurs]],PM_Dalibnieki[Dablībnieka numurs],0),6)</f>
        <v>x</v>
      </c>
      <c r="AM26" s="72">
        <f>IF(PM_EULopi[[#This Row],[Norma ]]="x",COUNTIFS(PM_EULopi[[Norma ]],PM_EULopi[[#This Row],[Norma ]],PM_EULopi[KOPĀ
Punkti ],"&gt;"&amp;PM_EULopi[[#This Row],[KOPĀ
Punkti ]])+1,"")</f>
        <v>7</v>
      </c>
    </row>
    <row r="27" spans="1:39" x14ac:dyDescent="0.25">
      <c r="A27" s="55">
        <v>21</v>
      </c>
      <c r="B27" s="68">
        <v>23</v>
      </c>
      <c r="C27" s="35">
        <f>INDEX(PM_Dalibnieki[],MATCH(PM_EULopi[[#This Row],[Dablībnieka numurs]],PM_Dalibnieki[Dablībnieka numurs],0),2)</f>
        <v>0</v>
      </c>
      <c r="D27" s="35" t="str">
        <f>INDEX(PM_Dalibnieki[],MATCH(PM_EULopi[[#This Row],[Dablībnieka numurs]],PM_Dalibnieki[Dablībnieka numurs],0),3)</f>
        <v>Meistars</v>
      </c>
      <c r="E27" s="35" t="str">
        <f>INDEX(PM_Dalibnieki[],MATCH(PM_EULopi[[#This Row],[Dablībnieka numurs]],PM_Dalibnieki[Dablībnieka numurs],0),4)</f>
        <v>Gintaras Juknevičius</v>
      </c>
      <c r="F27" s="185">
        <v>10</v>
      </c>
      <c r="G27" s="185">
        <v>10</v>
      </c>
      <c r="H27" s="185">
        <v>10</v>
      </c>
      <c r="I27" s="185">
        <v>10</v>
      </c>
      <c r="J27" s="185">
        <v>10</v>
      </c>
      <c r="K27" s="37">
        <f>SUM(PM_EULopi[[#This Row],[S1]:[S5]])</f>
        <v>50</v>
      </c>
      <c r="L27" s="37" t="str">
        <f t="shared" si="0"/>
        <v>(5, 0, 0)</v>
      </c>
      <c r="M27" s="185">
        <v>10</v>
      </c>
      <c r="N27" s="185">
        <v>10</v>
      </c>
      <c r="O27" s="185">
        <v>10</v>
      </c>
      <c r="P27" s="185">
        <v>10</v>
      </c>
      <c r="Q27" s="185">
        <v>10</v>
      </c>
      <c r="R27" s="37">
        <f>SUM(PM_EULopi[[#This Row],[L1]:[L5]])</f>
        <v>50</v>
      </c>
      <c r="S27" s="37" t="str">
        <f t="shared" si="1"/>
        <v>(5, 0, 0)</v>
      </c>
      <c r="T27" s="185">
        <v>10</v>
      </c>
      <c r="U27" s="185">
        <v>10</v>
      </c>
      <c r="V27" s="185">
        <v>10</v>
      </c>
      <c r="W27" s="185">
        <v>10</v>
      </c>
      <c r="X27" s="185">
        <v>9</v>
      </c>
      <c r="Y27" s="37">
        <f>SUM(PM_EULopi[[#This Row],[Ģ1]:[Ģ5]])</f>
        <v>49</v>
      </c>
      <c r="Z27" s="37" t="str">
        <f t="shared" si="2"/>
        <v>(4, 1, 0)</v>
      </c>
      <c r="AA27" s="185">
        <v>10</v>
      </c>
      <c r="AB27" s="185">
        <v>10</v>
      </c>
      <c r="AC27" s="185">
        <v>5</v>
      </c>
      <c r="AD27" s="185">
        <v>0</v>
      </c>
      <c r="AE27" s="185">
        <v>0</v>
      </c>
      <c r="AF27" s="37">
        <f>SUM(PM_EULopi[[#This Row],[C1]:[C5]])</f>
        <v>25</v>
      </c>
      <c r="AG27" s="37" t="str">
        <f t="shared" si="3"/>
        <v>(2, 0, 0)</v>
      </c>
      <c r="AH27" s="68">
        <f>SUM(PM_EULopi[[#This Row],[S Kopā]]+PM_EULopi[[#This Row],[L Kopā]]+PM_EULopi[[#This Row],[Ģ Kopā]]+PM_EULopi[[#This Row],[C Kopā]])</f>
        <v>174</v>
      </c>
      <c r="AI27" s="131" t="str">
        <f t="shared" si="4"/>
        <v>(16, 1, 0)</v>
      </c>
      <c r="AJ27" s="68">
        <f>IF(PM_EULopi[[#This Row],[KOPĀ
Punkti ]]&gt;0,RANK(PM_EULopi[[#This Row],[KOPĀ
Punkti ]],PM_EULopi[KOPĀ
Punkti ]),"NAV")</f>
        <v>21</v>
      </c>
      <c r="AK27" s="68">
        <v>21</v>
      </c>
      <c r="AL27" s="103">
        <f>INDEX(PM_Dalibnieki[],MATCH(PM_EULopi[[#This Row],[Dablībnieka numurs]],PM_Dalibnieki[Dablībnieka numurs],0),6)</f>
        <v>0</v>
      </c>
      <c r="AM27" s="72" t="str">
        <f>IF(PM_EULopi[[#This Row],[Norma ]]="x",COUNTIFS(PM_EULopi[[Norma ]],PM_EULopi[[#This Row],[Norma ]],PM_EULopi[KOPĀ
Punkti ],"&gt;"&amp;PM_EULopi[[#This Row],[KOPĀ
Punkti ]])+1,"")</f>
        <v/>
      </c>
    </row>
    <row r="28" spans="1:39" x14ac:dyDescent="0.25">
      <c r="A28" s="55">
        <v>22</v>
      </c>
      <c r="B28" s="68">
        <v>1</v>
      </c>
      <c r="C28" s="35" t="str">
        <f>INDEX(PM_Dalibnieki[],MATCH(PM_EULopi[[#This Row],[Dablībnieka numurs]],PM_Dalibnieki[Dablībnieka numurs],0),2)</f>
        <v>Mārkulīči-Zala arms 3</v>
      </c>
      <c r="D28" s="35" t="str">
        <f>INDEX(PM_Dalibnieki[],MATCH(PM_EULopi[[#This Row],[Dablībnieka numurs]],PM_Dalibnieki[Dablībnieka numurs],0),3)</f>
        <v>Meistars</v>
      </c>
      <c r="E28" s="35" t="str">
        <f>INDEX(PM_Dalibnieki[],MATCH(PM_EULopi[[#This Row],[Dablībnieka numurs]],PM_Dalibnieki[Dablībnieka numurs],0),4)</f>
        <v>Ēriks Bergs</v>
      </c>
      <c r="F28" s="185">
        <v>10</v>
      </c>
      <c r="G28" s="185">
        <v>10</v>
      </c>
      <c r="H28" s="185">
        <v>10</v>
      </c>
      <c r="I28" s="185">
        <v>10</v>
      </c>
      <c r="J28" s="185">
        <v>9</v>
      </c>
      <c r="K28" s="37">
        <f>SUM(PM_EULopi[[#This Row],[S1]:[S5]])</f>
        <v>49</v>
      </c>
      <c r="L28" s="37" t="str">
        <f t="shared" si="0"/>
        <v>(4, 1, 0)</v>
      </c>
      <c r="M28" s="185">
        <v>10</v>
      </c>
      <c r="N28" s="185">
        <v>10</v>
      </c>
      <c r="O28" s="185">
        <v>10</v>
      </c>
      <c r="P28" s="185">
        <v>3</v>
      </c>
      <c r="Q28" s="185">
        <v>1</v>
      </c>
      <c r="R28" s="37">
        <f>SUM(PM_EULopi[[#This Row],[L1]:[L5]])</f>
        <v>34</v>
      </c>
      <c r="S28" s="37" t="str">
        <f t="shared" si="1"/>
        <v>(3, 0, 0)</v>
      </c>
      <c r="T28" s="185">
        <v>10</v>
      </c>
      <c r="U28" s="185">
        <v>10</v>
      </c>
      <c r="V28" s="185">
        <v>9</v>
      </c>
      <c r="W28" s="185">
        <v>9</v>
      </c>
      <c r="X28" s="185">
        <v>8</v>
      </c>
      <c r="Y28" s="37">
        <f>SUM(PM_EULopi[[#This Row],[Ģ1]:[Ģ5]])</f>
        <v>46</v>
      </c>
      <c r="Z28" s="37" t="str">
        <f t="shared" si="2"/>
        <v>(2, 2, 1)</v>
      </c>
      <c r="AA28" s="185">
        <v>10</v>
      </c>
      <c r="AB28" s="185">
        <v>10</v>
      </c>
      <c r="AC28" s="185">
        <v>10</v>
      </c>
      <c r="AD28" s="185">
        <v>10</v>
      </c>
      <c r="AE28" s="185">
        <v>5</v>
      </c>
      <c r="AF28" s="37">
        <f>SUM(PM_EULopi[[#This Row],[C1]:[C5]])</f>
        <v>45</v>
      </c>
      <c r="AG28" s="37" t="str">
        <f t="shared" si="3"/>
        <v>(4, 0, 0)</v>
      </c>
      <c r="AH28" s="68">
        <f>SUM(PM_EULopi[[#This Row],[S Kopā]]+PM_EULopi[[#This Row],[L Kopā]]+PM_EULopi[[#This Row],[Ģ Kopā]]+PM_EULopi[[#This Row],[C Kopā]])</f>
        <v>174</v>
      </c>
      <c r="AI28" s="131" t="str">
        <f t="shared" si="4"/>
        <v>(13, 3, 1)</v>
      </c>
      <c r="AJ28" s="68">
        <f>IF(PM_EULopi[[#This Row],[KOPĀ
Punkti ]]&gt;0,RANK(PM_EULopi[[#This Row],[KOPĀ
Punkti ]],PM_EULopi[KOPĀ
Punkti ]),"NAV")</f>
        <v>21</v>
      </c>
      <c r="AK28" s="68">
        <v>22</v>
      </c>
      <c r="AL28" s="103" t="str">
        <f>INDEX(PM_Dalibnieki[],MATCH(PM_EULopi[[#This Row],[Dablībnieka numurs]],PM_Dalibnieki[Dablībnieka numurs],0),6)</f>
        <v>x</v>
      </c>
      <c r="AM28" s="72">
        <f>IF(PM_EULopi[[#This Row],[Norma ]]="x",COUNTIFS(PM_EULopi[[Norma ]],PM_EULopi[[#This Row],[Norma ]],PM_EULopi[KOPĀ
Punkti ],"&gt;"&amp;PM_EULopi[[#This Row],[KOPĀ
Punkti ]])+1,"")</f>
        <v>8</v>
      </c>
    </row>
    <row r="29" spans="1:39" x14ac:dyDescent="0.25">
      <c r="A29" s="55">
        <v>23</v>
      </c>
      <c r="B29" s="68">
        <v>10</v>
      </c>
      <c r="C29" s="35" t="str">
        <f>INDEX(PM_Dalibnieki[],MATCH(PM_EULopi[[#This Row],[Dablībnieka numurs]],PM_Dalibnieki[Dablībnieka numurs],0),2)</f>
        <v>Bebra Kungs 1</v>
      </c>
      <c r="D29" s="35" t="str">
        <f>INDEX(PM_Dalibnieki[],MATCH(PM_EULopi[[#This Row],[Dablībnieka numurs]],PM_Dalibnieki[Dablībnieka numurs],0),3)</f>
        <v>Meistars</v>
      </c>
      <c r="E29" s="35" t="str">
        <f>INDEX(PM_Dalibnieki[],MATCH(PM_EULopi[[#This Row],[Dablībnieka numurs]],PM_Dalibnieki[Dablībnieka numurs],0),4)</f>
        <v>Vilnis Veitners</v>
      </c>
      <c r="F29" s="185">
        <v>10</v>
      </c>
      <c r="G29" s="185">
        <v>10</v>
      </c>
      <c r="H29" s="185">
        <v>10</v>
      </c>
      <c r="I29" s="185">
        <v>9</v>
      </c>
      <c r="J29" s="185">
        <v>3</v>
      </c>
      <c r="K29" s="37">
        <f>SUM(PM_EULopi[[#This Row],[S1]:[S5]])</f>
        <v>42</v>
      </c>
      <c r="L29" s="37" t="str">
        <f t="shared" si="0"/>
        <v>(3, 1, 0)</v>
      </c>
      <c r="M29" s="185">
        <v>10</v>
      </c>
      <c r="N29" s="185">
        <v>10</v>
      </c>
      <c r="O29" s="185">
        <v>10</v>
      </c>
      <c r="P29" s="185">
        <v>9</v>
      </c>
      <c r="Q29" s="185">
        <v>0</v>
      </c>
      <c r="R29" s="37">
        <f>SUM(PM_EULopi[[#This Row],[L1]:[L5]])</f>
        <v>39</v>
      </c>
      <c r="S29" s="37" t="str">
        <f t="shared" si="1"/>
        <v>(3, 1, 0)</v>
      </c>
      <c r="T29" s="185">
        <v>10</v>
      </c>
      <c r="U29" s="185">
        <v>10</v>
      </c>
      <c r="V29" s="185">
        <v>9</v>
      </c>
      <c r="W29" s="185">
        <v>8</v>
      </c>
      <c r="X29" s="185">
        <v>8</v>
      </c>
      <c r="Y29" s="37">
        <f>SUM(PM_EULopi[[#This Row],[Ģ1]:[Ģ5]])</f>
        <v>45</v>
      </c>
      <c r="Z29" s="37" t="str">
        <f t="shared" si="2"/>
        <v>(2, 1, 2)</v>
      </c>
      <c r="AA29" s="185">
        <v>10</v>
      </c>
      <c r="AB29" s="185">
        <v>10</v>
      </c>
      <c r="AC29" s="185">
        <v>10</v>
      </c>
      <c r="AD29" s="185">
        <v>9</v>
      </c>
      <c r="AE29" s="185">
        <v>9</v>
      </c>
      <c r="AF29" s="37">
        <f>SUM(PM_EULopi[[#This Row],[C1]:[C5]])</f>
        <v>48</v>
      </c>
      <c r="AG29" s="37" t="str">
        <f t="shared" si="3"/>
        <v>(3, 2, 0)</v>
      </c>
      <c r="AH29" s="68">
        <f>SUM(PM_EULopi[[#This Row],[S Kopā]]+PM_EULopi[[#This Row],[L Kopā]]+PM_EULopi[[#This Row],[Ģ Kopā]]+PM_EULopi[[#This Row],[C Kopā]])</f>
        <v>174</v>
      </c>
      <c r="AI29" s="131" t="str">
        <f t="shared" si="4"/>
        <v>(11, 5, 2)</v>
      </c>
      <c r="AJ29" s="68">
        <f>IF(PM_EULopi[[#This Row],[KOPĀ
Punkti ]]&gt;0,RANK(PM_EULopi[[#This Row],[KOPĀ
Punkti ]],PM_EULopi[KOPĀ
Punkti ]),"NAV")</f>
        <v>21</v>
      </c>
      <c r="AK29" s="68">
        <v>23</v>
      </c>
      <c r="AL29" s="103">
        <f>INDEX(PM_Dalibnieki[],MATCH(PM_EULopi[[#This Row],[Dablībnieka numurs]],PM_Dalibnieki[Dablībnieka numurs],0),6)</f>
        <v>0</v>
      </c>
      <c r="AM29" s="72" t="str">
        <f>IF(PM_EULopi[[#This Row],[Norma ]]="x",COUNTIFS(PM_EULopi[[Norma ]],PM_EULopi[[#This Row],[Norma ]],PM_EULopi[KOPĀ
Punkti ],"&gt;"&amp;PM_EULopi[[#This Row],[KOPĀ
Punkti ]])+1,"")</f>
        <v/>
      </c>
    </row>
    <row r="30" spans="1:39" x14ac:dyDescent="0.25">
      <c r="A30" s="55">
        <v>24</v>
      </c>
      <c r="B30" s="68">
        <v>58</v>
      </c>
      <c r="C30" s="35">
        <f>INDEX(PM_Dalibnieki[],MATCH(PM_EULopi[[#This Row],[Dablībnieka numurs]],PM_Dalibnieki[Dablībnieka numurs],0),2)</f>
        <v>0</v>
      </c>
      <c r="D30" s="35" t="str">
        <f>INDEX(PM_Dalibnieki[],MATCH(PM_EULopi[[#This Row],[Dablībnieka numurs]],PM_Dalibnieki[Dablībnieka numurs],0),3)</f>
        <v>Meistars</v>
      </c>
      <c r="E30" s="35" t="str">
        <f>INDEX(PM_Dalibnieki[],MATCH(PM_EULopi[[#This Row],[Dablībnieka numurs]],PM_Dalibnieki[Dablībnieka numurs],0),4)</f>
        <v>Agris Zariņš</v>
      </c>
      <c r="F30" s="185">
        <v>10</v>
      </c>
      <c r="G30" s="185">
        <v>10</v>
      </c>
      <c r="H30" s="185">
        <v>10</v>
      </c>
      <c r="I30" s="185">
        <v>10</v>
      </c>
      <c r="J30" s="185">
        <v>3</v>
      </c>
      <c r="K30" s="37">
        <f>SUM(PM_EULopi[[#This Row],[S1]:[S5]])</f>
        <v>43</v>
      </c>
      <c r="L30" s="37" t="str">
        <f t="shared" si="0"/>
        <v>(4, 0, 0)</v>
      </c>
      <c r="M30" s="185">
        <v>10</v>
      </c>
      <c r="N30" s="185">
        <v>10</v>
      </c>
      <c r="O30" s="185">
        <v>10</v>
      </c>
      <c r="P30" s="185">
        <v>9</v>
      </c>
      <c r="Q30" s="185">
        <v>8</v>
      </c>
      <c r="R30" s="37">
        <f>SUM(PM_EULopi[[#This Row],[L1]:[L5]])</f>
        <v>47</v>
      </c>
      <c r="S30" s="37" t="str">
        <f t="shared" si="1"/>
        <v>(3, 1, 1)</v>
      </c>
      <c r="T30" s="185">
        <v>10</v>
      </c>
      <c r="U30" s="185">
        <v>10</v>
      </c>
      <c r="V30" s="185">
        <v>9</v>
      </c>
      <c r="W30" s="185">
        <v>8</v>
      </c>
      <c r="X30" s="185">
        <v>3</v>
      </c>
      <c r="Y30" s="37">
        <f>SUM(PM_EULopi[[#This Row],[Ģ1]:[Ģ5]])</f>
        <v>40</v>
      </c>
      <c r="Z30" s="37" t="str">
        <f t="shared" si="2"/>
        <v>(2, 1, 1)</v>
      </c>
      <c r="AA30" s="185">
        <v>10</v>
      </c>
      <c r="AB30" s="185">
        <v>9</v>
      </c>
      <c r="AC30" s="185">
        <v>9</v>
      </c>
      <c r="AD30" s="185">
        <v>8</v>
      </c>
      <c r="AE30" s="185">
        <v>8</v>
      </c>
      <c r="AF30" s="37">
        <f>SUM(PM_EULopi[[#This Row],[C1]:[C5]])</f>
        <v>44</v>
      </c>
      <c r="AG30" s="37" t="str">
        <f t="shared" si="3"/>
        <v>(1, 2, 2)</v>
      </c>
      <c r="AH30" s="68">
        <f>SUM(PM_EULopi[[#This Row],[S Kopā]]+PM_EULopi[[#This Row],[L Kopā]]+PM_EULopi[[#This Row],[Ģ Kopā]]+PM_EULopi[[#This Row],[C Kopā]])</f>
        <v>174</v>
      </c>
      <c r="AI30" s="131" t="str">
        <f t="shared" si="4"/>
        <v>(10, 4, 4)</v>
      </c>
      <c r="AJ30" s="68">
        <f>IF(PM_EULopi[[#This Row],[KOPĀ
Punkti ]]&gt;0,RANK(PM_EULopi[[#This Row],[KOPĀ
Punkti ]],PM_EULopi[KOPĀ
Punkti ]),"NAV")</f>
        <v>21</v>
      </c>
      <c r="AK30" s="68">
        <v>24</v>
      </c>
      <c r="AL30" s="104">
        <f>INDEX(PM_Dalibnieki[],MATCH(PM_EULopi[[#This Row],[Dablībnieka numurs]],PM_Dalibnieki[Dablībnieka numurs],0),6)</f>
        <v>0</v>
      </c>
      <c r="AM30" s="72" t="str">
        <f>IF(PM_EULopi[[#This Row],[Norma ]]="x",COUNTIFS(PM_EULopi[[Norma ]],PM_EULopi[[#This Row],[Norma ]],PM_EULopi[KOPĀ
Punkti ],"&gt;"&amp;PM_EULopi[[#This Row],[KOPĀ
Punkti ]])+1,"")</f>
        <v/>
      </c>
    </row>
    <row r="31" spans="1:39" x14ac:dyDescent="0.25">
      <c r="A31" s="55">
        <v>25</v>
      </c>
      <c r="B31" s="68">
        <v>39</v>
      </c>
      <c r="C31" s="35">
        <f>INDEX(PM_Dalibnieki[],MATCH(PM_EULopi[[#This Row],[Dablībnieka numurs]],PM_Dalibnieki[Dablībnieka numurs],0),2)</f>
        <v>0</v>
      </c>
      <c r="D31" s="35" t="str">
        <f>INDEX(PM_Dalibnieki[],MATCH(PM_EULopi[[#This Row],[Dablībnieka numurs]],PM_Dalibnieki[Dablībnieka numurs],0),3)</f>
        <v>Amatieris</v>
      </c>
      <c r="E31" s="35" t="str">
        <f>INDEX(PM_Dalibnieki[],MATCH(PM_EULopi[[#This Row],[Dablībnieka numurs]],PM_Dalibnieki[Dablībnieka numurs],0),4)</f>
        <v>Armands Ķudis</v>
      </c>
      <c r="F31" s="185">
        <v>10</v>
      </c>
      <c r="G31" s="185">
        <v>10</v>
      </c>
      <c r="H31" s="185">
        <v>9</v>
      </c>
      <c r="I31" s="185">
        <v>9</v>
      </c>
      <c r="J31" s="185">
        <v>8</v>
      </c>
      <c r="K31" s="37">
        <f>SUM(PM_EULopi[[#This Row],[S1]:[S5]])</f>
        <v>46</v>
      </c>
      <c r="L31" s="37" t="str">
        <f t="shared" si="0"/>
        <v>(2, 2, 1)</v>
      </c>
      <c r="M31" s="185">
        <v>10</v>
      </c>
      <c r="N31" s="185">
        <v>10</v>
      </c>
      <c r="O31" s="185">
        <v>9</v>
      </c>
      <c r="P31" s="185">
        <v>8</v>
      </c>
      <c r="Q31" s="185">
        <v>3</v>
      </c>
      <c r="R31" s="37">
        <f>SUM(PM_EULopi[[#This Row],[L1]:[L5]])</f>
        <v>40</v>
      </c>
      <c r="S31" s="37" t="str">
        <f t="shared" si="1"/>
        <v>(2, 1, 1)</v>
      </c>
      <c r="T31" s="185">
        <v>10</v>
      </c>
      <c r="U31" s="185">
        <v>10</v>
      </c>
      <c r="V31" s="185">
        <v>9</v>
      </c>
      <c r="W31" s="185">
        <v>9</v>
      </c>
      <c r="X31" s="185">
        <v>3</v>
      </c>
      <c r="Y31" s="37">
        <f>SUM(PM_EULopi[[#This Row],[Ģ1]:[Ģ5]])</f>
        <v>41</v>
      </c>
      <c r="Z31" s="37" t="str">
        <f t="shared" si="2"/>
        <v>(2, 2, 0)</v>
      </c>
      <c r="AA31" s="185">
        <v>10</v>
      </c>
      <c r="AB31" s="185">
        <v>10</v>
      </c>
      <c r="AC31" s="185">
        <v>10</v>
      </c>
      <c r="AD31" s="185">
        <v>9</v>
      </c>
      <c r="AE31" s="185">
        <v>8</v>
      </c>
      <c r="AF31" s="37">
        <f>SUM(PM_EULopi[[#This Row],[C1]:[C5]])</f>
        <v>47</v>
      </c>
      <c r="AG31" s="37" t="str">
        <f t="shared" si="3"/>
        <v>(3, 1, 1)</v>
      </c>
      <c r="AH31" s="68">
        <f>SUM(PM_EULopi[[#This Row],[S Kopā]]+PM_EULopi[[#This Row],[L Kopā]]+PM_EULopi[[#This Row],[Ģ Kopā]]+PM_EULopi[[#This Row],[C Kopā]])</f>
        <v>174</v>
      </c>
      <c r="AI31" s="131" t="str">
        <f t="shared" si="4"/>
        <v>(9, 6, 3)</v>
      </c>
      <c r="AJ31" s="68">
        <f>IF(PM_EULopi[[#This Row],[KOPĀ
Punkti ]]&gt;0,RANK(PM_EULopi[[#This Row],[KOPĀ
Punkti ]],PM_EULopi[KOPĀ
Punkti ]),"NAV")</f>
        <v>21</v>
      </c>
      <c r="AK31" s="68">
        <v>25</v>
      </c>
      <c r="AL31" s="104">
        <f>INDEX(PM_Dalibnieki[],MATCH(PM_EULopi[[#This Row],[Dablībnieka numurs]],PM_Dalibnieki[Dablībnieka numurs],0),6)</f>
        <v>0</v>
      </c>
      <c r="AM31" s="72" t="str">
        <f>IF(PM_EULopi[[#This Row],[Norma ]]="x",COUNTIFS(PM_EULopi[[Norma ]],PM_EULopi[[#This Row],[Norma ]],PM_EULopi[KOPĀ
Punkti ],"&gt;"&amp;PM_EULopi[[#This Row],[KOPĀ
Punkti ]])+1,"")</f>
        <v/>
      </c>
    </row>
    <row r="32" spans="1:39" x14ac:dyDescent="0.25">
      <c r="A32" s="55">
        <v>26</v>
      </c>
      <c r="B32" s="68">
        <v>21</v>
      </c>
      <c r="C32" s="35" t="str">
        <f>INDEX(PM_Dalibnieki[],MATCH(PM_EULopi[[#This Row],[Dablībnieka numurs]],PM_Dalibnieki[Dablībnieka numurs],0),2)</f>
        <v>Bebra Kungs 2</v>
      </c>
      <c r="D32" s="35" t="str">
        <f>INDEX(PM_Dalibnieki[],MATCH(PM_EULopi[[#This Row],[Dablībnieka numurs]],PM_Dalibnieki[Dablībnieka numurs],0),3)</f>
        <v>Meistars</v>
      </c>
      <c r="E32" s="35" t="str">
        <f>INDEX(PM_Dalibnieki[],MATCH(PM_EULopi[[#This Row],[Dablībnieka numurs]],PM_Dalibnieki[Dablībnieka numurs],0),4)</f>
        <v>Rolands  Kļava</v>
      </c>
      <c r="F32" s="185">
        <v>10</v>
      </c>
      <c r="G32" s="185">
        <v>9</v>
      </c>
      <c r="H32" s="185">
        <v>9</v>
      </c>
      <c r="I32" s="185">
        <v>9</v>
      </c>
      <c r="J32" s="185">
        <v>0</v>
      </c>
      <c r="K32" s="37">
        <f>SUM(PM_EULopi[[#This Row],[S1]:[S5]])</f>
        <v>37</v>
      </c>
      <c r="L32" s="37" t="str">
        <f t="shared" si="0"/>
        <v>(1, 3, 0)</v>
      </c>
      <c r="M32" s="185">
        <v>10</v>
      </c>
      <c r="N32" s="185">
        <v>9</v>
      </c>
      <c r="O32" s="185">
        <v>9</v>
      </c>
      <c r="P32" s="185">
        <v>8</v>
      </c>
      <c r="Q32" s="185">
        <v>8</v>
      </c>
      <c r="R32" s="37">
        <f>SUM(PM_EULopi[[#This Row],[L1]:[L5]])</f>
        <v>44</v>
      </c>
      <c r="S32" s="37" t="str">
        <f t="shared" si="1"/>
        <v>(1, 2, 2)</v>
      </c>
      <c r="T32" s="185">
        <v>10</v>
      </c>
      <c r="U32" s="185">
        <v>10</v>
      </c>
      <c r="V32" s="185">
        <v>10</v>
      </c>
      <c r="W32" s="185">
        <v>10</v>
      </c>
      <c r="X32" s="185">
        <v>8</v>
      </c>
      <c r="Y32" s="37">
        <f>SUM(PM_EULopi[[#This Row],[Ģ1]:[Ģ5]])</f>
        <v>48</v>
      </c>
      <c r="Z32" s="37" t="str">
        <f t="shared" si="2"/>
        <v>(4, 0, 1)</v>
      </c>
      <c r="AA32" s="185">
        <v>10</v>
      </c>
      <c r="AB32" s="185">
        <v>10</v>
      </c>
      <c r="AC32" s="185">
        <v>9</v>
      </c>
      <c r="AD32" s="185">
        <v>9</v>
      </c>
      <c r="AE32" s="185">
        <v>5</v>
      </c>
      <c r="AF32" s="37">
        <f>SUM(PM_EULopi[[#This Row],[C1]:[C5]])</f>
        <v>43</v>
      </c>
      <c r="AG32" s="37" t="str">
        <f t="shared" si="3"/>
        <v>(2, 2, 0)</v>
      </c>
      <c r="AH32" s="68">
        <f>SUM(PM_EULopi[[#This Row],[S Kopā]]+PM_EULopi[[#This Row],[L Kopā]]+PM_EULopi[[#This Row],[Ģ Kopā]]+PM_EULopi[[#This Row],[C Kopā]])</f>
        <v>172</v>
      </c>
      <c r="AI32" s="68" t="str">
        <f t="shared" si="4"/>
        <v>(8, 7, 3)</v>
      </c>
      <c r="AJ32" s="68">
        <f>IF(PM_EULopi[[#This Row],[KOPĀ
Punkti ]]&gt;0,RANK(PM_EULopi[[#This Row],[KOPĀ
Punkti ]],PM_EULopi[KOPĀ
Punkti ]),"NAV")</f>
        <v>26</v>
      </c>
      <c r="AK32" s="68">
        <v>26</v>
      </c>
      <c r="AL32" s="103">
        <f>INDEX(PM_Dalibnieki[],MATCH(PM_EULopi[[#This Row],[Dablībnieka numurs]],PM_Dalibnieki[Dablībnieka numurs],0),6)</f>
        <v>0</v>
      </c>
      <c r="AM32" s="72" t="str">
        <f>IF(PM_EULopi[[#This Row],[Norma ]]="x",COUNTIFS(PM_EULopi[[Norma ]],PM_EULopi[[#This Row],[Norma ]],PM_EULopi[KOPĀ
Punkti ],"&gt;"&amp;PM_EULopi[[#This Row],[KOPĀ
Punkti ]])+1,"")</f>
        <v/>
      </c>
    </row>
    <row r="33" spans="1:39" x14ac:dyDescent="0.25">
      <c r="A33" s="55">
        <v>27</v>
      </c>
      <c r="B33" s="68">
        <v>113</v>
      </c>
      <c r="C33" s="35" t="str">
        <f>INDEX(PM_Dalibnieki[],MATCH(PM_EULopi[[#This Row],[Dablībnieka numurs]],PM_Dalibnieki[Dablībnieka numurs],0),2)</f>
        <v>Mārkulīči-Zala arms 3</v>
      </c>
      <c r="D33" s="35" t="str">
        <f>INDEX(PM_Dalibnieki[],MATCH(PM_EULopi[[#This Row],[Dablībnieka numurs]],PM_Dalibnieki[Dablībnieka numurs],0),3)</f>
        <v>Meistars</v>
      </c>
      <c r="E33" s="35" t="str">
        <f>INDEX(PM_Dalibnieki[],MATCH(PM_EULopi[[#This Row],[Dablībnieka numurs]],PM_Dalibnieki[Dablībnieka numurs],0),4)</f>
        <v>Aigars Legzdiņš</v>
      </c>
      <c r="F33" s="185">
        <v>10</v>
      </c>
      <c r="G33" s="185">
        <v>10</v>
      </c>
      <c r="H33" s="185">
        <v>10</v>
      </c>
      <c r="I33" s="185">
        <v>10</v>
      </c>
      <c r="J33" s="185">
        <v>9</v>
      </c>
      <c r="K33" s="37">
        <f>SUM(PM_EULopi[[#This Row],[S1]:[S5]])</f>
        <v>49</v>
      </c>
      <c r="L33" s="37" t="str">
        <f t="shared" si="0"/>
        <v>(4, 1, 0)</v>
      </c>
      <c r="M33" s="188">
        <v>10</v>
      </c>
      <c r="N33" s="188">
        <v>10</v>
      </c>
      <c r="O33" s="188">
        <v>10</v>
      </c>
      <c r="P33" s="188">
        <v>10</v>
      </c>
      <c r="Q33" s="188">
        <v>10</v>
      </c>
      <c r="R33" s="37">
        <f>SUM(PM_EULopi[[#This Row],[L1]:[L5]])</f>
        <v>50</v>
      </c>
      <c r="S33" s="37" t="str">
        <f t="shared" si="1"/>
        <v>(5, 0, 0)</v>
      </c>
      <c r="T33" s="188">
        <v>10</v>
      </c>
      <c r="U33" s="188">
        <v>10</v>
      </c>
      <c r="V33" s="188">
        <v>9</v>
      </c>
      <c r="W33" s="188">
        <v>9</v>
      </c>
      <c r="X33" s="188">
        <v>8</v>
      </c>
      <c r="Y33" s="37">
        <f>SUM(PM_EULopi[[#This Row],[Ģ1]:[Ģ5]])</f>
        <v>46</v>
      </c>
      <c r="Z33" s="37" t="str">
        <f t="shared" si="2"/>
        <v>(2, 2, 1)</v>
      </c>
      <c r="AA33" s="188">
        <v>9</v>
      </c>
      <c r="AB33" s="188">
        <v>9</v>
      </c>
      <c r="AC33" s="188">
        <v>8</v>
      </c>
      <c r="AD33" s="188">
        <v>0</v>
      </c>
      <c r="AE33" s="188">
        <v>0</v>
      </c>
      <c r="AF33" s="37">
        <f>SUM(PM_EULopi[[#This Row],[C1]:[C5]])</f>
        <v>26</v>
      </c>
      <c r="AG33" s="37" t="str">
        <f t="shared" si="3"/>
        <v>(0, 2, 1)</v>
      </c>
      <c r="AH33" s="68">
        <f>SUM(PM_EULopi[[#This Row],[S Kopā]]+PM_EULopi[[#This Row],[L Kopā]]+PM_EULopi[[#This Row],[Ģ Kopā]]+PM_EULopi[[#This Row],[C Kopā]])</f>
        <v>171</v>
      </c>
      <c r="AI33" s="68" t="str">
        <f t="shared" si="4"/>
        <v>(11, 5, 2)</v>
      </c>
      <c r="AJ33" s="68">
        <f>IF(PM_EULopi[[#This Row],[KOPĀ
Punkti ]]&gt;0,RANK(PM_EULopi[[#This Row],[KOPĀ
Punkti ]],PM_EULopi[KOPĀ
Punkti ]),"NAV")</f>
        <v>27</v>
      </c>
      <c r="AK33" s="68">
        <v>27</v>
      </c>
      <c r="AL33" s="103">
        <f>INDEX(PM_Dalibnieki[],MATCH(PM_EULopi[[#This Row],[Dablībnieka numurs]],PM_Dalibnieki[Dablībnieka numurs],0),6)</f>
        <v>0</v>
      </c>
      <c r="AM33" s="72" t="str">
        <f>IF(PM_EULopi[[#This Row],[Norma ]]="x",COUNTIFS(PM_EULopi[[Norma ]],PM_EULopi[[#This Row],[Norma ]],PM_EULopi[KOPĀ
Punkti ],"&gt;"&amp;PM_EULopi[[#This Row],[KOPĀ
Punkti ]])+1,"")</f>
        <v/>
      </c>
    </row>
    <row r="34" spans="1:39" x14ac:dyDescent="0.25">
      <c r="A34" s="55">
        <v>28</v>
      </c>
      <c r="B34" s="68">
        <v>55</v>
      </c>
      <c r="C34" s="35" t="str">
        <f>INDEX(PM_Dalibnieki[],MATCH(PM_EULopi[[#This Row],[Dablībnieka numurs]],PM_Dalibnieki[Dablībnieka numurs],0),2)</f>
        <v>Mārkulīči-Zala arms 1</v>
      </c>
      <c r="D34" s="35" t="str">
        <f>INDEX(PM_Dalibnieki[],MATCH(PM_EULopi[[#This Row],[Dablībnieka numurs]],PM_Dalibnieki[Dablībnieka numurs],0),3)</f>
        <v>Meistars</v>
      </c>
      <c r="E34" s="35" t="str">
        <f>INDEX(PM_Dalibnieki[],MATCH(PM_EULopi[[#This Row],[Dablībnieka numurs]],PM_Dalibnieki[Dablībnieka numurs],0),4)</f>
        <v>Mārtiņš  Gaņģis</v>
      </c>
      <c r="F34" s="185">
        <v>10</v>
      </c>
      <c r="G34" s="185">
        <v>10</v>
      </c>
      <c r="H34" s="185">
        <v>10</v>
      </c>
      <c r="I34" s="185">
        <v>10</v>
      </c>
      <c r="J34" s="185">
        <v>9</v>
      </c>
      <c r="K34" s="37">
        <f>SUM(PM_EULopi[[#This Row],[S1]:[S5]])</f>
        <v>49</v>
      </c>
      <c r="L34" s="37" t="str">
        <f t="shared" si="0"/>
        <v>(4, 1, 0)</v>
      </c>
      <c r="M34" s="185">
        <v>10</v>
      </c>
      <c r="N34" s="185">
        <v>10</v>
      </c>
      <c r="O34" s="185">
        <v>10</v>
      </c>
      <c r="P34" s="185">
        <v>9</v>
      </c>
      <c r="Q34" s="185">
        <v>8</v>
      </c>
      <c r="R34" s="37">
        <f>SUM(PM_EULopi[[#This Row],[L1]:[L5]])</f>
        <v>47</v>
      </c>
      <c r="S34" s="37" t="str">
        <f t="shared" si="1"/>
        <v>(3, 1, 1)</v>
      </c>
      <c r="T34" s="185">
        <v>10</v>
      </c>
      <c r="U34" s="185">
        <v>10</v>
      </c>
      <c r="V34" s="185">
        <v>10</v>
      </c>
      <c r="W34" s="185">
        <v>9</v>
      </c>
      <c r="X34" s="185">
        <v>8</v>
      </c>
      <c r="Y34" s="37">
        <f>SUM(PM_EULopi[[#This Row],[Ģ1]:[Ģ5]])</f>
        <v>47</v>
      </c>
      <c r="Z34" s="37" t="str">
        <f t="shared" si="2"/>
        <v>(3, 1, 1)</v>
      </c>
      <c r="AA34" s="185">
        <v>10</v>
      </c>
      <c r="AB34" s="185">
        <v>9</v>
      </c>
      <c r="AC34" s="185">
        <v>8</v>
      </c>
      <c r="AD34" s="185">
        <v>0</v>
      </c>
      <c r="AE34" s="185">
        <v>0</v>
      </c>
      <c r="AF34" s="37">
        <f>SUM(PM_EULopi[[#This Row],[C1]:[C5]])</f>
        <v>27</v>
      </c>
      <c r="AG34" s="37" t="str">
        <f t="shared" si="3"/>
        <v>(1, 1, 1)</v>
      </c>
      <c r="AH34" s="68">
        <f>SUM(PM_EULopi[[#This Row],[S Kopā]]+PM_EULopi[[#This Row],[L Kopā]]+PM_EULopi[[#This Row],[Ģ Kopā]]+PM_EULopi[[#This Row],[C Kopā]])</f>
        <v>170</v>
      </c>
      <c r="AI34" s="131" t="str">
        <f t="shared" si="4"/>
        <v>(11, 4, 3)</v>
      </c>
      <c r="AJ34" s="68">
        <f>IF(PM_EULopi[[#This Row],[KOPĀ
Punkti ]]&gt;0,RANK(PM_EULopi[[#This Row],[KOPĀ
Punkti ]],PM_EULopi[KOPĀ
Punkti ]),"NAV")</f>
        <v>28</v>
      </c>
      <c r="AK34" s="68">
        <v>28</v>
      </c>
      <c r="AL34" s="103" t="str">
        <f>INDEX(PM_Dalibnieki[],MATCH(PM_EULopi[[#This Row],[Dablībnieka numurs]],PM_Dalibnieki[Dablībnieka numurs],0),6)</f>
        <v>x</v>
      </c>
      <c r="AM34" s="72">
        <f>IF(PM_EULopi[[#This Row],[Norma ]]="x",COUNTIFS(PM_EULopi[[Norma ]],PM_EULopi[[#This Row],[Norma ]],PM_EULopi[KOPĀ
Punkti ],"&gt;"&amp;PM_EULopi[[#This Row],[KOPĀ
Punkti ]])+1,"")</f>
        <v>9</v>
      </c>
    </row>
    <row r="35" spans="1:39" x14ac:dyDescent="0.25">
      <c r="A35" s="55">
        <v>29</v>
      </c>
      <c r="B35" s="68">
        <v>7</v>
      </c>
      <c r="C35" s="35">
        <f>INDEX(PM_Dalibnieki[],MATCH(PM_EULopi[[#This Row],[Dablībnieka numurs]],PM_Dalibnieki[Dablībnieka numurs],0),2)</f>
        <v>0</v>
      </c>
      <c r="D35" s="35" t="str">
        <f>INDEX(PM_Dalibnieki[],MATCH(PM_EULopi[[#This Row],[Dablībnieka numurs]],PM_Dalibnieki[Dablībnieka numurs],0),3)</f>
        <v>Meistars</v>
      </c>
      <c r="E35" s="35" t="str">
        <f>INDEX(PM_Dalibnieki[],MATCH(PM_EULopi[[#This Row],[Dablībnieka numurs]],PM_Dalibnieki[Dablībnieka numurs],0),4)</f>
        <v>Gints Žeigurs</v>
      </c>
      <c r="F35" s="185">
        <v>10</v>
      </c>
      <c r="G35" s="185">
        <v>10</v>
      </c>
      <c r="H35" s="185">
        <v>10</v>
      </c>
      <c r="I35" s="185">
        <v>9</v>
      </c>
      <c r="J35" s="185">
        <v>8</v>
      </c>
      <c r="K35" s="37">
        <f>SUM(PM_EULopi[[#This Row],[S1]:[S5]])</f>
        <v>47</v>
      </c>
      <c r="L35" s="37" t="str">
        <f t="shared" si="0"/>
        <v>(3, 1, 1)</v>
      </c>
      <c r="M35" s="185">
        <v>10</v>
      </c>
      <c r="N35" s="185">
        <v>10</v>
      </c>
      <c r="O35" s="185">
        <v>10</v>
      </c>
      <c r="P35" s="185">
        <v>8</v>
      </c>
      <c r="Q35" s="185">
        <v>3</v>
      </c>
      <c r="R35" s="37">
        <f>SUM(PM_EULopi[[#This Row],[L1]:[L5]])</f>
        <v>41</v>
      </c>
      <c r="S35" s="37" t="str">
        <f t="shared" si="1"/>
        <v>(3, 0, 1)</v>
      </c>
      <c r="T35" s="185">
        <v>10</v>
      </c>
      <c r="U35" s="185">
        <v>9</v>
      </c>
      <c r="V35" s="185">
        <v>9</v>
      </c>
      <c r="W35" s="185">
        <v>8</v>
      </c>
      <c r="X35" s="185">
        <v>3</v>
      </c>
      <c r="Y35" s="37">
        <f>SUM(PM_EULopi[[#This Row],[Ģ1]:[Ģ5]])</f>
        <v>39</v>
      </c>
      <c r="Z35" s="37" t="str">
        <f t="shared" si="2"/>
        <v>(1, 2, 1)</v>
      </c>
      <c r="AA35" s="185">
        <v>10</v>
      </c>
      <c r="AB35" s="185">
        <v>9</v>
      </c>
      <c r="AC35" s="185">
        <v>8</v>
      </c>
      <c r="AD35" s="185">
        <v>8</v>
      </c>
      <c r="AE35" s="185">
        <v>8</v>
      </c>
      <c r="AF35" s="37">
        <f>SUM(PM_EULopi[[#This Row],[C1]:[C5]])</f>
        <v>43</v>
      </c>
      <c r="AG35" s="37" t="str">
        <f t="shared" si="3"/>
        <v>(1, 1, 3)</v>
      </c>
      <c r="AH35" s="68">
        <f>SUM(PM_EULopi[[#This Row],[S Kopā]]+PM_EULopi[[#This Row],[L Kopā]]+PM_EULopi[[#This Row],[Ģ Kopā]]+PM_EULopi[[#This Row],[C Kopā]])</f>
        <v>170</v>
      </c>
      <c r="AI35" s="131" t="str">
        <f t="shared" si="4"/>
        <v>(8, 4, 6)</v>
      </c>
      <c r="AJ35" s="68">
        <f>IF(PM_EULopi[[#This Row],[KOPĀ
Punkti ]]&gt;0,RANK(PM_EULopi[[#This Row],[KOPĀ
Punkti ]],PM_EULopi[KOPĀ
Punkti ]),"NAV")</f>
        <v>28</v>
      </c>
      <c r="AK35" s="68">
        <v>29</v>
      </c>
      <c r="AL35" s="103">
        <f>INDEX(PM_Dalibnieki[],MATCH(PM_EULopi[[#This Row],[Dablībnieka numurs]],PM_Dalibnieki[Dablībnieka numurs],0),6)</f>
        <v>0</v>
      </c>
      <c r="AM35" s="72" t="str">
        <f>IF(PM_EULopi[[#This Row],[Norma ]]="x",COUNTIFS(PM_EULopi[[Norma ]],PM_EULopi[[#This Row],[Norma ]],PM_EULopi[KOPĀ
Punkti ],"&gt;"&amp;PM_EULopi[[#This Row],[KOPĀ
Punkti ]])+1,"")</f>
        <v/>
      </c>
    </row>
    <row r="36" spans="1:39" x14ac:dyDescent="0.25">
      <c r="A36" s="55">
        <v>30</v>
      </c>
      <c r="B36" s="68">
        <v>4</v>
      </c>
      <c r="C36" s="35">
        <f>INDEX(PM_Dalibnieki[],MATCH(PM_EULopi[[#This Row],[Dablībnieka numurs]],PM_Dalibnieki[Dablībnieka numurs],0),2)</f>
        <v>0</v>
      </c>
      <c r="D36" s="35" t="str">
        <f>INDEX(PM_Dalibnieki[],MATCH(PM_EULopi[[#This Row],[Dablībnieka numurs]],PM_Dalibnieki[Dablībnieka numurs],0),3)</f>
        <v>Amatieris</v>
      </c>
      <c r="E36" s="35" t="str">
        <f>INDEX(PM_Dalibnieki[],MATCH(PM_EULopi[[#This Row],[Dablībnieka numurs]],PM_Dalibnieki[Dablībnieka numurs],0),4)</f>
        <v>Kaspars Ofkants</v>
      </c>
      <c r="F36" s="185">
        <v>10</v>
      </c>
      <c r="G36" s="185">
        <v>9</v>
      </c>
      <c r="H36" s="185">
        <v>8</v>
      </c>
      <c r="I36" s="185">
        <v>8</v>
      </c>
      <c r="J36" s="185">
        <v>3</v>
      </c>
      <c r="K36" s="37">
        <f>SUM(PM_EULopi[[#This Row],[S1]:[S5]])</f>
        <v>38</v>
      </c>
      <c r="L36" s="37" t="str">
        <f t="shared" si="0"/>
        <v>(1, 1, 2)</v>
      </c>
      <c r="M36" s="185">
        <v>10</v>
      </c>
      <c r="N36" s="185">
        <v>10</v>
      </c>
      <c r="O36" s="185">
        <v>10</v>
      </c>
      <c r="P36" s="185">
        <v>10</v>
      </c>
      <c r="Q36" s="185">
        <v>9</v>
      </c>
      <c r="R36" s="37">
        <f>SUM(PM_EULopi[[#This Row],[L1]:[L5]])</f>
        <v>49</v>
      </c>
      <c r="S36" s="37" t="str">
        <f t="shared" si="1"/>
        <v>(4, 1, 0)</v>
      </c>
      <c r="T36" s="185">
        <v>9</v>
      </c>
      <c r="U36" s="185">
        <v>9</v>
      </c>
      <c r="V36" s="185">
        <v>8</v>
      </c>
      <c r="W36" s="185">
        <v>8</v>
      </c>
      <c r="X36" s="185">
        <v>3</v>
      </c>
      <c r="Y36" s="37">
        <f>SUM(PM_EULopi[[#This Row],[Ģ1]:[Ģ5]])</f>
        <v>37</v>
      </c>
      <c r="Z36" s="37" t="str">
        <f t="shared" si="2"/>
        <v>(0, 2, 2)</v>
      </c>
      <c r="AA36" s="185">
        <v>10</v>
      </c>
      <c r="AB36" s="185">
        <v>9</v>
      </c>
      <c r="AC36" s="185">
        <v>9</v>
      </c>
      <c r="AD36" s="185">
        <v>8</v>
      </c>
      <c r="AE36" s="185">
        <v>8</v>
      </c>
      <c r="AF36" s="37">
        <f>SUM(PM_EULopi[[#This Row],[C1]:[C5]])</f>
        <v>44</v>
      </c>
      <c r="AG36" s="37" t="str">
        <f t="shared" si="3"/>
        <v>(1, 2, 2)</v>
      </c>
      <c r="AH36" s="68">
        <f>SUM(PM_EULopi[[#This Row],[S Kopā]]+PM_EULopi[[#This Row],[L Kopā]]+PM_EULopi[[#This Row],[Ģ Kopā]]+PM_EULopi[[#This Row],[C Kopā]])</f>
        <v>168</v>
      </c>
      <c r="AI36" s="68" t="str">
        <f t="shared" si="4"/>
        <v>(6, 6, 6)</v>
      </c>
      <c r="AJ36" s="68">
        <f>IF(PM_EULopi[[#This Row],[KOPĀ
Punkti ]]&gt;0,RANK(PM_EULopi[[#This Row],[KOPĀ
Punkti ]],PM_EULopi[KOPĀ
Punkti ]),"NAV")</f>
        <v>30</v>
      </c>
      <c r="AK36" s="68">
        <v>30</v>
      </c>
      <c r="AL36" s="103">
        <f>INDEX(PM_Dalibnieki[],MATCH(PM_EULopi[[#This Row],[Dablībnieka numurs]],PM_Dalibnieki[Dablībnieka numurs],0),6)</f>
        <v>0</v>
      </c>
      <c r="AM36" s="83" t="str">
        <f>IF(PM_EULopi[[#This Row],[Norma ]]="x",COUNTIFS(PM_EULopi[[Norma ]],PM_EULopi[[#This Row],[Norma ]],PM_EULopi[KOPĀ
Punkti ],"&gt;"&amp;PM_EULopi[[#This Row],[KOPĀ
Punkti ]])+1,"")</f>
        <v/>
      </c>
    </row>
    <row r="37" spans="1:39" x14ac:dyDescent="0.25">
      <c r="A37" s="55">
        <v>31</v>
      </c>
      <c r="B37" s="68">
        <v>32</v>
      </c>
      <c r="C37" s="35">
        <f>INDEX(PM_Dalibnieki[],MATCH(PM_EULopi[[#This Row],[Dablībnieka numurs]],PM_Dalibnieki[Dablībnieka numurs],0),2)</f>
        <v>0</v>
      </c>
      <c r="D37" s="35" t="str">
        <f>INDEX(PM_Dalibnieki[],MATCH(PM_EULopi[[#This Row],[Dablībnieka numurs]],PM_Dalibnieki[Dablībnieka numurs],0),3)</f>
        <v>Meistars</v>
      </c>
      <c r="E37" s="35" t="str">
        <f>INDEX(PM_Dalibnieki[],MATCH(PM_EULopi[[#This Row],[Dablībnieka numurs]],PM_Dalibnieki[Dablībnieka numurs],0),4)</f>
        <v>Oskars Subota</v>
      </c>
      <c r="F37" s="185">
        <v>10</v>
      </c>
      <c r="G37" s="185">
        <v>10</v>
      </c>
      <c r="H37" s="185">
        <v>10</v>
      </c>
      <c r="I37" s="185">
        <v>9</v>
      </c>
      <c r="J37" s="185">
        <v>9</v>
      </c>
      <c r="K37" s="37">
        <f>SUM(PM_EULopi[[#This Row],[S1]:[S5]])</f>
        <v>48</v>
      </c>
      <c r="L37" s="37" t="str">
        <f t="shared" si="0"/>
        <v>(3, 2, 0)</v>
      </c>
      <c r="M37" s="185">
        <v>10</v>
      </c>
      <c r="N37" s="185">
        <v>10</v>
      </c>
      <c r="O37" s="185">
        <v>9</v>
      </c>
      <c r="P37" s="185">
        <v>9</v>
      </c>
      <c r="Q37" s="185">
        <v>9</v>
      </c>
      <c r="R37" s="37">
        <f>SUM(PM_EULopi[[#This Row],[L1]:[L5]])</f>
        <v>47</v>
      </c>
      <c r="S37" s="37" t="str">
        <f t="shared" si="1"/>
        <v>(2, 3, 0)</v>
      </c>
      <c r="T37" s="185">
        <v>9</v>
      </c>
      <c r="U37" s="185">
        <v>9</v>
      </c>
      <c r="V37" s="185">
        <v>8</v>
      </c>
      <c r="W37" s="185">
        <v>1</v>
      </c>
      <c r="X37" s="185">
        <v>0</v>
      </c>
      <c r="Y37" s="37">
        <f>SUM(PM_EULopi[[#This Row],[Ģ1]:[Ģ5]])</f>
        <v>27</v>
      </c>
      <c r="Z37" s="37" t="str">
        <f t="shared" si="2"/>
        <v>(0, 2, 1)</v>
      </c>
      <c r="AA37" s="185">
        <v>10</v>
      </c>
      <c r="AB37" s="185">
        <v>9</v>
      </c>
      <c r="AC37" s="185">
        <v>9</v>
      </c>
      <c r="AD37" s="185">
        <v>9</v>
      </c>
      <c r="AE37" s="185">
        <v>8</v>
      </c>
      <c r="AF37" s="37">
        <f>SUM(PM_EULopi[[#This Row],[C1]:[C5]])</f>
        <v>45</v>
      </c>
      <c r="AG37" s="37" t="str">
        <f t="shared" si="3"/>
        <v>(1, 3, 1)</v>
      </c>
      <c r="AH37" s="68">
        <f>SUM(PM_EULopi[[#This Row],[S Kopā]]+PM_EULopi[[#This Row],[L Kopā]]+PM_EULopi[[#This Row],[Ģ Kopā]]+PM_EULopi[[#This Row],[C Kopā]])</f>
        <v>167</v>
      </c>
      <c r="AI37" s="68" t="str">
        <f t="shared" si="4"/>
        <v>(6, 10, 2)</v>
      </c>
      <c r="AJ37" s="68">
        <f>IF(PM_EULopi[[#This Row],[KOPĀ
Punkti ]]&gt;0,RANK(PM_EULopi[[#This Row],[KOPĀ
Punkti ]],PM_EULopi[KOPĀ
Punkti ]),"NAV")</f>
        <v>31</v>
      </c>
      <c r="AK37" s="68">
        <v>31</v>
      </c>
      <c r="AL37" s="103">
        <f>INDEX(PM_Dalibnieki[],MATCH(PM_EULopi[[#This Row],[Dablībnieka numurs]],PM_Dalibnieki[Dablībnieka numurs],0),6)</f>
        <v>0</v>
      </c>
      <c r="AM37" s="72" t="str">
        <f>IF(PM_EULopi[[#This Row],[Norma ]]="x",COUNTIFS(PM_EULopi[[Norma ]],PM_EULopi[[#This Row],[Norma ]],PM_EULopi[KOPĀ
Punkti ],"&gt;"&amp;PM_EULopi[[#This Row],[KOPĀ
Punkti ]])+1,"")</f>
        <v/>
      </c>
    </row>
    <row r="38" spans="1:39" x14ac:dyDescent="0.25">
      <c r="A38" s="55">
        <v>32</v>
      </c>
      <c r="B38" s="68">
        <v>66</v>
      </c>
      <c r="C38" s="35">
        <f>INDEX(PM_Dalibnieki[],MATCH(PM_EULopi[[#This Row],[Dablībnieka numurs]],PM_Dalibnieki[Dablībnieka numurs],0),2)</f>
        <v>0</v>
      </c>
      <c r="D38" s="35" t="str">
        <f>INDEX(PM_Dalibnieki[],MATCH(PM_EULopi[[#This Row],[Dablībnieka numurs]],PM_Dalibnieki[Dablībnieka numurs],0),3)</f>
        <v>Amatieris</v>
      </c>
      <c r="E38" s="35" t="str">
        <f>INDEX(PM_Dalibnieki[],MATCH(PM_EULopi[[#This Row],[Dablībnieka numurs]],PM_Dalibnieki[Dablībnieka numurs],0),4)</f>
        <v>Toms Lamba</v>
      </c>
      <c r="F38" s="185">
        <v>10</v>
      </c>
      <c r="G38" s="185">
        <v>10</v>
      </c>
      <c r="H38" s="185">
        <v>9</v>
      </c>
      <c r="I38" s="185">
        <v>9</v>
      </c>
      <c r="J38" s="185">
        <v>3</v>
      </c>
      <c r="K38" s="37">
        <f>SUM(PM_EULopi[[#This Row],[S1]:[S5]])</f>
        <v>41</v>
      </c>
      <c r="L38" s="37" t="str">
        <f t="shared" si="0"/>
        <v>(2, 2, 0)</v>
      </c>
      <c r="M38" s="185">
        <v>10</v>
      </c>
      <c r="N38" s="185">
        <v>9</v>
      </c>
      <c r="O38" s="185">
        <v>3</v>
      </c>
      <c r="P38" s="185">
        <v>3</v>
      </c>
      <c r="Q38" s="185">
        <v>3</v>
      </c>
      <c r="R38" s="37">
        <f>SUM(PM_EULopi[[#This Row],[L1]:[L5]])</f>
        <v>28</v>
      </c>
      <c r="S38" s="37" t="str">
        <f t="shared" si="1"/>
        <v>(1, 1, 0)</v>
      </c>
      <c r="T38" s="185">
        <v>10</v>
      </c>
      <c r="U38" s="185">
        <v>10</v>
      </c>
      <c r="V38" s="185">
        <v>10</v>
      </c>
      <c r="W38" s="185">
        <v>10</v>
      </c>
      <c r="X38" s="185">
        <v>10</v>
      </c>
      <c r="Y38" s="37">
        <f>SUM(PM_EULopi[[#This Row],[Ģ1]:[Ģ5]])</f>
        <v>50</v>
      </c>
      <c r="Z38" s="37" t="str">
        <f t="shared" si="2"/>
        <v>(5, 0, 0)</v>
      </c>
      <c r="AA38" s="185">
        <v>10</v>
      </c>
      <c r="AB38" s="185">
        <v>10</v>
      </c>
      <c r="AC38" s="185">
        <v>9</v>
      </c>
      <c r="AD38" s="185">
        <v>9</v>
      </c>
      <c r="AE38" s="185">
        <v>9</v>
      </c>
      <c r="AF38" s="37">
        <f>SUM(PM_EULopi[[#This Row],[C1]:[C5]])</f>
        <v>47</v>
      </c>
      <c r="AG38" s="37" t="str">
        <f t="shared" si="3"/>
        <v>(2, 3, 0)</v>
      </c>
      <c r="AH38" s="68">
        <f>SUM(PM_EULopi[[#This Row],[S Kopā]]+PM_EULopi[[#This Row],[L Kopā]]+PM_EULopi[[#This Row],[Ģ Kopā]]+PM_EULopi[[#This Row],[C Kopā]])</f>
        <v>166</v>
      </c>
      <c r="AI38" s="131" t="str">
        <f t="shared" si="4"/>
        <v>(10, 6, 0)</v>
      </c>
      <c r="AJ38" s="68">
        <f>IF(PM_EULopi[[#This Row],[KOPĀ
Punkti ]]&gt;0,RANK(PM_EULopi[[#This Row],[KOPĀ
Punkti ]],PM_EULopi[KOPĀ
Punkti ]),"NAV")</f>
        <v>32</v>
      </c>
      <c r="AK38" s="68">
        <v>32</v>
      </c>
      <c r="AL38" s="104">
        <f>INDEX(PM_Dalibnieki[],MATCH(PM_EULopi[[#This Row],[Dablībnieka numurs]],PM_Dalibnieki[Dablībnieka numurs],0),6)</f>
        <v>0</v>
      </c>
      <c r="AM38" s="72" t="str">
        <f>IF(PM_EULopi[[#This Row],[Norma ]]="x",COUNTIFS(PM_EULopi[[Norma ]],PM_EULopi[[#This Row],[Norma ]],PM_EULopi[KOPĀ
Punkti ],"&gt;"&amp;PM_EULopi[[#This Row],[KOPĀ
Punkti ]])+1,"")</f>
        <v/>
      </c>
    </row>
    <row r="39" spans="1:39" x14ac:dyDescent="0.25">
      <c r="A39" s="55">
        <v>33</v>
      </c>
      <c r="B39" s="68">
        <v>69</v>
      </c>
      <c r="C39" s="35">
        <f>INDEX(PM_Dalibnieki[],MATCH(PM_EULopi[[#This Row],[Dablībnieka numurs]],PM_Dalibnieki[Dablībnieka numurs],0),2)</f>
        <v>0</v>
      </c>
      <c r="D39" s="35" t="str">
        <f>INDEX(PM_Dalibnieki[],MATCH(PM_EULopi[[#This Row],[Dablībnieka numurs]],PM_Dalibnieki[Dablībnieka numurs],0),3)</f>
        <v>Amatieris</v>
      </c>
      <c r="E39" s="35" t="str">
        <f>INDEX(PM_Dalibnieki[],MATCH(PM_EULopi[[#This Row],[Dablībnieka numurs]],PM_Dalibnieki[Dablībnieka numurs],0),4)</f>
        <v>Edvīns Mārtinsons</v>
      </c>
      <c r="F39" s="185">
        <v>10</v>
      </c>
      <c r="G39" s="185">
        <v>10</v>
      </c>
      <c r="H39" s="185">
        <v>10</v>
      </c>
      <c r="I39" s="185">
        <v>10</v>
      </c>
      <c r="J39" s="185">
        <v>8</v>
      </c>
      <c r="K39" s="37">
        <f>SUM(PM_EULopi[[#This Row],[S1]:[S5]])</f>
        <v>48</v>
      </c>
      <c r="L39" s="37" t="str">
        <f t="shared" si="0"/>
        <v>(4, 0, 1)</v>
      </c>
      <c r="M39" s="185">
        <v>10</v>
      </c>
      <c r="N39" s="185">
        <v>10</v>
      </c>
      <c r="O39" s="185">
        <v>10</v>
      </c>
      <c r="P39" s="185">
        <v>10</v>
      </c>
      <c r="Q39" s="185">
        <v>10</v>
      </c>
      <c r="R39" s="37">
        <f>SUM(PM_EULopi[[#This Row],[L1]:[L5]])</f>
        <v>50</v>
      </c>
      <c r="S39" s="37" t="str">
        <f t="shared" si="1"/>
        <v>(5, 0, 0)</v>
      </c>
      <c r="T39" s="185">
        <v>9</v>
      </c>
      <c r="U39" s="185">
        <v>9</v>
      </c>
      <c r="V39" s="185">
        <v>9</v>
      </c>
      <c r="W39" s="185">
        <v>3</v>
      </c>
      <c r="X39" s="185">
        <v>3</v>
      </c>
      <c r="Y39" s="37">
        <f>SUM(PM_EULopi[[#This Row],[Ģ1]:[Ģ5]])</f>
        <v>33</v>
      </c>
      <c r="Z39" s="37" t="str">
        <f t="shared" si="2"/>
        <v>(0, 3, 0)</v>
      </c>
      <c r="AA39" s="185">
        <v>10</v>
      </c>
      <c r="AB39" s="185">
        <v>9</v>
      </c>
      <c r="AC39" s="185">
        <v>8</v>
      </c>
      <c r="AD39" s="185">
        <v>8</v>
      </c>
      <c r="AE39" s="185">
        <v>0</v>
      </c>
      <c r="AF39" s="37">
        <f>SUM(PM_EULopi[[#This Row],[C1]:[C5]])</f>
        <v>35</v>
      </c>
      <c r="AG39" s="37" t="str">
        <f t="shared" si="3"/>
        <v>(1, 1, 2)</v>
      </c>
      <c r="AH39" s="68">
        <f>SUM(PM_EULopi[[#This Row],[S Kopā]]+PM_EULopi[[#This Row],[L Kopā]]+PM_EULopi[[#This Row],[Ģ Kopā]]+PM_EULopi[[#This Row],[C Kopā]])</f>
        <v>166</v>
      </c>
      <c r="AI39" s="131" t="str">
        <f t="shared" si="4"/>
        <v>(10, 4, 3)</v>
      </c>
      <c r="AJ39" s="68">
        <f>IF(PM_EULopi[[#This Row],[KOPĀ
Punkti ]]&gt;0,RANK(PM_EULopi[[#This Row],[KOPĀ
Punkti ]],PM_EULopi[KOPĀ
Punkti ]),"NAV")</f>
        <v>32</v>
      </c>
      <c r="AK39" s="68">
        <v>33</v>
      </c>
      <c r="AL39" s="103">
        <f>INDEX(PM_Dalibnieki[],MATCH(PM_EULopi[[#This Row],[Dablībnieka numurs]],PM_Dalibnieki[Dablībnieka numurs],0),6)</f>
        <v>0</v>
      </c>
      <c r="AM39" s="72" t="str">
        <f>IF(PM_EULopi[[#This Row],[Norma ]]="x",COUNTIFS(PM_EULopi[[Norma ]],PM_EULopi[[#This Row],[Norma ]],PM_EULopi[KOPĀ
Punkti ],"&gt;"&amp;PM_EULopi[[#This Row],[KOPĀ
Punkti ]])+1,"")</f>
        <v/>
      </c>
    </row>
    <row r="40" spans="1:39" x14ac:dyDescent="0.25">
      <c r="A40" s="55">
        <v>34</v>
      </c>
      <c r="B40" s="68">
        <v>57</v>
      </c>
      <c r="C40" s="35">
        <f>INDEX(PM_Dalibnieki[],MATCH(PM_EULopi[[#This Row],[Dablībnieka numurs]],PM_Dalibnieki[Dablībnieka numurs],0),2)</f>
        <v>0</v>
      </c>
      <c r="D40" s="35" t="str">
        <f>INDEX(PM_Dalibnieki[],MATCH(PM_EULopi[[#This Row],[Dablībnieka numurs]],PM_Dalibnieki[Dablībnieka numurs],0),3)</f>
        <v>Amatieris</v>
      </c>
      <c r="E40" s="35" t="str">
        <f>INDEX(PM_Dalibnieki[],MATCH(PM_EULopi[[#This Row],[Dablībnieka numurs]],PM_Dalibnieki[Dablībnieka numurs],0),4)</f>
        <v>Andris Sproģis</v>
      </c>
      <c r="F40" s="185">
        <v>10</v>
      </c>
      <c r="G40" s="185">
        <v>10</v>
      </c>
      <c r="H40" s="185">
        <v>10</v>
      </c>
      <c r="I40" s="185">
        <v>10</v>
      </c>
      <c r="J40" s="185">
        <v>10</v>
      </c>
      <c r="K40" s="37">
        <f>SUM(PM_EULopi[[#This Row],[S1]:[S5]])</f>
        <v>50</v>
      </c>
      <c r="L40" s="37" t="str">
        <f t="shared" si="0"/>
        <v>(5, 0, 0)</v>
      </c>
      <c r="M40" s="185">
        <v>10</v>
      </c>
      <c r="N40" s="185">
        <v>9</v>
      </c>
      <c r="O40" s="185">
        <v>8</v>
      </c>
      <c r="P40" s="185">
        <v>8</v>
      </c>
      <c r="Q40" s="185">
        <v>8</v>
      </c>
      <c r="R40" s="37">
        <f>SUM(PM_EULopi[[#This Row],[L1]:[L5]])</f>
        <v>43</v>
      </c>
      <c r="S40" s="37" t="str">
        <f t="shared" si="1"/>
        <v>(1, 1, 3)</v>
      </c>
      <c r="T40" s="185">
        <v>10</v>
      </c>
      <c r="U40" s="185">
        <v>10</v>
      </c>
      <c r="V40" s="185">
        <v>9</v>
      </c>
      <c r="W40" s="185">
        <v>8</v>
      </c>
      <c r="X40" s="185">
        <v>0</v>
      </c>
      <c r="Y40" s="37">
        <f>SUM(PM_EULopi[[#This Row],[Ģ1]:[Ģ5]])</f>
        <v>37</v>
      </c>
      <c r="Z40" s="37" t="str">
        <f t="shared" si="2"/>
        <v>(2, 1, 1)</v>
      </c>
      <c r="AA40" s="185">
        <v>10</v>
      </c>
      <c r="AB40" s="185">
        <v>9</v>
      </c>
      <c r="AC40" s="185">
        <v>9</v>
      </c>
      <c r="AD40" s="185">
        <v>8</v>
      </c>
      <c r="AE40" s="185">
        <v>0</v>
      </c>
      <c r="AF40" s="37">
        <f>SUM(PM_EULopi[[#This Row],[C1]:[C5]])</f>
        <v>36</v>
      </c>
      <c r="AG40" s="37" t="str">
        <f t="shared" si="3"/>
        <v>(1, 2, 1)</v>
      </c>
      <c r="AH40" s="68">
        <f>SUM(PM_EULopi[[#This Row],[S Kopā]]+PM_EULopi[[#This Row],[L Kopā]]+PM_EULopi[[#This Row],[Ģ Kopā]]+PM_EULopi[[#This Row],[C Kopā]])</f>
        <v>166</v>
      </c>
      <c r="AI40" s="131" t="str">
        <f t="shared" si="4"/>
        <v>(9, 4, 5)</v>
      </c>
      <c r="AJ40" s="68">
        <f>IF(PM_EULopi[[#This Row],[KOPĀ
Punkti ]]&gt;0,RANK(PM_EULopi[[#This Row],[KOPĀ
Punkti ]],PM_EULopi[KOPĀ
Punkti ]),"NAV")</f>
        <v>32</v>
      </c>
      <c r="AK40" s="68">
        <v>34</v>
      </c>
      <c r="AL40" s="104" t="str">
        <f>INDEX(PM_Dalibnieki[],MATCH(PM_EULopi[[#This Row],[Dablībnieka numurs]],PM_Dalibnieki[Dablībnieka numurs],0),6)</f>
        <v>x</v>
      </c>
      <c r="AM40" s="72">
        <f>IF(PM_EULopi[[#This Row],[Norma ]]="x",COUNTIFS(PM_EULopi[[Norma ]],PM_EULopi[[#This Row],[Norma ]],PM_EULopi[KOPĀ
Punkti ],"&gt;"&amp;PM_EULopi[[#This Row],[KOPĀ
Punkti ]])+1,"")</f>
        <v>10</v>
      </c>
    </row>
    <row r="41" spans="1:39" x14ac:dyDescent="0.25">
      <c r="A41" s="55">
        <v>35</v>
      </c>
      <c r="B41" s="68">
        <v>102</v>
      </c>
      <c r="C41" s="35">
        <f>INDEX(PM_Dalibnieki[],MATCH(PM_EULopi[[#This Row],[Dablībnieka numurs]],PM_Dalibnieki[Dablībnieka numurs],0),2)</f>
        <v>0</v>
      </c>
      <c r="D41" s="35" t="str">
        <f>INDEX(PM_Dalibnieki[],MATCH(PM_EULopi[[#This Row],[Dablībnieka numurs]],PM_Dalibnieki[Dablībnieka numurs],0),3)</f>
        <v>Amatieris</v>
      </c>
      <c r="E41" s="35" t="str">
        <f>INDEX(PM_Dalibnieki[],MATCH(PM_EULopi[[#This Row],[Dablībnieka numurs]],PM_Dalibnieki[Dablībnieka numurs],0),4)</f>
        <v>Māris Ķirķis</v>
      </c>
      <c r="F41" s="185">
        <v>10</v>
      </c>
      <c r="G41" s="185">
        <v>10</v>
      </c>
      <c r="H41" s="185">
        <v>10</v>
      </c>
      <c r="I41" s="185">
        <v>9</v>
      </c>
      <c r="J41" s="185">
        <v>9</v>
      </c>
      <c r="K41" s="37">
        <f>SUM(PM_EULopi[[#This Row],[S1]:[S5]])</f>
        <v>48</v>
      </c>
      <c r="L41" s="37" t="str">
        <f t="shared" si="0"/>
        <v>(3, 2, 0)</v>
      </c>
      <c r="M41" s="185">
        <v>10</v>
      </c>
      <c r="N41" s="185">
        <v>9</v>
      </c>
      <c r="O41" s="185">
        <v>3</v>
      </c>
      <c r="P41" s="185">
        <v>1</v>
      </c>
      <c r="Q41" s="185">
        <v>1</v>
      </c>
      <c r="R41" s="37">
        <f>SUM(PM_EULopi[[#This Row],[L1]:[L5]])</f>
        <v>24</v>
      </c>
      <c r="S41" s="37" t="str">
        <f t="shared" si="1"/>
        <v>(1, 1, 0)</v>
      </c>
      <c r="T41" s="185">
        <v>10</v>
      </c>
      <c r="U41" s="185">
        <v>10</v>
      </c>
      <c r="V41" s="185">
        <v>10</v>
      </c>
      <c r="W41" s="185">
        <v>9</v>
      </c>
      <c r="X41" s="185">
        <v>9</v>
      </c>
      <c r="Y41" s="37">
        <f>SUM(PM_EULopi[[#This Row],[Ģ1]:[Ģ5]])</f>
        <v>48</v>
      </c>
      <c r="Z41" s="37" t="str">
        <f t="shared" si="2"/>
        <v>(3, 2, 0)</v>
      </c>
      <c r="AA41" s="185">
        <v>9</v>
      </c>
      <c r="AB41" s="185">
        <v>9</v>
      </c>
      <c r="AC41" s="185">
        <v>9</v>
      </c>
      <c r="AD41" s="185">
        <v>9</v>
      </c>
      <c r="AE41" s="185">
        <v>9</v>
      </c>
      <c r="AF41" s="37">
        <f>SUM(PM_EULopi[[#This Row],[C1]:[C5]])</f>
        <v>45</v>
      </c>
      <c r="AG41" s="37" t="str">
        <f t="shared" si="3"/>
        <v>(0, 5, 0)</v>
      </c>
      <c r="AH41" s="68">
        <f>SUM(PM_EULopi[[#This Row],[S Kopā]]+PM_EULopi[[#This Row],[L Kopā]]+PM_EULopi[[#This Row],[Ģ Kopā]]+PM_EULopi[[#This Row],[C Kopā]])</f>
        <v>165</v>
      </c>
      <c r="AI41" s="68" t="str">
        <f t="shared" si="4"/>
        <v>(7, 10, 0)</v>
      </c>
      <c r="AJ41" s="68">
        <f>IF(PM_EULopi[[#This Row],[KOPĀ
Punkti ]]&gt;0,RANK(PM_EULopi[[#This Row],[KOPĀ
Punkti ]],PM_EULopi[KOPĀ
Punkti ]),"NAV")</f>
        <v>35</v>
      </c>
      <c r="AK41" s="68">
        <v>35</v>
      </c>
      <c r="AL41" s="104">
        <f>INDEX(PM_Dalibnieki[],MATCH(PM_EULopi[[#This Row],[Dablībnieka numurs]],PM_Dalibnieki[Dablībnieka numurs],0),6)</f>
        <v>0</v>
      </c>
      <c r="AM41" s="72" t="str">
        <f>IF(PM_EULopi[[#This Row],[Norma ]]="x",COUNTIFS(PM_EULopi[[Norma ]],PM_EULopi[[#This Row],[Norma ]],PM_EULopi[KOPĀ
Punkti ],"&gt;"&amp;PM_EULopi[[#This Row],[KOPĀ
Punkti ]])+1,"")</f>
        <v/>
      </c>
    </row>
    <row r="42" spans="1:39" x14ac:dyDescent="0.25">
      <c r="A42" s="55">
        <v>36</v>
      </c>
      <c r="B42" s="68">
        <v>28</v>
      </c>
      <c r="C42" s="35" t="str">
        <f>INDEX(PM_Dalibnieki[],MATCH(PM_EULopi[[#This Row],[Dablībnieka numurs]],PM_Dalibnieki[Dablībnieka numurs],0),2)</f>
        <v>Meža sports</v>
      </c>
      <c r="D42" s="35" t="str">
        <f>INDEX(PM_Dalibnieki[],MATCH(PM_EULopi[[#This Row],[Dablībnieka numurs]],PM_Dalibnieki[Dablībnieka numurs],0),3)</f>
        <v>Juniors</v>
      </c>
      <c r="E42" s="35" t="str">
        <f>INDEX(PM_Dalibnieki[],MATCH(PM_EULopi[[#This Row],[Dablībnieka numurs]],PM_Dalibnieki[Dablībnieka numurs],0),4)</f>
        <v>Rinalds Ķudis</v>
      </c>
      <c r="F42" s="185">
        <v>10</v>
      </c>
      <c r="G42" s="185">
        <v>10</v>
      </c>
      <c r="H42" s="185">
        <v>10</v>
      </c>
      <c r="I42" s="185">
        <v>9</v>
      </c>
      <c r="J42" s="185">
        <v>9</v>
      </c>
      <c r="K42" s="37">
        <f>SUM(PM_EULopi[[#This Row],[S1]:[S5]])</f>
        <v>48</v>
      </c>
      <c r="L42" s="37" t="str">
        <f t="shared" si="0"/>
        <v>(3, 2, 0)</v>
      </c>
      <c r="M42" s="185">
        <v>10</v>
      </c>
      <c r="N42" s="185">
        <v>10</v>
      </c>
      <c r="O42" s="185">
        <v>10</v>
      </c>
      <c r="P42" s="185">
        <v>8</v>
      </c>
      <c r="Q42" s="185">
        <v>3</v>
      </c>
      <c r="R42" s="37">
        <f>SUM(PM_EULopi[[#This Row],[L1]:[L5]])</f>
        <v>41</v>
      </c>
      <c r="S42" s="37" t="str">
        <f t="shared" si="1"/>
        <v>(3, 0, 1)</v>
      </c>
      <c r="T42" s="185">
        <v>10</v>
      </c>
      <c r="U42" s="185">
        <v>9</v>
      </c>
      <c r="V42" s="185">
        <v>9</v>
      </c>
      <c r="W42" s="185">
        <v>8</v>
      </c>
      <c r="X42" s="185">
        <v>8</v>
      </c>
      <c r="Y42" s="37">
        <f>SUM(PM_EULopi[[#This Row],[Ģ1]:[Ģ5]])</f>
        <v>44</v>
      </c>
      <c r="Z42" s="37" t="str">
        <f t="shared" si="2"/>
        <v>(1, 2, 2)</v>
      </c>
      <c r="AA42" s="185">
        <v>9</v>
      </c>
      <c r="AB42" s="185">
        <v>8</v>
      </c>
      <c r="AC42" s="185">
        <v>8</v>
      </c>
      <c r="AD42" s="185">
        <v>5</v>
      </c>
      <c r="AE42" s="185">
        <v>0</v>
      </c>
      <c r="AF42" s="37">
        <f>SUM(PM_EULopi[[#This Row],[C1]:[C5]])</f>
        <v>30</v>
      </c>
      <c r="AG42" s="37" t="str">
        <f t="shared" si="3"/>
        <v>(0, 1, 2)</v>
      </c>
      <c r="AH42" s="68">
        <f>SUM(PM_EULopi[[#This Row],[S Kopā]]+PM_EULopi[[#This Row],[L Kopā]]+PM_EULopi[[#This Row],[Ģ Kopā]]+PM_EULopi[[#This Row],[C Kopā]])</f>
        <v>163</v>
      </c>
      <c r="AI42" s="68" t="str">
        <f t="shared" si="4"/>
        <v>(7, 5, 5)</v>
      </c>
      <c r="AJ42" s="68">
        <f>IF(PM_EULopi[[#This Row],[KOPĀ
Punkti ]]&gt;0,RANK(PM_EULopi[[#This Row],[KOPĀ
Punkti ]],PM_EULopi[KOPĀ
Punkti ]),"NAV")</f>
        <v>36</v>
      </c>
      <c r="AK42" s="68">
        <v>36</v>
      </c>
      <c r="AL42" s="103">
        <f>INDEX(PM_Dalibnieki[],MATCH(PM_EULopi[[#This Row],[Dablībnieka numurs]],PM_Dalibnieki[Dablībnieka numurs],0),6)</f>
        <v>0</v>
      </c>
      <c r="AM42" s="72" t="str">
        <f>IF(PM_EULopi[[#This Row],[Norma ]]="x",COUNTIFS(PM_EULopi[[Norma ]],PM_EULopi[[#This Row],[Norma ]],PM_EULopi[KOPĀ
Punkti ],"&gt;"&amp;PM_EULopi[[#This Row],[KOPĀ
Punkti ]])+1,"")</f>
        <v/>
      </c>
    </row>
    <row r="43" spans="1:39" x14ac:dyDescent="0.25">
      <c r="A43" s="55">
        <v>37</v>
      </c>
      <c r="B43" s="68">
        <v>26</v>
      </c>
      <c r="C43" s="35" t="str">
        <f>INDEX(PM_Dalibnieki[],MATCH(PM_EULopi[[#This Row],[Dablībnieka numurs]],PM_Dalibnieki[Dablībnieka numurs],0),2)</f>
        <v>Meža sports</v>
      </c>
      <c r="D43" s="35" t="str">
        <f>INDEX(PM_Dalibnieki[],MATCH(PM_EULopi[[#This Row],[Dablībnieka numurs]],PM_Dalibnieki[Dablībnieka numurs],0),3)</f>
        <v>Meistars</v>
      </c>
      <c r="E43" s="35" t="str">
        <f>INDEX(PM_Dalibnieki[],MATCH(PM_EULopi[[#This Row],[Dablībnieka numurs]],PM_Dalibnieki[Dablībnieka numurs],0),4)</f>
        <v>Andris Svārups</v>
      </c>
      <c r="F43" s="185">
        <v>10</v>
      </c>
      <c r="G43" s="185">
        <v>10</v>
      </c>
      <c r="H43" s="185">
        <v>10</v>
      </c>
      <c r="I43" s="185">
        <v>10</v>
      </c>
      <c r="J43" s="185">
        <v>10</v>
      </c>
      <c r="K43" s="37">
        <f>SUM(PM_EULopi[[#This Row],[S1]:[S5]])</f>
        <v>50</v>
      </c>
      <c r="L43" s="37" t="str">
        <f t="shared" si="0"/>
        <v>(5, 0, 0)</v>
      </c>
      <c r="M43" s="185">
        <v>10</v>
      </c>
      <c r="N43" s="185">
        <v>9</v>
      </c>
      <c r="O43" s="185">
        <v>9</v>
      </c>
      <c r="P43" s="185">
        <v>9</v>
      </c>
      <c r="Q43" s="185">
        <v>3</v>
      </c>
      <c r="R43" s="37">
        <f>SUM(PM_EULopi[[#This Row],[L1]:[L5]])</f>
        <v>40</v>
      </c>
      <c r="S43" s="37" t="str">
        <f t="shared" si="1"/>
        <v>(1, 3, 0)</v>
      </c>
      <c r="T43" s="185">
        <v>9</v>
      </c>
      <c r="U43" s="185">
        <v>9</v>
      </c>
      <c r="V43" s="185">
        <v>8</v>
      </c>
      <c r="W43" s="185">
        <v>3</v>
      </c>
      <c r="X43" s="185">
        <v>1</v>
      </c>
      <c r="Y43" s="37">
        <f>SUM(PM_EULopi[[#This Row],[Ģ1]:[Ģ5]])</f>
        <v>30</v>
      </c>
      <c r="Z43" s="37" t="str">
        <f t="shared" si="2"/>
        <v>(0, 2, 1)</v>
      </c>
      <c r="AA43" s="185">
        <v>9</v>
      </c>
      <c r="AB43" s="185">
        <v>9</v>
      </c>
      <c r="AC43" s="185">
        <v>8</v>
      </c>
      <c r="AD43" s="185">
        <v>8</v>
      </c>
      <c r="AE43" s="185">
        <v>8</v>
      </c>
      <c r="AF43" s="37">
        <f>SUM(PM_EULopi[[#This Row],[C1]:[C5]])</f>
        <v>42</v>
      </c>
      <c r="AG43" s="37" t="str">
        <f t="shared" si="3"/>
        <v>(0, 2, 3)</v>
      </c>
      <c r="AH43" s="68">
        <f>SUM(PM_EULopi[[#This Row],[S Kopā]]+PM_EULopi[[#This Row],[L Kopā]]+PM_EULopi[[#This Row],[Ģ Kopā]]+PM_EULopi[[#This Row],[C Kopā]])</f>
        <v>162</v>
      </c>
      <c r="AI43" s="68" t="str">
        <f t="shared" si="4"/>
        <v>(6, 7, 4)</v>
      </c>
      <c r="AJ43" s="68">
        <f>IF(PM_EULopi[[#This Row],[KOPĀ
Punkti ]]&gt;0,RANK(PM_EULopi[[#This Row],[KOPĀ
Punkti ]],PM_EULopi[KOPĀ
Punkti ]),"NAV")</f>
        <v>37</v>
      </c>
      <c r="AK43" s="68">
        <v>37</v>
      </c>
      <c r="AL43" s="103">
        <f>INDEX(PM_Dalibnieki[],MATCH(PM_EULopi[[#This Row],[Dablībnieka numurs]],PM_Dalibnieki[Dablībnieka numurs],0),6)</f>
        <v>0</v>
      </c>
      <c r="AM43" s="72" t="str">
        <f>IF(PM_EULopi[[#This Row],[Norma ]]="x",COUNTIFS(PM_EULopi[[Norma ]],PM_EULopi[[#This Row],[Norma ]],PM_EULopi[KOPĀ
Punkti ],"&gt;"&amp;PM_EULopi[[#This Row],[KOPĀ
Punkti ]])+1,"")</f>
        <v/>
      </c>
    </row>
    <row r="44" spans="1:39" x14ac:dyDescent="0.25">
      <c r="A44" s="55">
        <v>38</v>
      </c>
      <c r="B44" s="68">
        <v>112</v>
      </c>
      <c r="C44" s="35">
        <f>INDEX(PM_Dalibnieki[],MATCH(PM_EULopi[[#This Row],[Dablībnieka numurs]],PM_Dalibnieki[Dablībnieka numurs],0),2)</f>
        <v>0</v>
      </c>
      <c r="D44" s="35" t="str">
        <f>INDEX(PM_Dalibnieki[],MATCH(PM_EULopi[[#This Row],[Dablībnieka numurs]],PM_Dalibnieki[Dablībnieka numurs],0),3)</f>
        <v>Amatieris</v>
      </c>
      <c r="E44" s="35" t="str">
        <f>INDEX(PM_Dalibnieki[],MATCH(PM_EULopi[[#This Row],[Dablībnieka numurs]],PM_Dalibnieki[Dablībnieka numurs],0),4)</f>
        <v>Uldis Markuss</v>
      </c>
      <c r="F44" s="185">
        <v>10</v>
      </c>
      <c r="G44" s="185">
        <v>10</v>
      </c>
      <c r="H44" s="185">
        <v>10</v>
      </c>
      <c r="I44" s="185">
        <v>9</v>
      </c>
      <c r="J44" s="185">
        <v>9</v>
      </c>
      <c r="K44" s="37">
        <f>SUM(PM_EULopi[[#This Row],[S1]:[S5]])</f>
        <v>48</v>
      </c>
      <c r="L44" s="37" t="str">
        <f t="shared" si="0"/>
        <v>(3, 2, 0)</v>
      </c>
      <c r="M44" s="188">
        <v>10</v>
      </c>
      <c r="N44" s="188">
        <v>10</v>
      </c>
      <c r="O44" s="188">
        <v>10</v>
      </c>
      <c r="P44" s="188">
        <v>10</v>
      </c>
      <c r="Q44" s="188">
        <v>9</v>
      </c>
      <c r="R44" s="37">
        <f>SUM(PM_EULopi[[#This Row],[L1]:[L5]])</f>
        <v>49</v>
      </c>
      <c r="S44" s="37" t="str">
        <f t="shared" si="1"/>
        <v>(4, 1, 0)</v>
      </c>
      <c r="T44" s="188">
        <v>10</v>
      </c>
      <c r="U44" s="188">
        <v>9</v>
      </c>
      <c r="V44" s="188">
        <v>8</v>
      </c>
      <c r="W44" s="188">
        <v>8</v>
      </c>
      <c r="X44" s="188">
        <v>3</v>
      </c>
      <c r="Y44" s="37">
        <f>SUM(PM_EULopi[[#This Row],[Ģ1]:[Ģ5]])</f>
        <v>38</v>
      </c>
      <c r="Z44" s="37" t="str">
        <f t="shared" si="2"/>
        <v>(1, 1, 2)</v>
      </c>
      <c r="AA44" s="188">
        <v>9</v>
      </c>
      <c r="AB44" s="188">
        <v>9</v>
      </c>
      <c r="AC44" s="188">
        <v>8</v>
      </c>
      <c r="AD44" s="188">
        <v>0</v>
      </c>
      <c r="AE44" s="188">
        <v>0</v>
      </c>
      <c r="AF44" s="37">
        <f>SUM(PM_EULopi[[#This Row],[C1]:[C5]])</f>
        <v>26</v>
      </c>
      <c r="AG44" s="37" t="str">
        <f t="shared" si="3"/>
        <v>(0, 2, 1)</v>
      </c>
      <c r="AH44" s="68">
        <f>SUM(PM_EULopi[[#This Row],[S Kopā]]+PM_EULopi[[#This Row],[L Kopā]]+PM_EULopi[[#This Row],[Ģ Kopā]]+PM_EULopi[[#This Row],[C Kopā]])</f>
        <v>161</v>
      </c>
      <c r="AI44" s="68" t="str">
        <f t="shared" si="4"/>
        <v>(8, 6, 3)</v>
      </c>
      <c r="AJ44" s="68">
        <f>IF(PM_EULopi[[#This Row],[KOPĀ
Punkti ]]&gt;0,RANK(PM_EULopi[[#This Row],[KOPĀ
Punkti ]],PM_EULopi[KOPĀ
Punkti ]),"NAV")</f>
        <v>38</v>
      </c>
      <c r="AK44" s="68">
        <v>38</v>
      </c>
      <c r="AL44" s="103">
        <f>INDEX(PM_Dalibnieki[],MATCH(PM_EULopi[[#This Row],[Dablībnieka numurs]],PM_Dalibnieki[Dablībnieka numurs],0),6)</f>
        <v>0</v>
      </c>
      <c r="AM44" s="72" t="str">
        <f>IF(PM_EULopi[[#This Row],[Norma ]]="x",COUNTIFS(PM_EULopi[[Norma ]],PM_EULopi[[#This Row],[Norma ]],PM_EULopi[KOPĀ
Punkti ],"&gt;"&amp;PM_EULopi[[#This Row],[KOPĀ
Punkti ]])+1,"")</f>
        <v/>
      </c>
    </row>
    <row r="45" spans="1:39" x14ac:dyDescent="0.25">
      <c r="A45" s="55">
        <v>39</v>
      </c>
      <c r="B45" s="68">
        <v>70</v>
      </c>
      <c r="C45" s="35" t="str">
        <f>INDEX(PM_Dalibnieki[],MATCH(PM_EULopi[[#This Row],[Dablībnieka numurs]],PM_Dalibnieki[Dablībnieka numurs],0),2)</f>
        <v>SIA ieroči 1</v>
      </c>
      <c r="D45" s="35" t="str">
        <f>INDEX(PM_Dalibnieki[],MATCH(PM_EULopi[[#This Row],[Dablībnieka numurs]],PM_Dalibnieki[Dablībnieka numurs],0),3)</f>
        <v>Juniors</v>
      </c>
      <c r="E45" s="35" t="str">
        <f>INDEX(PM_Dalibnieki[],MATCH(PM_EULopi[[#This Row],[Dablībnieka numurs]],PM_Dalibnieki[Dablībnieka numurs],0),4)</f>
        <v>Reinis Ķemlers</v>
      </c>
      <c r="F45" s="185">
        <v>10</v>
      </c>
      <c r="G45" s="185">
        <v>10</v>
      </c>
      <c r="H45" s="185">
        <v>10</v>
      </c>
      <c r="I45" s="185">
        <v>9</v>
      </c>
      <c r="J45" s="185">
        <v>8</v>
      </c>
      <c r="K45" s="37">
        <f>SUM(PM_EULopi[[#This Row],[S1]:[S5]])</f>
        <v>47</v>
      </c>
      <c r="L45" s="37" t="str">
        <f t="shared" si="0"/>
        <v>(3, 1, 1)</v>
      </c>
      <c r="M45" s="185">
        <v>10</v>
      </c>
      <c r="N45" s="185">
        <v>10</v>
      </c>
      <c r="O45" s="185">
        <v>9</v>
      </c>
      <c r="P45" s="185">
        <v>9</v>
      </c>
      <c r="Q45" s="185">
        <v>3</v>
      </c>
      <c r="R45" s="37">
        <f>SUM(PM_EULopi[[#This Row],[L1]:[L5]])</f>
        <v>41</v>
      </c>
      <c r="S45" s="37" t="str">
        <f t="shared" si="1"/>
        <v>(2, 2, 0)</v>
      </c>
      <c r="T45" s="185">
        <v>10</v>
      </c>
      <c r="U45" s="185">
        <v>9</v>
      </c>
      <c r="V45" s="185">
        <v>9</v>
      </c>
      <c r="W45" s="185">
        <v>9</v>
      </c>
      <c r="X45" s="185">
        <v>3</v>
      </c>
      <c r="Y45" s="37">
        <f>SUM(PM_EULopi[[#This Row],[Ģ1]:[Ģ5]])</f>
        <v>40</v>
      </c>
      <c r="Z45" s="37" t="str">
        <f t="shared" si="2"/>
        <v>(1, 3, 0)</v>
      </c>
      <c r="AA45" s="185">
        <v>10</v>
      </c>
      <c r="AB45" s="185">
        <v>10</v>
      </c>
      <c r="AC45" s="185">
        <v>9</v>
      </c>
      <c r="AD45" s="185">
        <v>3</v>
      </c>
      <c r="AE45" s="185">
        <v>0</v>
      </c>
      <c r="AF45" s="37">
        <f>SUM(PM_EULopi[[#This Row],[C1]:[C5]])</f>
        <v>32</v>
      </c>
      <c r="AG45" s="37" t="str">
        <f t="shared" si="3"/>
        <v>(2, 1, 0)</v>
      </c>
      <c r="AH45" s="68">
        <f>SUM(PM_EULopi[[#This Row],[S Kopā]]+PM_EULopi[[#This Row],[L Kopā]]+PM_EULopi[[#This Row],[Ģ Kopā]]+PM_EULopi[[#This Row],[C Kopā]])</f>
        <v>160</v>
      </c>
      <c r="AI45" s="68" t="str">
        <f t="shared" si="4"/>
        <v>(8, 7, 1)</v>
      </c>
      <c r="AJ45" s="68">
        <f>IF(PM_EULopi[[#This Row],[KOPĀ
Punkti ]]&gt;0,RANK(PM_EULopi[[#This Row],[KOPĀ
Punkti ]],PM_EULopi[KOPĀ
Punkti ]),"NAV")</f>
        <v>39</v>
      </c>
      <c r="AK45" s="68">
        <v>39</v>
      </c>
      <c r="AL45" s="104">
        <f>INDEX(PM_Dalibnieki[],MATCH(PM_EULopi[[#This Row],[Dablībnieka numurs]],PM_Dalibnieki[Dablībnieka numurs],0),6)</f>
        <v>0</v>
      </c>
      <c r="AM45" s="72" t="str">
        <f>IF(PM_EULopi[[#This Row],[Norma ]]="x",COUNTIFS(PM_EULopi[[Norma ]],PM_EULopi[[#This Row],[Norma ]],PM_EULopi[KOPĀ
Punkti ],"&gt;"&amp;PM_EULopi[[#This Row],[KOPĀ
Punkti ]])+1,"")</f>
        <v/>
      </c>
    </row>
    <row r="46" spans="1:39" x14ac:dyDescent="0.25">
      <c r="A46" s="55">
        <v>40</v>
      </c>
      <c r="B46" s="68">
        <v>78</v>
      </c>
      <c r="C46" s="35">
        <f>INDEX(PM_Dalibnieki[],MATCH(PM_EULopi[[#This Row],[Dablībnieka numurs]],PM_Dalibnieki[Dablībnieka numurs],0),2)</f>
        <v>0</v>
      </c>
      <c r="D46" s="35" t="str">
        <f>INDEX(PM_Dalibnieki[],MATCH(PM_EULopi[[#This Row],[Dablībnieka numurs]],PM_Dalibnieki[Dablībnieka numurs],0),3)</f>
        <v>Amatieris</v>
      </c>
      <c r="E46" s="35" t="str">
        <f>INDEX(PM_Dalibnieki[],MATCH(PM_EULopi[[#This Row],[Dablībnieka numurs]],PM_Dalibnieki[Dablībnieka numurs],0),4)</f>
        <v>Sandis Melnis</v>
      </c>
      <c r="F46" s="185">
        <v>10</v>
      </c>
      <c r="G46" s="185">
        <v>10</v>
      </c>
      <c r="H46" s="185">
        <v>9</v>
      </c>
      <c r="I46" s="185">
        <v>9</v>
      </c>
      <c r="J46" s="185">
        <v>8</v>
      </c>
      <c r="K46" s="37">
        <f>SUM(PM_EULopi[[#This Row],[S1]:[S5]])</f>
        <v>46</v>
      </c>
      <c r="L46" s="37" t="str">
        <f t="shared" si="0"/>
        <v>(2, 2, 1)</v>
      </c>
      <c r="M46" s="185">
        <v>10</v>
      </c>
      <c r="N46" s="185">
        <v>10</v>
      </c>
      <c r="O46" s="185">
        <v>9</v>
      </c>
      <c r="P46" s="185">
        <v>8</v>
      </c>
      <c r="Q46" s="185">
        <v>0</v>
      </c>
      <c r="R46" s="37">
        <f>SUM(PM_EULopi[[#This Row],[L1]:[L5]])</f>
        <v>37</v>
      </c>
      <c r="S46" s="37" t="str">
        <f t="shared" si="1"/>
        <v>(2, 1, 1)</v>
      </c>
      <c r="T46" s="185">
        <v>10</v>
      </c>
      <c r="U46" s="185">
        <v>9</v>
      </c>
      <c r="V46" s="185">
        <v>9</v>
      </c>
      <c r="W46" s="185">
        <v>8</v>
      </c>
      <c r="X46" s="185">
        <v>3</v>
      </c>
      <c r="Y46" s="37">
        <f>SUM(PM_EULopi[[#This Row],[Ģ1]:[Ģ5]])</f>
        <v>39</v>
      </c>
      <c r="Z46" s="37" t="str">
        <f t="shared" si="2"/>
        <v>(1, 2, 1)</v>
      </c>
      <c r="AA46" s="185">
        <v>10</v>
      </c>
      <c r="AB46" s="185">
        <v>9</v>
      </c>
      <c r="AC46" s="185">
        <v>8</v>
      </c>
      <c r="AD46" s="185">
        <v>8</v>
      </c>
      <c r="AE46" s="185">
        <v>3</v>
      </c>
      <c r="AF46" s="37">
        <f>SUM(PM_EULopi[[#This Row],[C1]:[C5]])</f>
        <v>38</v>
      </c>
      <c r="AG46" s="37" t="str">
        <f t="shared" si="3"/>
        <v>(1, 1, 2)</v>
      </c>
      <c r="AH46" s="68">
        <f>SUM(PM_EULopi[[#This Row],[S Kopā]]+PM_EULopi[[#This Row],[L Kopā]]+PM_EULopi[[#This Row],[Ģ Kopā]]+PM_EULopi[[#This Row],[C Kopā]])</f>
        <v>160</v>
      </c>
      <c r="AI46" s="68" t="str">
        <f t="shared" si="4"/>
        <v>(6, 6, 5)</v>
      </c>
      <c r="AJ46" s="68">
        <f>IF(PM_EULopi[[#This Row],[KOPĀ
Punkti ]]&gt;0,RANK(PM_EULopi[[#This Row],[KOPĀ
Punkti ]],PM_EULopi[KOPĀ
Punkti ]),"NAV")</f>
        <v>39</v>
      </c>
      <c r="AK46" s="68">
        <v>40</v>
      </c>
      <c r="AL46" s="104" t="str">
        <f>INDEX(PM_Dalibnieki[],MATCH(PM_EULopi[[#This Row],[Dablībnieka numurs]],PM_Dalibnieki[Dablībnieka numurs],0),6)</f>
        <v>x</v>
      </c>
      <c r="AM46" s="72">
        <f>IF(PM_EULopi[[#This Row],[Norma ]]="x",COUNTIFS(PM_EULopi[[Norma ]],PM_EULopi[[#This Row],[Norma ]],PM_EULopi[KOPĀ
Punkti ],"&gt;"&amp;PM_EULopi[[#This Row],[KOPĀ
Punkti ]])+1,"")</f>
        <v>11</v>
      </c>
    </row>
    <row r="47" spans="1:39" x14ac:dyDescent="0.25">
      <c r="A47" s="55">
        <v>41</v>
      </c>
      <c r="B47" s="68">
        <v>72</v>
      </c>
      <c r="C47" s="35" t="str">
        <f>INDEX(PM_Dalibnieki[],MATCH(PM_EULopi[[#This Row],[Dablībnieka numurs]],PM_Dalibnieki[Dablībnieka numurs],0),2)</f>
        <v>Bebra Kungs 2</v>
      </c>
      <c r="D47" s="35" t="str">
        <f>INDEX(PM_Dalibnieki[],MATCH(PM_EULopi[[#This Row],[Dablībnieka numurs]],PM_Dalibnieki[Dablībnieka numurs],0),3)</f>
        <v>Meistars</v>
      </c>
      <c r="E47" s="35" t="str">
        <f>INDEX(PM_Dalibnieki[],MATCH(PM_EULopi[[#This Row],[Dablībnieka numurs]],PM_Dalibnieki[Dablībnieka numurs],0),4)</f>
        <v>Aivars Delveris</v>
      </c>
      <c r="F47" s="185">
        <v>10</v>
      </c>
      <c r="G47" s="185">
        <v>9</v>
      </c>
      <c r="H47" s="185">
        <v>9</v>
      </c>
      <c r="I47" s="185">
        <v>9</v>
      </c>
      <c r="J47" s="185">
        <v>8</v>
      </c>
      <c r="K47" s="37">
        <f>SUM(PM_EULopi[[#This Row],[S1]:[S5]])</f>
        <v>45</v>
      </c>
      <c r="L47" s="37" t="str">
        <f t="shared" si="0"/>
        <v>(1, 3, 1)</v>
      </c>
      <c r="M47" s="185">
        <v>9</v>
      </c>
      <c r="N47" s="185">
        <v>9</v>
      </c>
      <c r="O47" s="185">
        <v>3</v>
      </c>
      <c r="P47" s="185">
        <v>1</v>
      </c>
      <c r="Q47" s="185">
        <v>0</v>
      </c>
      <c r="R47" s="37">
        <f>SUM(PM_EULopi[[#This Row],[L1]:[L5]])</f>
        <v>22</v>
      </c>
      <c r="S47" s="37" t="str">
        <f t="shared" si="1"/>
        <v>(0, 2, 0)</v>
      </c>
      <c r="T47" s="185">
        <v>10</v>
      </c>
      <c r="U47" s="185">
        <v>10</v>
      </c>
      <c r="V47" s="185">
        <v>10</v>
      </c>
      <c r="W47" s="185">
        <v>9</v>
      </c>
      <c r="X47" s="185">
        <v>8</v>
      </c>
      <c r="Y47" s="37">
        <f>SUM(PM_EULopi[[#This Row],[Ģ1]:[Ģ5]])</f>
        <v>47</v>
      </c>
      <c r="Z47" s="37" t="str">
        <f t="shared" si="2"/>
        <v>(3, 1, 1)</v>
      </c>
      <c r="AA47" s="185">
        <v>10</v>
      </c>
      <c r="AB47" s="185">
        <v>9</v>
      </c>
      <c r="AC47" s="185">
        <v>9</v>
      </c>
      <c r="AD47" s="185">
        <v>9</v>
      </c>
      <c r="AE47" s="185">
        <v>8</v>
      </c>
      <c r="AF47" s="37">
        <f>SUM(PM_EULopi[[#This Row],[C1]:[C5]])</f>
        <v>45</v>
      </c>
      <c r="AG47" s="37" t="str">
        <f t="shared" si="3"/>
        <v>(1, 3, 1)</v>
      </c>
      <c r="AH47" s="68">
        <f>SUM(PM_EULopi[[#This Row],[S Kopā]]+PM_EULopi[[#This Row],[L Kopā]]+PM_EULopi[[#This Row],[Ģ Kopā]]+PM_EULopi[[#This Row],[C Kopā]])</f>
        <v>159</v>
      </c>
      <c r="AI47" s="68" t="str">
        <f t="shared" si="4"/>
        <v>(5, 9, 3)</v>
      </c>
      <c r="AJ47" s="68">
        <f>IF(PM_EULopi[[#This Row],[KOPĀ
Punkti ]]&gt;0,RANK(PM_EULopi[[#This Row],[KOPĀ
Punkti ]],PM_EULopi[KOPĀ
Punkti ]),"NAV")</f>
        <v>41</v>
      </c>
      <c r="AK47" s="68">
        <v>41</v>
      </c>
      <c r="AL47" s="104">
        <f>INDEX(PM_Dalibnieki[],MATCH(PM_EULopi[[#This Row],[Dablībnieka numurs]],PM_Dalibnieki[Dablībnieka numurs],0),6)</f>
        <v>0</v>
      </c>
      <c r="AM47" s="72" t="str">
        <f>IF(PM_EULopi[[#This Row],[Norma ]]="x",COUNTIFS(PM_EULopi[[Norma ]],PM_EULopi[[#This Row],[Norma ]],PM_EULopi[KOPĀ
Punkti ],"&gt;"&amp;PM_EULopi[[#This Row],[KOPĀ
Punkti ]])+1,"")</f>
        <v/>
      </c>
    </row>
    <row r="48" spans="1:39" x14ac:dyDescent="0.25">
      <c r="A48" s="55">
        <v>42</v>
      </c>
      <c r="B48" s="68">
        <v>59</v>
      </c>
      <c r="C48" s="35" t="str">
        <f>INDEX(PM_Dalibnieki[],MATCH(PM_EULopi[[#This Row],[Dablībnieka numurs]],PM_Dalibnieki[Dablībnieka numurs],0),2)</f>
        <v>SIA ieroči 2</v>
      </c>
      <c r="D48" s="35" t="str">
        <f>INDEX(PM_Dalibnieki[],MATCH(PM_EULopi[[#This Row],[Dablībnieka numurs]],PM_Dalibnieki[Dablībnieka numurs],0),3)</f>
        <v>Amatieris</v>
      </c>
      <c r="E48" s="35" t="str">
        <f>INDEX(PM_Dalibnieki[],MATCH(PM_EULopi[[#This Row],[Dablībnieka numurs]],PM_Dalibnieki[Dablībnieka numurs],0),4)</f>
        <v>Artis Almanis</v>
      </c>
      <c r="F48" s="185">
        <v>10</v>
      </c>
      <c r="G48" s="185">
        <v>10</v>
      </c>
      <c r="H48" s="185">
        <v>9</v>
      </c>
      <c r="I48" s="185">
        <v>8</v>
      </c>
      <c r="J48" s="185">
        <v>0</v>
      </c>
      <c r="K48" s="37">
        <f>SUM(PM_EULopi[[#This Row],[S1]:[S5]])</f>
        <v>37</v>
      </c>
      <c r="L48" s="37" t="str">
        <f t="shared" si="0"/>
        <v>(2, 1, 1)</v>
      </c>
      <c r="M48" s="185">
        <v>10</v>
      </c>
      <c r="N48" s="185">
        <v>10</v>
      </c>
      <c r="O48" s="185">
        <v>10</v>
      </c>
      <c r="P48" s="185">
        <v>9</v>
      </c>
      <c r="Q48" s="185">
        <v>8</v>
      </c>
      <c r="R48" s="37">
        <f>SUM(PM_EULopi[[#This Row],[L1]:[L5]])</f>
        <v>47</v>
      </c>
      <c r="S48" s="37" t="str">
        <f t="shared" si="1"/>
        <v>(3, 1, 1)</v>
      </c>
      <c r="T48" s="185">
        <v>9</v>
      </c>
      <c r="U48" s="185">
        <v>9</v>
      </c>
      <c r="V48" s="185">
        <v>8</v>
      </c>
      <c r="W48" s="185">
        <v>8</v>
      </c>
      <c r="X48" s="185">
        <v>3</v>
      </c>
      <c r="Y48" s="37">
        <f>SUM(PM_EULopi[[#This Row],[Ģ1]:[Ģ5]])</f>
        <v>37</v>
      </c>
      <c r="Z48" s="37" t="str">
        <f t="shared" si="2"/>
        <v>(0, 2, 2)</v>
      </c>
      <c r="AA48" s="185">
        <v>10</v>
      </c>
      <c r="AB48" s="185">
        <v>9</v>
      </c>
      <c r="AC48" s="185">
        <v>9</v>
      </c>
      <c r="AD48" s="185">
        <v>8</v>
      </c>
      <c r="AE48" s="185">
        <v>0</v>
      </c>
      <c r="AF48" s="37">
        <f>SUM(PM_EULopi[[#This Row],[C1]:[C5]])</f>
        <v>36</v>
      </c>
      <c r="AG48" s="37" t="str">
        <f t="shared" si="3"/>
        <v>(1, 2, 1)</v>
      </c>
      <c r="AH48" s="68">
        <f>SUM(PM_EULopi[[#This Row],[S Kopā]]+PM_EULopi[[#This Row],[L Kopā]]+PM_EULopi[[#This Row],[Ģ Kopā]]+PM_EULopi[[#This Row],[C Kopā]])</f>
        <v>157</v>
      </c>
      <c r="AI48" s="131" t="str">
        <f t="shared" si="4"/>
        <v>(6, 6, 5)</v>
      </c>
      <c r="AJ48" s="68">
        <f>IF(PM_EULopi[[#This Row],[KOPĀ
Punkti ]]&gt;0,RANK(PM_EULopi[[#This Row],[KOPĀ
Punkti ]],PM_EULopi[KOPĀ
Punkti ]),"NAV")</f>
        <v>42</v>
      </c>
      <c r="AK48" s="68">
        <v>42</v>
      </c>
      <c r="AL48" s="104">
        <f>INDEX(PM_Dalibnieki[],MATCH(PM_EULopi[[#This Row],[Dablībnieka numurs]],PM_Dalibnieki[Dablībnieka numurs],0),6)</f>
        <v>0</v>
      </c>
      <c r="AM48" s="72" t="str">
        <f>IF(PM_EULopi[[#This Row],[Norma ]]="x",COUNTIFS(PM_EULopi[[Norma ]],PM_EULopi[[#This Row],[Norma ]],PM_EULopi[KOPĀ
Punkti ],"&gt;"&amp;PM_EULopi[[#This Row],[KOPĀ
Punkti ]])+1,"")</f>
        <v/>
      </c>
    </row>
    <row r="49" spans="1:39" x14ac:dyDescent="0.25">
      <c r="A49" s="55">
        <v>43</v>
      </c>
      <c r="B49" s="68">
        <v>84</v>
      </c>
      <c r="C49" s="35">
        <f>INDEX(PM_Dalibnieki[],MATCH(PM_EULopi[[#This Row],[Dablībnieka numurs]],PM_Dalibnieki[Dablībnieka numurs],0),2)</f>
        <v>0</v>
      </c>
      <c r="D49" s="35" t="str">
        <f>INDEX(PM_Dalibnieki[],MATCH(PM_EULopi[[#This Row],[Dablībnieka numurs]],PM_Dalibnieki[Dablībnieka numurs],0),3)</f>
        <v>Amatieris</v>
      </c>
      <c r="E49" s="35" t="str">
        <f>INDEX(PM_Dalibnieki[],MATCH(PM_EULopi[[#This Row],[Dablībnieka numurs]],PM_Dalibnieki[Dablībnieka numurs],0),4)</f>
        <v>Jānis Auziņš</v>
      </c>
      <c r="F49" s="185">
        <v>10</v>
      </c>
      <c r="G49" s="185">
        <v>10</v>
      </c>
      <c r="H49" s="185">
        <v>9</v>
      </c>
      <c r="I49" s="185">
        <v>8</v>
      </c>
      <c r="J49" s="185">
        <v>3</v>
      </c>
      <c r="K49" s="37">
        <f>SUM(PM_EULopi[[#This Row],[S1]:[S5]])</f>
        <v>40</v>
      </c>
      <c r="L49" s="37" t="str">
        <f t="shared" si="0"/>
        <v>(2, 1, 1)</v>
      </c>
      <c r="M49" s="185">
        <v>10</v>
      </c>
      <c r="N49" s="185">
        <v>9</v>
      </c>
      <c r="O49" s="185">
        <v>9</v>
      </c>
      <c r="P49" s="185">
        <v>9</v>
      </c>
      <c r="Q49" s="185">
        <v>8</v>
      </c>
      <c r="R49" s="37">
        <f>SUM(PM_EULopi[[#This Row],[L1]:[L5]])</f>
        <v>45</v>
      </c>
      <c r="S49" s="37" t="str">
        <f t="shared" si="1"/>
        <v>(1, 3, 1)</v>
      </c>
      <c r="T49" s="185">
        <v>10</v>
      </c>
      <c r="U49" s="185">
        <v>9</v>
      </c>
      <c r="V49" s="185">
        <v>8</v>
      </c>
      <c r="W49" s="185">
        <v>8</v>
      </c>
      <c r="X49" s="185">
        <v>3</v>
      </c>
      <c r="Y49" s="37">
        <f>SUM(PM_EULopi[[#This Row],[Ģ1]:[Ģ5]])</f>
        <v>38</v>
      </c>
      <c r="Z49" s="37" t="str">
        <f t="shared" si="2"/>
        <v>(1, 1, 2)</v>
      </c>
      <c r="AA49" s="185">
        <v>10</v>
      </c>
      <c r="AB49" s="185">
        <v>8</v>
      </c>
      <c r="AC49" s="185">
        <v>8</v>
      </c>
      <c r="AD49" s="185">
        <v>5</v>
      </c>
      <c r="AE49" s="185">
        <v>3</v>
      </c>
      <c r="AF49" s="37">
        <f>SUM(PM_EULopi[[#This Row],[C1]:[C5]])</f>
        <v>34</v>
      </c>
      <c r="AG49" s="37" t="str">
        <f t="shared" si="3"/>
        <v>(1, 0, 2)</v>
      </c>
      <c r="AH49" s="68">
        <f>SUM(PM_EULopi[[#This Row],[S Kopā]]+PM_EULopi[[#This Row],[L Kopā]]+PM_EULopi[[#This Row],[Ģ Kopā]]+PM_EULopi[[#This Row],[C Kopā]])</f>
        <v>157</v>
      </c>
      <c r="AI49" s="131" t="str">
        <f t="shared" si="4"/>
        <v>(5, 5, 6)</v>
      </c>
      <c r="AJ49" s="68">
        <f>IF(PM_EULopi[[#This Row],[KOPĀ
Punkti ]]&gt;0,RANK(PM_EULopi[[#This Row],[KOPĀ
Punkti ]],PM_EULopi[KOPĀ
Punkti ]),"NAV")</f>
        <v>42</v>
      </c>
      <c r="AK49" s="68">
        <v>43</v>
      </c>
      <c r="AL49" s="103">
        <f>INDEX(PM_Dalibnieki[],MATCH(PM_EULopi[[#This Row],[Dablībnieka numurs]],PM_Dalibnieki[Dablībnieka numurs],0),6)</f>
        <v>0</v>
      </c>
      <c r="AM49" s="72" t="str">
        <f>IF(PM_EULopi[[#This Row],[Norma ]]="x",COUNTIFS(PM_EULopi[[Norma ]],PM_EULopi[[#This Row],[Norma ]],PM_EULopi[KOPĀ
Punkti ],"&gt;"&amp;PM_EULopi[[#This Row],[KOPĀ
Punkti ]])+1,"")</f>
        <v/>
      </c>
    </row>
    <row r="50" spans="1:39" ht="15" customHeight="1" x14ac:dyDescent="0.25">
      <c r="A50" s="55">
        <v>44</v>
      </c>
      <c r="B50" s="68">
        <v>16</v>
      </c>
      <c r="C50" s="35">
        <f>INDEX(PM_Dalibnieki[],MATCH(PM_EULopi[[#This Row],[Dablībnieka numurs]],PM_Dalibnieki[Dablībnieka numurs],0),2)</f>
        <v>0</v>
      </c>
      <c r="D50" s="35" t="str">
        <f>INDEX(PM_Dalibnieki[],MATCH(PM_EULopi[[#This Row],[Dablībnieka numurs]],PM_Dalibnieki[Dablībnieka numurs],0),3)</f>
        <v>Amatieris</v>
      </c>
      <c r="E50" s="35" t="str">
        <f>INDEX(PM_Dalibnieki[],MATCH(PM_EULopi[[#This Row],[Dablībnieka numurs]],PM_Dalibnieki[Dablībnieka numurs],0),4)</f>
        <v>Jānis Priedeslaipa</v>
      </c>
      <c r="F50" s="185">
        <v>10</v>
      </c>
      <c r="G50" s="185">
        <v>10</v>
      </c>
      <c r="H50" s="185">
        <v>9</v>
      </c>
      <c r="I50" s="185">
        <v>8</v>
      </c>
      <c r="J50" s="185">
        <v>8</v>
      </c>
      <c r="K50" s="37">
        <f>SUM(PM_EULopi[[#This Row],[S1]:[S5]])</f>
        <v>45</v>
      </c>
      <c r="L50" s="37" t="str">
        <f t="shared" si="0"/>
        <v>(2, 1, 2)</v>
      </c>
      <c r="M50" s="185">
        <v>10</v>
      </c>
      <c r="N50" s="185">
        <v>10</v>
      </c>
      <c r="O50" s="185">
        <v>9</v>
      </c>
      <c r="P50" s="185">
        <v>8</v>
      </c>
      <c r="Q50" s="185">
        <v>3</v>
      </c>
      <c r="R50" s="37">
        <f>SUM(PM_EULopi[[#This Row],[L1]:[L5]])</f>
        <v>40</v>
      </c>
      <c r="S50" s="37" t="str">
        <f t="shared" si="1"/>
        <v>(2, 1, 1)</v>
      </c>
      <c r="T50" s="185">
        <v>10</v>
      </c>
      <c r="U50" s="185">
        <v>10</v>
      </c>
      <c r="V50" s="185">
        <v>9</v>
      </c>
      <c r="W50" s="185">
        <v>9</v>
      </c>
      <c r="X50" s="185">
        <v>9</v>
      </c>
      <c r="Y50" s="37">
        <f>SUM(PM_EULopi[[#This Row],[Ģ1]:[Ģ5]])</f>
        <v>47</v>
      </c>
      <c r="Z50" s="37" t="str">
        <f t="shared" si="2"/>
        <v>(2, 3, 0)</v>
      </c>
      <c r="AA50" s="185">
        <v>10</v>
      </c>
      <c r="AB50" s="185">
        <v>9</v>
      </c>
      <c r="AC50" s="185">
        <v>5</v>
      </c>
      <c r="AD50" s="185">
        <v>0</v>
      </c>
      <c r="AE50" s="185">
        <v>0</v>
      </c>
      <c r="AF50" s="37">
        <f>SUM(PM_EULopi[[#This Row],[C1]:[C5]])</f>
        <v>24</v>
      </c>
      <c r="AG50" s="37" t="str">
        <f t="shared" si="3"/>
        <v>(1, 1, 0)</v>
      </c>
      <c r="AH50" s="68">
        <f>SUM(PM_EULopi[[#This Row],[S Kopā]]+PM_EULopi[[#This Row],[L Kopā]]+PM_EULopi[[#This Row],[Ģ Kopā]]+PM_EULopi[[#This Row],[C Kopā]])</f>
        <v>156</v>
      </c>
      <c r="AI50" s="68" t="str">
        <f t="shared" si="4"/>
        <v>(7, 6, 3)</v>
      </c>
      <c r="AJ50" s="68">
        <f>IF(PM_EULopi[[#This Row],[KOPĀ
Punkti ]]&gt;0,RANK(PM_EULopi[[#This Row],[KOPĀ
Punkti ]],PM_EULopi[KOPĀ
Punkti ]),"NAV")</f>
        <v>44</v>
      </c>
      <c r="AK50" s="68">
        <v>44</v>
      </c>
      <c r="AL50" s="103">
        <f>INDEX(PM_Dalibnieki[],MATCH(PM_EULopi[[#This Row],[Dablībnieka numurs]],PM_Dalibnieki[Dablībnieka numurs],0),6)</f>
        <v>0</v>
      </c>
      <c r="AM50" s="72" t="str">
        <f>IF(PM_EULopi[[#This Row],[Norma ]]="x",COUNTIFS(PM_EULopi[[Norma ]],PM_EULopi[[#This Row],[Norma ]],PM_EULopi[KOPĀ
Punkti ],"&gt;"&amp;PM_EULopi[[#This Row],[KOPĀ
Punkti ]])+1,"")</f>
        <v/>
      </c>
    </row>
    <row r="51" spans="1:39" x14ac:dyDescent="0.25">
      <c r="A51" s="55">
        <v>45</v>
      </c>
      <c r="B51" s="68">
        <v>34</v>
      </c>
      <c r="C51" s="35" t="str">
        <f>INDEX(PM_Dalibnieki[],MATCH(PM_EULopi[[#This Row],[Dablībnieka numurs]],PM_Dalibnieki[Dablībnieka numurs],0),2)</f>
        <v>SIA ieroči 1</v>
      </c>
      <c r="D51" s="35" t="str">
        <f>INDEX(PM_Dalibnieki[],MATCH(PM_EULopi[[#This Row],[Dablībnieka numurs]],PM_Dalibnieki[Dablībnieka numurs],0),3)</f>
        <v>Meistars</v>
      </c>
      <c r="E51" s="35" t="str">
        <f>INDEX(PM_Dalibnieki[],MATCH(PM_EULopi[[#This Row],[Dablībnieka numurs]],PM_Dalibnieki[Dablībnieka numurs],0),4)</f>
        <v>Vilnis Zvirgzdiņš</v>
      </c>
      <c r="F51" s="185">
        <v>10</v>
      </c>
      <c r="G51" s="185">
        <v>10</v>
      </c>
      <c r="H51" s="185">
        <v>10</v>
      </c>
      <c r="I51" s="185">
        <v>9</v>
      </c>
      <c r="J51" s="185">
        <v>9</v>
      </c>
      <c r="K51" s="37">
        <f>SUM(PM_EULopi[[#This Row],[S1]:[S5]])</f>
        <v>48</v>
      </c>
      <c r="L51" s="37" t="str">
        <f t="shared" si="0"/>
        <v>(3, 2, 0)</v>
      </c>
      <c r="M51" s="185">
        <v>10</v>
      </c>
      <c r="N51" s="185">
        <v>10</v>
      </c>
      <c r="O51" s="185">
        <v>3</v>
      </c>
      <c r="P51" s="185">
        <v>3</v>
      </c>
      <c r="Q51" s="185">
        <v>3</v>
      </c>
      <c r="R51" s="37">
        <f>SUM(PM_EULopi[[#This Row],[L1]:[L5]])</f>
        <v>29</v>
      </c>
      <c r="S51" s="37" t="str">
        <f t="shared" si="1"/>
        <v>(2, 0, 0)</v>
      </c>
      <c r="T51" s="185">
        <v>10</v>
      </c>
      <c r="U51" s="185">
        <v>10</v>
      </c>
      <c r="V51" s="185">
        <v>10</v>
      </c>
      <c r="W51" s="185">
        <v>9</v>
      </c>
      <c r="X51" s="185">
        <v>9</v>
      </c>
      <c r="Y51" s="37">
        <f>SUM(PM_EULopi[[#This Row],[Ģ1]:[Ģ5]])</f>
        <v>48</v>
      </c>
      <c r="Z51" s="37" t="str">
        <f t="shared" si="2"/>
        <v>(3, 2, 0)</v>
      </c>
      <c r="AA51" s="185">
        <v>10</v>
      </c>
      <c r="AB51" s="185">
        <v>9</v>
      </c>
      <c r="AC51" s="185">
        <v>9</v>
      </c>
      <c r="AD51" s="185">
        <v>0</v>
      </c>
      <c r="AE51" s="185">
        <v>0</v>
      </c>
      <c r="AF51" s="37">
        <f>SUM(PM_EULopi[[#This Row],[C1]:[C5]])</f>
        <v>28</v>
      </c>
      <c r="AG51" s="37" t="str">
        <f t="shared" si="3"/>
        <v>(1, 2, 0)</v>
      </c>
      <c r="AH51" s="68">
        <f>SUM(PM_EULopi[[#This Row],[S Kopā]]+PM_EULopi[[#This Row],[L Kopā]]+PM_EULopi[[#This Row],[Ģ Kopā]]+PM_EULopi[[#This Row],[C Kopā]])</f>
        <v>153</v>
      </c>
      <c r="AI51" s="68" t="str">
        <f t="shared" si="4"/>
        <v>(9, 6, 0)</v>
      </c>
      <c r="AJ51" s="68">
        <f>IF(PM_EULopi[[#This Row],[KOPĀ
Punkti ]]&gt;0,RANK(PM_EULopi[[#This Row],[KOPĀ
Punkti ]],PM_EULopi[KOPĀ
Punkti ]),"NAV")</f>
        <v>45</v>
      </c>
      <c r="AK51" s="68">
        <v>45</v>
      </c>
      <c r="AL51" s="103">
        <f>INDEX(PM_Dalibnieki[],MATCH(PM_EULopi[[#This Row],[Dablībnieka numurs]],PM_Dalibnieki[Dablībnieka numurs],0),6)</f>
        <v>0</v>
      </c>
      <c r="AM51" s="72" t="str">
        <f>IF(PM_EULopi[[#This Row],[Norma ]]="x",COUNTIFS(PM_EULopi[[Norma ]],PM_EULopi[[#This Row],[Norma ]],PM_EULopi[KOPĀ
Punkti ],"&gt;"&amp;PM_EULopi[[#This Row],[KOPĀ
Punkti ]])+1,"")</f>
        <v/>
      </c>
    </row>
    <row r="52" spans="1:39" x14ac:dyDescent="0.25">
      <c r="A52" s="55">
        <v>46</v>
      </c>
      <c r="B52" s="68">
        <v>9</v>
      </c>
      <c r="C52" s="35">
        <f>INDEX(PM_Dalibnieki[],MATCH(PM_EULopi[[#This Row],[Dablībnieka numurs]],PM_Dalibnieki[Dablībnieka numurs],0),2)</f>
        <v>0</v>
      </c>
      <c r="D52" s="35" t="str">
        <f>INDEX(PM_Dalibnieki[],MATCH(PM_EULopi[[#This Row],[Dablībnieka numurs]],PM_Dalibnieki[Dablībnieka numurs],0),3)</f>
        <v>Amatieris</v>
      </c>
      <c r="E52" s="35" t="str">
        <f>INDEX(PM_Dalibnieki[],MATCH(PM_EULopi[[#This Row],[Dablībnieka numurs]],PM_Dalibnieki[Dablībnieka numurs],0),4)</f>
        <v>Aivars Apse</v>
      </c>
      <c r="F52" s="185">
        <v>9</v>
      </c>
      <c r="G52" s="185">
        <v>9</v>
      </c>
      <c r="H52" s="185">
        <v>9</v>
      </c>
      <c r="I52" s="185">
        <v>9</v>
      </c>
      <c r="J52" s="185">
        <v>9</v>
      </c>
      <c r="K52" s="37">
        <f>SUM(PM_EULopi[[#This Row],[S1]:[S5]])</f>
        <v>45</v>
      </c>
      <c r="L52" s="37" t="str">
        <f t="shared" si="0"/>
        <v>(0, 5, 0)</v>
      </c>
      <c r="M52" s="185">
        <v>10</v>
      </c>
      <c r="N52" s="185">
        <v>9</v>
      </c>
      <c r="O52" s="185">
        <v>9</v>
      </c>
      <c r="P52" s="185">
        <v>8</v>
      </c>
      <c r="Q52" s="185">
        <v>8</v>
      </c>
      <c r="R52" s="37">
        <f>SUM(PM_EULopi[[#This Row],[L1]:[L5]])</f>
        <v>44</v>
      </c>
      <c r="S52" s="37" t="str">
        <f t="shared" si="1"/>
        <v>(1, 2, 2)</v>
      </c>
      <c r="T52" s="185">
        <v>10</v>
      </c>
      <c r="U52" s="185">
        <v>10</v>
      </c>
      <c r="V52" s="185">
        <v>9</v>
      </c>
      <c r="W52" s="185">
        <v>8</v>
      </c>
      <c r="X52" s="185">
        <v>8</v>
      </c>
      <c r="Y52" s="37">
        <f>SUM(PM_EULopi[[#This Row],[Ģ1]:[Ģ5]])</f>
        <v>45</v>
      </c>
      <c r="Z52" s="37" t="str">
        <f t="shared" si="2"/>
        <v>(2, 1, 2)</v>
      </c>
      <c r="AA52" s="185">
        <v>10</v>
      </c>
      <c r="AB52" s="185">
        <v>8</v>
      </c>
      <c r="AC52" s="185">
        <v>0</v>
      </c>
      <c r="AD52" s="185">
        <v>0</v>
      </c>
      <c r="AE52" s="185">
        <v>0</v>
      </c>
      <c r="AF52" s="37">
        <f>SUM(PM_EULopi[[#This Row],[C1]:[C5]])</f>
        <v>18</v>
      </c>
      <c r="AG52" s="37" t="str">
        <f t="shared" si="3"/>
        <v>(1, 0, 1)</v>
      </c>
      <c r="AH52" s="68">
        <f>SUM(PM_EULopi[[#This Row],[S Kopā]]+PM_EULopi[[#This Row],[L Kopā]]+PM_EULopi[[#This Row],[Ģ Kopā]]+PM_EULopi[[#This Row],[C Kopā]])</f>
        <v>152</v>
      </c>
      <c r="AI52" s="68" t="str">
        <f t="shared" si="4"/>
        <v>(4, 8, 5)</v>
      </c>
      <c r="AJ52" s="68">
        <f>IF(PM_EULopi[[#This Row],[KOPĀ
Punkti ]]&gt;0,RANK(PM_EULopi[[#This Row],[KOPĀ
Punkti ]],PM_EULopi[KOPĀ
Punkti ]),"NAV")</f>
        <v>46</v>
      </c>
      <c r="AK52" s="68">
        <v>46</v>
      </c>
      <c r="AL52" s="103">
        <f>INDEX(PM_Dalibnieki[],MATCH(PM_EULopi[[#This Row],[Dablībnieka numurs]],PM_Dalibnieki[Dablībnieka numurs],0),6)</f>
        <v>0</v>
      </c>
      <c r="AM52" s="72" t="str">
        <f>IF(PM_EULopi[[#This Row],[Norma ]]="x",COUNTIFS(PM_EULopi[[Norma ]],PM_EULopi[[#This Row],[Norma ]],PM_EULopi[KOPĀ
Punkti ],"&gt;"&amp;PM_EULopi[[#This Row],[KOPĀ
Punkti ]])+1,"")</f>
        <v/>
      </c>
    </row>
    <row r="53" spans="1:39" x14ac:dyDescent="0.25">
      <c r="A53" s="55">
        <v>47</v>
      </c>
      <c r="B53" s="68">
        <v>90</v>
      </c>
      <c r="C53" s="35">
        <f>INDEX(PM_Dalibnieki[],MATCH(PM_EULopi[[#This Row],[Dablībnieka numurs]],PM_Dalibnieki[Dablībnieka numurs],0),2)</f>
        <v>0</v>
      </c>
      <c r="D53" s="35" t="str">
        <f>INDEX(PM_Dalibnieki[],MATCH(PM_EULopi[[#This Row],[Dablībnieka numurs]],PM_Dalibnieki[Dablībnieka numurs],0),3)</f>
        <v>Juniors</v>
      </c>
      <c r="E53" s="35" t="str">
        <f>INDEX(PM_Dalibnieki[],MATCH(PM_EULopi[[#This Row],[Dablībnieka numurs]],PM_Dalibnieki[Dablībnieka numurs],0),4)</f>
        <v>Nikola Marija Lāma</v>
      </c>
      <c r="F53" s="185">
        <v>10</v>
      </c>
      <c r="G53" s="185">
        <v>9</v>
      </c>
      <c r="H53" s="185">
        <v>9</v>
      </c>
      <c r="I53" s="185">
        <v>9</v>
      </c>
      <c r="J53" s="185">
        <v>3</v>
      </c>
      <c r="K53" s="37">
        <f>SUM(PM_EULopi[[#This Row],[S1]:[S5]])</f>
        <v>40</v>
      </c>
      <c r="L53" s="37" t="str">
        <f t="shared" si="0"/>
        <v>(1, 3, 0)</v>
      </c>
      <c r="M53" s="185">
        <v>10</v>
      </c>
      <c r="N53" s="185">
        <v>8</v>
      </c>
      <c r="O53" s="185">
        <v>8</v>
      </c>
      <c r="P53" s="185">
        <v>3</v>
      </c>
      <c r="Q53" s="185">
        <v>0</v>
      </c>
      <c r="R53" s="37">
        <f>SUM(PM_EULopi[[#This Row],[L1]:[L5]])</f>
        <v>29</v>
      </c>
      <c r="S53" s="37" t="str">
        <f t="shared" si="1"/>
        <v>(1, 0, 2)</v>
      </c>
      <c r="T53" s="185">
        <v>10</v>
      </c>
      <c r="U53" s="185">
        <v>10</v>
      </c>
      <c r="V53" s="185">
        <v>10</v>
      </c>
      <c r="W53" s="185">
        <v>8</v>
      </c>
      <c r="X53" s="185">
        <v>8</v>
      </c>
      <c r="Y53" s="37">
        <f>SUM(PM_EULopi[[#This Row],[Ģ1]:[Ģ5]])</f>
        <v>46</v>
      </c>
      <c r="Z53" s="37" t="str">
        <f t="shared" si="2"/>
        <v>(3, 0, 2)</v>
      </c>
      <c r="AA53" s="185">
        <v>9</v>
      </c>
      <c r="AB53" s="185">
        <v>8</v>
      </c>
      <c r="AC53" s="185">
        <v>8</v>
      </c>
      <c r="AD53" s="185">
        <v>5</v>
      </c>
      <c r="AE53" s="185">
        <v>5</v>
      </c>
      <c r="AF53" s="37">
        <f>SUM(PM_EULopi[[#This Row],[C1]:[C5]])</f>
        <v>35</v>
      </c>
      <c r="AG53" s="37" t="str">
        <f t="shared" si="3"/>
        <v>(0, 1, 2)</v>
      </c>
      <c r="AH53" s="68">
        <f>SUM(PM_EULopi[[#This Row],[S Kopā]]+PM_EULopi[[#This Row],[L Kopā]]+PM_EULopi[[#This Row],[Ģ Kopā]]+PM_EULopi[[#This Row],[C Kopā]])</f>
        <v>150</v>
      </c>
      <c r="AI53" s="68" t="str">
        <f t="shared" si="4"/>
        <v>(5, 4, 6)</v>
      </c>
      <c r="AJ53" s="68">
        <f>IF(PM_EULopi[[#This Row],[KOPĀ
Punkti ]]&gt;0,RANK(PM_EULopi[[#This Row],[KOPĀ
Punkti ]],PM_EULopi[KOPĀ
Punkti ]),"NAV")</f>
        <v>47</v>
      </c>
      <c r="AK53" s="68">
        <v>47</v>
      </c>
      <c r="AL53" s="103">
        <f>INDEX(PM_Dalibnieki[],MATCH(PM_EULopi[[#This Row],[Dablībnieka numurs]],PM_Dalibnieki[Dablībnieka numurs],0),6)</f>
        <v>0</v>
      </c>
      <c r="AM53" s="72" t="str">
        <f>IF(PM_EULopi[[#This Row],[Norma ]]="x",COUNTIFS(PM_EULopi[[Norma ]],PM_EULopi[[#This Row],[Norma ]],PM_EULopi[KOPĀ
Punkti ],"&gt;"&amp;PM_EULopi[[#This Row],[KOPĀ
Punkti ]])+1,"")</f>
        <v/>
      </c>
    </row>
    <row r="54" spans="1:39" x14ac:dyDescent="0.25">
      <c r="A54" s="55">
        <v>48</v>
      </c>
      <c r="B54" s="68">
        <v>68</v>
      </c>
      <c r="C54" s="35" t="str">
        <f>INDEX(PM_Dalibnieki[],MATCH(PM_EULopi[[#This Row],[Dablībnieka numurs]],PM_Dalibnieki[Dablībnieka numurs],0),2)</f>
        <v>SIA ieroči 1</v>
      </c>
      <c r="D54" s="35" t="str">
        <f>INDEX(PM_Dalibnieki[],MATCH(PM_EULopi[[#This Row],[Dablībnieka numurs]],PM_Dalibnieki[Dablībnieka numurs],0),3)</f>
        <v>Meistars</v>
      </c>
      <c r="E54" s="35" t="str">
        <f>INDEX(PM_Dalibnieki[],MATCH(PM_EULopi[[#This Row],[Dablībnieka numurs]],PM_Dalibnieki[Dablībnieka numurs],0),4)</f>
        <v>Lauris Ķemlers</v>
      </c>
      <c r="F54" s="185">
        <v>10</v>
      </c>
      <c r="G54" s="185">
        <v>10</v>
      </c>
      <c r="H54" s="185">
        <v>9</v>
      </c>
      <c r="I54" s="185">
        <v>9</v>
      </c>
      <c r="J54" s="185">
        <v>9</v>
      </c>
      <c r="K54" s="37">
        <f>SUM(PM_EULopi[[#This Row],[S1]:[S5]])</f>
        <v>47</v>
      </c>
      <c r="L54" s="37" t="str">
        <f t="shared" si="0"/>
        <v>(2, 3, 0)</v>
      </c>
      <c r="M54" s="185">
        <v>8</v>
      </c>
      <c r="N54" s="185">
        <v>8</v>
      </c>
      <c r="O54" s="185">
        <v>3</v>
      </c>
      <c r="P54" s="185">
        <v>3</v>
      </c>
      <c r="Q54" s="185">
        <v>3</v>
      </c>
      <c r="R54" s="37">
        <f>SUM(PM_EULopi[[#This Row],[L1]:[L5]])</f>
        <v>25</v>
      </c>
      <c r="S54" s="37" t="str">
        <f t="shared" si="1"/>
        <v>(0, 0, 2)</v>
      </c>
      <c r="T54" s="185">
        <v>10</v>
      </c>
      <c r="U54" s="185">
        <v>10</v>
      </c>
      <c r="V54" s="185">
        <v>9</v>
      </c>
      <c r="W54" s="185">
        <v>9</v>
      </c>
      <c r="X54" s="185">
        <v>3</v>
      </c>
      <c r="Y54" s="37">
        <f>SUM(PM_EULopi[[#This Row],[Ģ1]:[Ģ5]])</f>
        <v>41</v>
      </c>
      <c r="Z54" s="37" t="str">
        <f t="shared" si="2"/>
        <v>(2, 2, 0)</v>
      </c>
      <c r="AA54" s="185">
        <v>10</v>
      </c>
      <c r="AB54" s="185">
        <v>9</v>
      </c>
      <c r="AC54" s="185">
        <v>9</v>
      </c>
      <c r="AD54" s="185">
        <v>5</v>
      </c>
      <c r="AE54" s="185">
        <v>0</v>
      </c>
      <c r="AF54" s="37">
        <f>SUM(PM_EULopi[[#This Row],[C1]:[C5]])</f>
        <v>33</v>
      </c>
      <c r="AG54" s="37" t="str">
        <f t="shared" si="3"/>
        <v>(1, 2, 0)</v>
      </c>
      <c r="AH54" s="68">
        <f>SUM(PM_EULopi[[#This Row],[S Kopā]]+PM_EULopi[[#This Row],[L Kopā]]+PM_EULopi[[#This Row],[Ģ Kopā]]+PM_EULopi[[#This Row],[C Kopā]])</f>
        <v>146</v>
      </c>
      <c r="AI54" s="68" t="str">
        <f t="shared" si="4"/>
        <v>(5, 7, 2)</v>
      </c>
      <c r="AJ54" s="68">
        <f>IF(PM_EULopi[[#This Row],[KOPĀ
Punkti ]]&gt;0,RANK(PM_EULopi[[#This Row],[KOPĀ
Punkti ]],PM_EULopi[KOPĀ
Punkti ]),"NAV")</f>
        <v>48</v>
      </c>
      <c r="AK54" s="68">
        <v>48</v>
      </c>
      <c r="AL54" s="103">
        <f>INDEX(PM_Dalibnieki[],MATCH(PM_EULopi[[#This Row],[Dablībnieka numurs]],PM_Dalibnieki[Dablībnieka numurs],0),6)</f>
        <v>0</v>
      </c>
      <c r="AM54" s="72" t="str">
        <f>IF(PM_EULopi[[#This Row],[Norma ]]="x",COUNTIFS(PM_EULopi[[Norma ]],PM_EULopi[[#This Row],[Norma ]],PM_EULopi[KOPĀ
Punkti ],"&gt;"&amp;PM_EULopi[[#This Row],[KOPĀ
Punkti ]])+1,"")</f>
        <v/>
      </c>
    </row>
    <row r="55" spans="1:39" x14ac:dyDescent="0.25">
      <c r="A55" s="55">
        <v>49</v>
      </c>
      <c r="B55" s="68">
        <v>76</v>
      </c>
      <c r="C55" s="35">
        <f>INDEX(PM_Dalibnieki[],MATCH(PM_EULopi[[#This Row],[Dablībnieka numurs]],PM_Dalibnieki[Dablībnieka numurs],0),2)</f>
        <v>0</v>
      </c>
      <c r="D55" s="35" t="str">
        <f>INDEX(PM_Dalibnieki[],MATCH(PM_EULopi[[#This Row],[Dablībnieka numurs]],PM_Dalibnieki[Dablībnieka numurs],0),3)</f>
        <v>Amatieris</v>
      </c>
      <c r="E55" s="35" t="str">
        <f>INDEX(PM_Dalibnieki[],MATCH(PM_EULopi[[#This Row],[Dablībnieka numurs]],PM_Dalibnieki[Dablībnieka numurs],0),4)</f>
        <v>Andrejs Drozdovs</v>
      </c>
      <c r="F55" s="185">
        <v>9</v>
      </c>
      <c r="G55" s="185">
        <v>9</v>
      </c>
      <c r="H55" s="185">
        <v>9</v>
      </c>
      <c r="I55" s="185">
        <v>8</v>
      </c>
      <c r="J55" s="185">
        <v>0</v>
      </c>
      <c r="K55" s="37">
        <f>SUM(PM_EULopi[[#This Row],[S1]:[S5]])</f>
        <v>35</v>
      </c>
      <c r="L55" s="37" t="str">
        <f t="shared" si="0"/>
        <v>(0, 3, 1)</v>
      </c>
      <c r="M55" s="185">
        <v>10</v>
      </c>
      <c r="N55" s="185">
        <v>10</v>
      </c>
      <c r="O55" s="185">
        <v>10</v>
      </c>
      <c r="P55" s="185">
        <v>10</v>
      </c>
      <c r="Q55" s="185">
        <v>8</v>
      </c>
      <c r="R55" s="37">
        <f>SUM(PM_EULopi[[#This Row],[L1]:[L5]])</f>
        <v>48</v>
      </c>
      <c r="S55" s="37" t="str">
        <f t="shared" si="1"/>
        <v>(4, 0, 1)</v>
      </c>
      <c r="T55" s="185">
        <v>10</v>
      </c>
      <c r="U55" s="185">
        <v>10</v>
      </c>
      <c r="V55" s="185">
        <v>9</v>
      </c>
      <c r="W55" s="185">
        <v>9</v>
      </c>
      <c r="X55" s="185">
        <v>1</v>
      </c>
      <c r="Y55" s="37">
        <f>SUM(PM_EULopi[[#This Row],[Ģ1]:[Ģ5]])</f>
        <v>39</v>
      </c>
      <c r="Z55" s="37" t="str">
        <f t="shared" si="2"/>
        <v>(2, 2, 0)</v>
      </c>
      <c r="AA55" s="185">
        <v>9</v>
      </c>
      <c r="AB55" s="185">
        <v>9</v>
      </c>
      <c r="AC55" s="185">
        <v>3</v>
      </c>
      <c r="AD55" s="185">
        <v>0</v>
      </c>
      <c r="AE55" s="185">
        <v>0</v>
      </c>
      <c r="AF55" s="37">
        <f>SUM(PM_EULopi[[#This Row],[C1]:[C5]])</f>
        <v>21</v>
      </c>
      <c r="AG55" s="37" t="str">
        <f t="shared" si="3"/>
        <v>(0, 2, 0)</v>
      </c>
      <c r="AH55" s="68">
        <f>SUM(PM_EULopi[[#This Row],[S Kopā]]+PM_EULopi[[#This Row],[L Kopā]]+PM_EULopi[[#This Row],[Ģ Kopā]]+PM_EULopi[[#This Row],[C Kopā]])</f>
        <v>143</v>
      </c>
      <c r="AI55" s="68" t="str">
        <f t="shared" si="4"/>
        <v>(6, 7, 2)</v>
      </c>
      <c r="AJ55" s="68">
        <f>IF(PM_EULopi[[#This Row],[KOPĀ
Punkti ]]&gt;0,RANK(PM_EULopi[[#This Row],[KOPĀ
Punkti ]],PM_EULopi[KOPĀ
Punkti ]),"NAV")</f>
        <v>49</v>
      </c>
      <c r="AK55" s="68">
        <v>49</v>
      </c>
      <c r="AL55" s="104">
        <f>INDEX(PM_Dalibnieki[],MATCH(PM_EULopi[[#This Row],[Dablībnieka numurs]],PM_Dalibnieki[Dablībnieka numurs],0),6)</f>
        <v>0</v>
      </c>
      <c r="AM55" s="72" t="str">
        <f>IF(PM_EULopi[[#This Row],[Norma ]]="x",COUNTIFS(PM_EULopi[[Norma ]],PM_EULopi[[#This Row],[Norma ]],PM_EULopi[KOPĀ
Punkti ],"&gt;"&amp;PM_EULopi[[#This Row],[KOPĀ
Punkti ]])+1,"")</f>
        <v/>
      </c>
    </row>
    <row r="56" spans="1:39" x14ac:dyDescent="0.25">
      <c r="A56" s="55">
        <v>50</v>
      </c>
      <c r="B56" s="68">
        <v>35</v>
      </c>
      <c r="C56" s="35" t="str">
        <f>INDEX(PM_Dalibnieki[],MATCH(PM_EULopi[[#This Row],[Dablībnieka numurs]],PM_Dalibnieki[Dablībnieka numurs],0),2)</f>
        <v>SIA ieroči 2</v>
      </c>
      <c r="D56" s="35" t="str">
        <f>INDEX(PM_Dalibnieki[],MATCH(PM_EULopi[[#This Row],[Dablībnieka numurs]],PM_Dalibnieki[Dablībnieka numurs],0),3)</f>
        <v>Meistars</v>
      </c>
      <c r="E56" s="35" t="str">
        <f>INDEX(PM_Dalibnieki[],MATCH(PM_EULopi[[#This Row],[Dablībnieka numurs]],PM_Dalibnieki[Dablībnieka numurs],0),4)</f>
        <v>Dairis Neilands</v>
      </c>
      <c r="F56" s="185">
        <v>0</v>
      </c>
      <c r="G56" s="185">
        <v>0</v>
      </c>
      <c r="H56" s="185">
        <v>0</v>
      </c>
      <c r="I56" s="185">
        <v>0</v>
      </c>
      <c r="J56" s="185">
        <v>0</v>
      </c>
      <c r="K56" s="37">
        <f>SUM(PM_EULopi[[#This Row],[S1]:[S5]])</f>
        <v>0</v>
      </c>
      <c r="L56" s="37" t="str">
        <f t="shared" si="0"/>
        <v>(0, 0, 0)</v>
      </c>
      <c r="M56" s="185">
        <v>10</v>
      </c>
      <c r="N56" s="185">
        <v>10</v>
      </c>
      <c r="O56" s="185">
        <v>10</v>
      </c>
      <c r="P56" s="185">
        <v>10</v>
      </c>
      <c r="Q56" s="185">
        <v>9</v>
      </c>
      <c r="R56" s="37">
        <f>SUM(PM_EULopi[[#This Row],[L1]:[L5]])</f>
        <v>49</v>
      </c>
      <c r="S56" s="37" t="str">
        <f t="shared" si="1"/>
        <v>(4, 1, 0)</v>
      </c>
      <c r="T56" s="185">
        <v>10</v>
      </c>
      <c r="U56" s="185">
        <v>10</v>
      </c>
      <c r="V56" s="185">
        <v>10</v>
      </c>
      <c r="W56" s="185">
        <v>9</v>
      </c>
      <c r="X56" s="185">
        <v>9</v>
      </c>
      <c r="Y56" s="37">
        <f>SUM(PM_EULopi[[#This Row],[Ģ1]:[Ģ5]])</f>
        <v>48</v>
      </c>
      <c r="Z56" s="37" t="str">
        <f t="shared" si="2"/>
        <v>(3, 2, 0)</v>
      </c>
      <c r="AA56" s="185">
        <v>10</v>
      </c>
      <c r="AB56" s="185">
        <v>9</v>
      </c>
      <c r="AC56" s="185">
        <v>9</v>
      </c>
      <c r="AD56" s="185">
        <v>9</v>
      </c>
      <c r="AE56" s="185">
        <v>8</v>
      </c>
      <c r="AF56" s="37">
        <f>SUM(PM_EULopi[[#This Row],[C1]:[C5]])</f>
        <v>45</v>
      </c>
      <c r="AG56" s="37" t="str">
        <f t="shared" si="3"/>
        <v>(1, 3, 1)</v>
      </c>
      <c r="AH56" s="68">
        <f>SUM(PM_EULopi[[#This Row],[S Kopā]]+PM_EULopi[[#This Row],[L Kopā]]+PM_EULopi[[#This Row],[Ģ Kopā]]+PM_EULopi[[#This Row],[C Kopā]])</f>
        <v>142</v>
      </c>
      <c r="AI56" s="68" t="str">
        <f t="shared" si="4"/>
        <v>(8, 6, 1)</v>
      </c>
      <c r="AJ56" s="68">
        <f>IF(PM_EULopi[[#This Row],[KOPĀ
Punkti ]]&gt;0,RANK(PM_EULopi[[#This Row],[KOPĀ
Punkti ]],PM_EULopi[KOPĀ
Punkti ]),"NAV")</f>
        <v>50</v>
      </c>
      <c r="AK56" s="68">
        <v>50</v>
      </c>
      <c r="AL56" s="103">
        <f>INDEX(PM_Dalibnieki[],MATCH(PM_EULopi[[#This Row],[Dablībnieka numurs]],PM_Dalibnieki[Dablībnieka numurs],0),6)</f>
        <v>0</v>
      </c>
      <c r="AM56" s="72" t="str">
        <f>IF(PM_EULopi[[#This Row],[Norma ]]="x",COUNTIFS(PM_EULopi[[Norma ]],PM_EULopi[[#This Row],[Norma ]],PM_EULopi[KOPĀ
Punkti ],"&gt;"&amp;PM_EULopi[[#This Row],[KOPĀ
Punkti ]])+1,"")</f>
        <v/>
      </c>
    </row>
    <row r="57" spans="1:39" x14ac:dyDescent="0.25">
      <c r="A57" s="55">
        <v>51</v>
      </c>
      <c r="B57" s="68">
        <v>6</v>
      </c>
      <c r="C57" s="35">
        <f>INDEX(PM_Dalibnieki[],MATCH(PM_EULopi[[#This Row],[Dablībnieka numurs]],PM_Dalibnieki[Dablībnieka numurs],0),2)</f>
        <v>0</v>
      </c>
      <c r="D57" s="35" t="str">
        <f>INDEX(PM_Dalibnieki[],MATCH(PM_EULopi[[#This Row],[Dablībnieka numurs]],PM_Dalibnieki[Dablībnieka numurs],0),3)</f>
        <v>Amatieris</v>
      </c>
      <c r="E57" s="35" t="str">
        <f>INDEX(PM_Dalibnieki[],MATCH(PM_EULopi[[#This Row],[Dablībnieka numurs]],PM_Dalibnieki[Dablībnieka numurs],0),4)</f>
        <v>Intars Jurģis</v>
      </c>
      <c r="F57" s="185">
        <v>10</v>
      </c>
      <c r="G57" s="185">
        <v>9</v>
      </c>
      <c r="H57" s="185">
        <v>9</v>
      </c>
      <c r="I57" s="185">
        <v>9</v>
      </c>
      <c r="J57" s="185">
        <v>3</v>
      </c>
      <c r="K57" s="37">
        <f>SUM(PM_EULopi[[#This Row],[S1]:[S5]])</f>
        <v>40</v>
      </c>
      <c r="L57" s="37" t="str">
        <f t="shared" si="0"/>
        <v>(1, 3, 0)</v>
      </c>
      <c r="M57" s="185">
        <v>10</v>
      </c>
      <c r="N57" s="185">
        <v>9</v>
      </c>
      <c r="O57" s="185">
        <v>8</v>
      </c>
      <c r="P57" s="185">
        <v>3</v>
      </c>
      <c r="Q57" s="185">
        <v>0</v>
      </c>
      <c r="R57" s="37">
        <f>SUM(PM_EULopi[[#This Row],[L1]:[L5]])</f>
        <v>30</v>
      </c>
      <c r="S57" s="37" t="str">
        <f t="shared" si="1"/>
        <v>(1, 1, 1)</v>
      </c>
      <c r="T57" s="185">
        <v>9</v>
      </c>
      <c r="U57" s="185">
        <v>8</v>
      </c>
      <c r="V57" s="185">
        <v>8</v>
      </c>
      <c r="W57" s="185">
        <v>1</v>
      </c>
      <c r="X57" s="185">
        <v>0</v>
      </c>
      <c r="Y57" s="37">
        <f>SUM(PM_EULopi[[#This Row],[Ģ1]:[Ģ5]])</f>
        <v>26</v>
      </c>
      <c r="Z57" s="37" t="str">
        <f t="shared" si="2"/>
        <v>(0, 1, 2)</v>
      </c>
      <c r="AA57" s="185">
        <v>10</v>
      </c>
      <c r="AB57" s="185">
        <v>10</v>
      </c>
      <c r="AC57" s="185">
        <v>10</v>
      </c>
      <c r="AD57" s="185">
        <v>8</v>
      </c>
      <c r="AE57" s="185">
        <v>5</v>
      </c>
      <c r="AF57" s="37">
        <f>SUM(PM_EULopi[[#This Row],[C1]:[C5]])</f>
        <v>43</v>
      </c>
      <c r="AG57" s="37" t="str">
        <f t="shared" si="3"/>
        <v>(3, 0, 1)</v>
      </c>
      <c r="AH57" s="68">
        <f>SUM(PM_EULopi[[#This Row],[S Kopā]]+PM_EULopi[[#This Row],[L Kopā]]+PM_EULopi[[#This Row],[Ģ Kopā]]+PM_EULopi[[#This Row],[C Kopā]])</f>
        <v>139</v>
      </c>
      <c r="AI57" s="68" t="str">
        <f t="shared" si="4"/>
        <v>(5, 5, 4)</v>
      </c>
      <c r="AJ57" s="68">
        <f>IF(PM_EULopi[[#This Row],[KOPĀ
Punkti ]]&gt;0,RANK(PM_EULopi[[#This Row],[KOPĀ
Punkti ]],PM_EULopi[KOPĀ
Punkti ]),"NAV")</f>
        <v>51</v>
      </c>
      <c r="AK57" s="68">
        <v>51</v>
      </c>
      <c r="AL57" s="103">
        <f>INDEX(PM_Dalibnieki[],MATCH(PM_EULopi[[#This Row],[Dablībnieka numurs]],PM_Dalibnieki[Dablībnieka numurs],0),6)</f>
        <v>0</v>
      </c>
      <c r="AM57" s="72" t="str">
        <f>IF(PM_EULopi[[#This Row],[Norma ]]="x",COUNTIFS(PM_EULopi[[Norma ]],PM_EULopi[[#This Row],[Norma ]],PM_EULopi[KOPĀ
Punkti ],"&gt;"&amp;PM_EULopi[[#This Row],[KOPĀ
Punkti ]])+1,"")</f>
        <v/>
      </c>
    </row>
    <row r="58" spans="1:39" x14ac:dyDescent="0.25">
      <c r="A58" s="55">
        <v>52</v>
      </c>
      <c r="B58" s="68">
        <v>104</v>
      </c>
      <c r="C58" s="35" t="str">
        <f>INDEX(PM_Dalibnieki[],MATCH(PM_EULopi[[#This Row],[Dablībnieka numurs]],PM_Dalibnieki[Dablībnieka numurs],0),2)</f>
        <v>Mārkulīči-Zala arms 2</v>
      </c>
      <c r="D58" s="35" t="str">
        <f>INDEX(PM_Dalibnieki[],MATCH(PM_EULopi[[#This Row],[Dablībnieka numurs]],PM_Dalibnieki[Dablībnieka numurs],0),3)</f>
        <v>Meistars</v>
      </c>
      <c r="E58" s="35" t="str">
        <f>INDEX(PM_Dalibnieki[],MATCH(PM_EULopi[[#This Row],[Dablībnieka numurs]],PM_Dalibnieki[Dablībnieka numurs],0),4)</f>
        <v>Ojārs Dālders</v>
      </c>
      <c r="F58" s="185">
        <v>10</v>
      </c>
      <c r="G58" s="185">
        <v>8</v>
      </c>
      <c r="H58" s="185">
        <v>3</v>
      </c>
      <c r="I58" s="185">
        <v>3</v>
      </c>
      <c r="J58" s="185">
        <v>3</v>
      </c>
      <c r="K58" s="37">
        <f>SUM(PM_EULopi[[#This Row],[S1]:[S5]])</f>
        <v>27</v>
      </c>
      <c r="L58" s="37" t="str">
        <f t="shared" si="0"/>
        <v>(1, 0, 1)</v>
      </c>
      <c r="M58" s="185">
        <v>10</v>
      </c>
      <c r="N58" s="185">
        <v>10</v>
      </c>
      <c r="O58" s="185">
        <v>9</v>
      </c>
      <c r="P58" s="185">
        <v>8</v>
      </c>
      <c r="Q58" s="185">
        <v>3</v>
      </c>
      <c r="R58" s="37">
        <f>SUM(PM_EULopi[[#This Row],[L1]:[L5]])</f>
        <v>40</v>
      </c>
      <c r="S58" s="37" t="str">
        <f t="shared" si="1"/>
        <v>(2, 1, 1)</v>
      </c>
      <c r="T58" s="185">
        <v>10</v>
      </c>
      <c r="U58" s="185">
        <v>9</v>
      </c>
      <c r="V58" s="185">
        <v>9</v>
      </c>
      <c r="W58" s="185">
        <v>9</v>
      </c>
      <c r="X58" s="185">
        <v>3</v>
      </c>
      <c r="Y58" s="37">
        <f>SUM(PM_EULopi[[#This Row],[Ģ1]:[Ģ5]])</f>
        <v>40</v>
      </c>
      <c r="Z58" s="37" t="str">
        <f t="shared" si="2"/>
        <v>(1, 3, 0)</v>
      </c>
      <c r="AA58" s="185">
        <v>10</v>
      </c>
      <c r="AB58" s="185">
        <v>10</v>
      </c>
      <c r="AC58" s="185">
        <v>8</v>
      </c>
      <c r="AD58" s="185">
        <v>0</v>
      </c>
      <c r="AE58" s="185">
        <v>0</v>
      </c>
      <c r="AF58" s="37">
        <f>SUM(PM_EULopi[[#This Row],[C1]:[C5]])</f>
        <v>28</v>
      </c>
      <c r="AG58" s="37" t="str">
        <f t="shared" si="3"/>
        <v>(2, 0, 1)</v>
      </c>
      <c r="AH58" s="68">
        <f>SUM(PM_EULopi[[#This Row],[S Kopā]]+PM_EULopi[[#This Row],[L Kopā]]+PM_EULopi[[#This Row],[Ģ Kopā]]+PM_EULopi[[#This Row],[C Kopā]])</f>
        <v>135</v>
      </c>
      <c r="AI58" s="68" t="str">
        <f t="shared" si="4"/>
        <v>(6, 4, 3)</v>
      </c>
      <c r="AJ58" s="68">
        <f>IF(PM_EULopi[[#This Row],[KOPĀ
Punkti ]]&gt;0,RANK(PM_EULopi[[#This Row],[KOPĀ
Punkti ]],PM_EULopi[KOPĀ
Punkti ]),"NAV")</f>
        <v>52</v>
      </c>
      <c r="AK58" s="68">
        <v>52</v>
      </c>
      <c r="AL58" s="103">
        <f>INDEX(PM_Dalibnieki[],MATCH(PM_EULopi[[#This Row],[Dablībnieka numurs]],PM_Dalibnieki[Dablībnieka numurs],0),6)</f>
        <v>0</v>
      </c>
      <c r="AM58" s="72" t="str">
        <f>IF(PM_EULopi[[#This Row],[Norma ]]="x",COUNTIFS(PM_EULopi[[Norma ]],PM_EULopi[[#This Row],[Norma ]],PM_EULopi[KOPĀ
Punkti ],"&gt;"&amp;PM_EULopi[[#This Row],[KOPĀ
Punkti ]])+1,"")</f>
        <v/>
      </c>
    </row>
    <row r="59" spans="1:39" x14ac:dyDescent="0.25">
      <c r="A59" s="55">
        <v>53</v>
      </c>
      <c r="B59" s="68">
        <v>13</v>
      </c>
      <c r="C59" s="35">
        <f>INDEX(PM_Dalibnieki[],MATCH(PM_EULopi[[#This Row],[Dablībnieka numurs]],PM_Dalibnieki[Dablībnieka numurs],0),2)</f>
        <v>0</v>
      </c>
      <c r="D59" s="35" t="str">
        <f>INDEX(PM_Dalibnieki[],MATCH(PM_EULopi[[#This Row],[Dablībnieka numurs]],PM_Dalibnieki[Dablībnieka numurs],0),3)</f>
        <v>Amatieris</v>
      </c>
      <c r="E59" s="35" t="str">
        <f>INDEX(PM_Dalibnieki[],MATCH(PM_EULopi[[#This Row],[Dablībnieka numurs]],PM_Dalibnieki[Dablībnieka numurs],0),4)</f>
        <v>Edgars Grinbergs</v>
      </c>
      <c r="F59" s="185">
        <v>10</v>
      </c>
      <c r="G59" s="185">
        <v>10</v>
      </c>
      <c r="H59" s="185">
        <v>10</v>
      </c>
      <c r="I59" s="185">
        <v>9</v>
      </c>
      <c r="J59" s="185">
        <v>3</v>
      </c>
      <c r="K59" s="37">
        <f>SUM(PM_EULopi[[#This Row],[S1]:[S5]])</f>
        <v>42</v>
      </c>
      <c r="L59" s="37" t="str">
        <f t="shared" si="0"/>
        <v>(3, 1, 0)</v>
      </c>
      <c r="M59" s="185">
        <v>10</v>
      </c>
      <c r="N59" s="185">
        <v>10</v>
      </c>
      <c r="O59" s="185">
        <v>8</v>
      </c>
      <c r="P59" s="185">
        <v>3</v>
      </c>
      <c r="Q59" s="185">
        <v>3</v>
      </c>
      <c r="R59" s="37">
        <f>SUM(PM_EULopi[[#This Row],[L1]:[L5]])</f>
        <v>34</v>
      </c>
      <c r="S59" s="37" t="str">
        <f t="shared" si="1"/>
        <v>(2, 0, 1)</v>
      </c>
      <c r="T59" s="185">
        <v>10</v>
      </c>
      <c r="U59" s="185">
        <v>9</v>
      </c>
      <c r="V59" s="185">
        <v>3</v>
      </c>
      <c r="W59" s="185">
        <v>0</v>
      </c>
      <c r="X59" s="185">
        <v>0</v>
      </c>
      <c r="Y59" s="37">
        <f>SUM(PM_EULopi[[#This Row],[Ģ1]:[Ģ5]])</f>
        <v>22</v>
      </c>
      <c r="Z59" s="37" t="str">
        <f t="shared" si="2"/>
        <v>(1, 1, 0)</v>
      </c>
      <c r="AA59" s="185">
        <v>10</v>
      </c>
      <c r="AB59" s="185">
        <v>8</v>
      </c>
      <c r="AC59" s="185">
        <v>8</v>
      </c>
      <c r="AD59" s="185">
        <v>8</v>
      </c>
      <c r="AE59" s="185">
        <v>0</v>
      </c>
      <c r="AF59" s="37">
        <f>SUM(PM_EULopi[[#This Row],[C1]:[C5]])</f>
        <v>34</v>
      </c>
      <c r="AG59" s="37" t="str">
        <f t="shared" si="3"/>
        <v>(1, 0, 3)</v>
      </c>
      <c r="AH59" s="68">
        <f>SUM(PM_EULopi[[#This Row],[S Kopā]]+PM_EULopi[[#This Row],[L Kopā]]+PM_EULopi[[#This Row],[Ģ Kopā]]+PM_EULopi[[#This Row],[C Kopā]])</f>
        <v>132</v>
      </c>
      <c r="AI59" s="68" t="str">
        <f t="shared" si="4"/>
        <v>(7, 2, 4)</v>
      </c>
      <c r="AJ59" s="68">
        <f>IF(PM_EULopi[[#This Row],[KOPĀ
Punkti ]]&gt;0,RANK(PM_EULopi[[#This Row],[KOPĀ
Punkti ]],PM_EULopi[KOPĀ
Punkti ]),"NAV")</f>
        <v>53</v>
      </c>
      <c r="AK59" s="68">
        <v>53</v>
      </c>
      <c r="AL59" s="104" t="str">
        <f>INDEX(PM_Dalibnieki[],MATCH(PM_EULopi[[#This Row],[Dablībnieka numurs]],PM_Dalibnieki[Dablībnieka numurs],0),6)</f>
        <v>x</v>
      </c>
      <c r="AM59" s="72">
        <f>IF(PM_EULopi[[#This Row],[Norma ]]="x",COUNTIFS(PM_EULopi[[Norma ]],PM_EULopi[[#This Row],[Norma ]],PM_EULopi[KOPĀ
Punkti ],"&gt;"&amp;PM_EULopi[[#This Row],[KOPĀ
Punkti ]])+1,"")</f>
        <v>12</v>
      </c>
    </row>
    <row r="60" spans="1:39" x14ac:dyDescent="0.25">
      <c r="A60" s="55">
        <v>54</v>
      </c>
      <c r="B60" s="68">
        <v>45</v>
      </c>
      <c r="C60" s="35">
        <f>INDEX(PM_Dalibnieki[],MATCH(PM_EULopi[[#This Row],[Dablībnieka numurs]],PM_Dalibnieki[Dablībnieka numurs],0),2)</f>
        <v>0</v>
      </c>
      <c r="D60" s="35" t="str">
        <f>INDEX(PM_Dalibnieki[],MATCH(PM_EULopi[[#This Row],[Dablībnieka numurs]],PM_Dalibnieki[Dablībnieka numurs],0),3)</f>
        <v>Amatieris</v>
      </c>
      <c r="E60" s="35" t="str">
        <f>INDEX(PM_Dalibnieki[],MATCH(PM_EULopi[[#This Row],[Dablībnieka numurs]],PM_Dalibnieki[Dablībnieka numurs],0),4)</f>
        <v>Kristaps Lapiņš</v>
      </c>
      <c r="F60" s="189">
        <v>10</v>
      </c>
      <c r="G60" s="189">
        <v>10</v>
      </c>
      <c r="H60" s="189">
        <v>10</v>
      </c>
      <c r="I60" s="189">
        <v>9</v>
      </c>
      <c r="J60" s="189">
        <v>0</v>
      </c>
      <c r="K60" s="38">
        <f>SUM(PM_EULopi[[#This Row],[S1]:[S5]])</f>
        <v>39</v>
      </c>
      <c r="L60" s="38" t="str">
        <f t="shared" si="0"/>
        <v>(3, 1, 0)</v>
      </c>
      <c r="M60" s="189">
        <v>10</v>
      </c>
      <c r="N60" s="189">
        <v>8</v>
      </c>
      <c r="O60" s="189">
        <v>8</v>
      </c>
      <c r="P60" s="189">
        <v>3</v>
      </c>
      <c r="Q60" s="189">
        <v>0</v>
      </c>
      <c r="R60" s="38">
        <f>SUM(PM_EULopi[[#This Row],[L1]:[L5]])</f>
        <v>29</v>
      </c>
      <c r="S60" s="38" t="str">
        <f t="shared" si="1"/>
        <v>(1, 0, 2)</v>
      </c>
      <c r="T60" s="189">
        <v>10</v>
      </c>
      <c r="U60" s="189">
        <v>10</v>
      </c>
      <c r="V60" s="189">
        <v>10</v>
      </c>
      <c r="W60" s="189">
        <v>9</v>
      </c>
      <c r="X60" s="189">
        <v>8</v>
      </c>
      <c r="Y60" s="38">
        <f>SUM(PM_EULopi[[#This Row],[Ģ1]:[Ģ5]])</f>
        <v>47</v>
      </c>
      <c r="Z60" s="38" t="str">
        <f t="shared" si="2"/>
        <v>(3, 1, 1)</v>
      </c>
      <c r="AA60" s="189">
        <v>8</v>
      </c>
      <c r="AB60" s="189">
        <v>8</v>
      </c>
      <c r="AC60" s="189">
        <v>0</v>
      </c>
      <c r="AD60" s="189">
        <v>0</v>
      </c>
      <c r="AE60" s="189">
        <v>0</v>
      </c>
      <c r="AF60" s="38">
        <f>SUM(PM_EULopi[[#This Row],[C1]:[C5]])</f>
        <v>16</v>
      </c>
      <c r="AG60" s="38" t="str">
        <f t="shared" si="3"/>
        <v>(0, 0, 2)</v>
      </c>
      <c r="AH60" s="68">
        <f>SUM(PM_EULopi[[#This Row],[S Kopā]]+PM_EULopi[[#This Row],[L Kopā]]+PM_EULopi[[#This Row],[Ģ Kopā]]+PM_EULopi[[#This Row],[C Kopā]])</f>
        <v>131</v>
      </c>
      <c r="AI60" s="68" t="str">
        <f t="shared" si="4"/>
        <v>(7, 2, 5)</v>
      </c>
      <c r="AJ60" s="68">
        <f>IF(PM_EULopi[[#This Row],[KOPĀ
Punkti ]]&gt;0,RANK(PM_EULopi[[#This Row],[KOPĀ
Punkti ]],PM_EULopi[KOPĀ
Punkti ]),"NAV")</f>
        <v>54</v>
      </c>
      <c r="AK60" s="68">
        <v>54</v>
      </c>
      <c r="AL60" s="104">
        <f>INDEX(PM_Dalibnieki[],MATCH(PM_EULopi[[#This Row],[Dablībnieka numurs]],PM_Dalibnieki[Dablībnieka numurs],0),6)</f>
        <v>0</v>
      </c>
      <c r="AM60" s="72" t="str">
        <f>IF(PM_EULopi[[#This Row],[Norma ]]="x",COUNTIFS(PM_EULopi[[Norma ]],PM_EULopi[[#This Row],[Norma ]],PM_EULopi[KOPĀ
Punkti ],"&gt;"&amp;PM_EULopi[[#This Row],[KOPĀ
Punkti ]])+1,"")</f>
        <v/>
      </c>
    </row>
    <row r="61" spans="1:39" x14ac:dyDescent="0.25">
      <c r="A61" s="55">
        <v>55</v>
      </c>
      <c r="B61" s="68">
        <v>37</v>
      </c>
      <c r="C61" s="35" t="str">
        <f>INDEX(PM_Dalibnieki[],MATCH(PM_EULopi[[#This Row],[Dablībnieka numurs]],PM_Dalibnieki[Dablībnieka numurs],0),2)</f>
        <v>Mārkulīči-Zala arms 1</v>
      </c>
      <c r="D61" s="35" t="str">
        <f>INDEX(PM_Dalibnieki[],MATCH(PM_EULopi[[#This Row],[Dablībnieka numurs]],PM_Dalibnieki[Dablībnieka numurs],0),3)</f>
        <v>Meistars</v>
      </c>
      <c r="E61" s="35" t="str">
        <f>INDEX(PM_Dalibnieki[],MATCH(PM_EULopi[[#This Row],[Dablībnieka numurs]],PM_Dalibnieki[Dablībnieka numurs],0),4)</f>
        <v>Artis Kaspars</v>
      </c>
      <c r="F61" s="185">
        <v>10</v>
      </c>
      <c r="G61" s="185">
        <v>9</v>
      </c>
      <c r="H61" s="185">
        <v>8</v>
      </c>
      <c r="I61" s="185">
        <v>8</v>
      </c>
      <c r="J61" s="185">
        <v>0</v>
      </c>
      <c r="K61" s="37">
        <f>SUM(PM_EULopi[[#This Row],[S1]:[S5]])</f>
        <v>35</v>
      </c>
      <c r="L61" s="37" t="str">
        <f t="shared" si="0"/>
        <v>(1, 1, 2)</v>
      </c>
      <c r="M61" s="185">
        <v>10</v>
      </c>
      <c r="N61" s="185">
        <v>10</v>
      </c>
      <c r="O61" s="185">
        <v>10</v>
      </c>
      <c r="P61" s="185">
        <v>9</v>
      </c>
      <c r="Q61" s="185">
        <v>3</v>
      </c>
      <c r="R61" s="37">
        <f>SUM(PM_EULopi[[#This Row],[L1]:[L5]])</f>
        <v>42</v>
      </c>
      <c r="S61" s="37" t="str">
        <f t="shared" si="1"/>
        <v>(3, 1, 0)</v>
      </c>
      <c r="T61" s="185">
        <v>9</v>
      </c>
      <c r="U61" s="185">
        <v>9</v>
      </c>
      <c r="V61" s="185">
        <v>8</v>
      </c>
      <c r="W61" s="185">
        <v>0</v>
      </c>
      <c r="X61" s="185">
        <v>0</v>
      </c>
      <c r="Y61" s="37">
        <f>SUM(PM_EULopi[[#This Row],[Ģ1]:[Ģ5]])</f>
        <v>26</v>
      </c>
      <c r="Z61" s="37" t="str">
        <f t="shared" si="2"/>
        <v>(0, 2, 1)</v>
      </c>
      <c r="AA61" s="185">
        <v>10</v>
      </c>
      <c r="AB61" s="185">
        <v>9</v>
      </c>
      <c r="AC61" s="185">
        <v>8</v>
      </c>
      <c r="AD61" s="185">
        <v>0</v>
      </c>
      <c r="AE61" s="185">
        <v>0</v>
      </c>
      <c r="AF61" s="37">
        <f>SUM(PM_EULopi[[#This Row],[C1]:[C5]])</f>
        <v>27</v>
      </c>
      <c r="AG61" s="37" t="str">
        <f t="shared" si="3"/>
        <v>(1, 1, 1)</v>
      </c>
      <c r="AH61" s="68">
        <f>SUM(PM_EULopi[[#This Row],[S Kopā]]+PM_EULopi[[#This Row],[L Kopā]]+PM_EULopi[[#This Row],[Ģ Kopā]]+PM_EULopi[[#This Row],[C Kopā]])</f>
        <v>130</v>
      </c>
      <c r="AI61" s="131" t="str">
        <f t="shared" si="4"/>
        <v>(5, 5, 4)</v>
      </c>
      <c r="AJ61" s="68">
        <f>IF(PM_EULopi[[#This Row],[KOPĀ
Punkti ]]&gt;0,RANK(PM_EULopi[[#This Row],[KOPĀ
Punkti ]],PM_EULopi[KOPĀ
Punkti ]),"NAV")</f>
        <v>55</v>
      </c>
      <c r="AK61" s="68">
        <v>55</v>
      </c>
      <c r="AL61" s="104">
        <f>INDEX(PM_Dalibnieki[],MATCH(PM_EULopi[[#This Row],[Dablībnieka numurs]],PM_Dalibnieki[Dablībnieka numurs],0),6)</f>
        <v>0</v>
      </c>
      <c r="AM61" s="72" t="str">
        <f>IF(PM_EULopi[[#This Row],[Norma ]]="x",COUNTIFS(PM_EULopi[[Norma ]],PM_EULopi[[#This Row],[Norma ]],PM_EULopi[KOPĀ
Punkti ],"&gt;"&amp;PM_EULopi[[#This Row],[KOPĀ
Punkti ]])+1,"")</f>
        <v/>
      </c>
    </row>
    <row r="62" spans="1:39" x14ac:dyDescent="0.25">
      <c r="A62" s="55">
        <v>56</v>
      </c>
      <c r="B62" s="68">
        <v>87</v>
      </c>
      <c r="C62" s="35">
        <f>INDEX(PM_Dalibnieki[],MATCH(PM_EULopi[[#This Row],[Dablībnieka numurs]],PM_Dalibnieki[Dablībnieka numurs],0),2)</f>
        <v>0</v>
      </c>
      <c r="D62" s="35" t="str">
        <f>INDEX(PM_Dalibnieki[],MATCH(PM_EULopi[[#This Row],[Dablībnieka numurs]],PM_Dalibnieki[Dablībnieka numurs],0),3)</f>
        <v>Amatieris</v>
      </c>
      <c r="E62" s="35" t="str">
        <f>INDEX(PM_Dalibnieki[],MATCH(PM_EULopi[[#This Row],[Dablībnieka numurs]],PM_Dalibnieki[Dablībnieka numurs],0),4)</f>
        <v>Edžus Alksnītis</v>
      </c>
      <c r="F62" s="185">
        <v>10</v>
      </c>
      <c r="G62" s="185">
        <v>8</v>
      </c>
      <c r="H62" s="185">
        <v>8</v>
      </c>
      <c r="I62" s="185">
        <v>8</v>
      </c>
      <c r="J62" s="185">
        <v>3</v>
      </c>
      <c r="K62" s="37">
        <f>SUM(PM_EULopi[[#This Row],[S1]:[S5]])</f>
        <v>37</v>
      </c>
      <c r="L62" s="37" t="str">
        <f t="shared" si="0"/>
        <v>(1, 0, 3)</v>
      </c>
      <c r="M62" s="185">
        <v>10</v>
      </c>
      <c r="N62" s="185">
        <v>9</v>
      </c>
      <c r="O62" s="185">
        <v>8</v>
      </c>
      <c r="P62" s="185">
        <v>0</v>
      </c>
      <c r="Q62" s="185">
        <v>0</v>
      </c>
      <c r="R62" s="37">
        <f>SUM(PM_EULopi[[#This Row],[L1]:[L5]])</f>
        <v>27</v>
      </c>
      <c r="S62" s="37" t="str">
        <f t="shared" si="1"/>
        <v>(1, 1, 1)</v>
      </c>
      <c r="T62" s="185">
        <v>10</v>
      </c>
      <c r="U62" s="185">
        <v>10</v>
      </c>
      <c r="V62" s="185">
        <v>8</v>
      </c>
      <c r="W62" s="185">
        <v>8</v>
      </c>
      <c r="X62" s="185">
        <v>3</v>
      </c>
      <c r="Y62" s="37">
        <f>SUM(PM_EULopi[[#This Row],[Ģ1]:[Ģ5]])</f>
        <v>39</v>
      </c>
      <c r="Z62" s="37" t="str">
        <f t="shared" si="2"/>
        <v>(2, 0, 2)</v>
      </c>
      <c r="AA62" s="185">
        <v>10</v>
      </c>
      <c r="AB62" s="185">
        <v>9</v>
      </c>
      <c r="AC62" s="185">
        <v>8</v>
      </c>
      <c r="AD62" s="185">
        <v>0</v>
      </c>
      <c r="AE62" s="185">
        <v>0</v>
      </c>
      <c r="AF62" s="37">
        <f>SUM(PM_EULopi[[#This Row],[C1]:[C5]])</f>
        <v>27</v>
      </c>
      <c r="AG62" s="37" t="str">
        <f t="shared" si="3"/>
        <v>(1, 1, 1)</v>
      </c>
      <c r="AH62" s="68">
        <f>SUM(PM_EULopi[[#This Row],[S Kopā]]+PM_EULopi[[#This Row],[L Kopā]]+PM_EULopi[[#This Row],[Ģ Kopā]]+PM_EULopi[[#This Row],[C Kopā]])</f>
        <v>130</v>
      </c>
      <c r="AI62" s="131" t="str">
        <f t="shared" si="4"/>
        <v>(5, 2, 7)</v>
      </c>
      <c r="AJ62" s="68">
        <f>IF(PM_EULopi[[#This Row],[KOPĀ
Punkti ]]&gt;0,RANK(PM_EULopi[[#This Row],[KOPĀ
Punkti ]],PM_EULopi[KOPĀ
Punkti ]),"NAV")</f>
        <v>55</v>
      </c>
      <c r="AK62" s="68">
        <v>56</v>
      </c>
      <c r="AL62" s="103">
        <f>INDEX(PM_Dalibnieki[],MATCH(PM_EULopi[[#This Row],[Dablībnieka numurs]],PM_Dalibnieki[Dablībnieka numurs],0),6)</f>
        <v>0</v>
      </c>
      <c r="AM62" s="72" t="str">
        <f>IF(PM_EULopi[[#This Row],[Norma ]]="x",COUNTIFS(PM_EULopi[[Norma ]],PM_EULopi[[#This Row],[Norma ]],PM_EULopi[KOPĀ
Punkti ],"&gt;"&amp;PM_EULopi[[#This Row],[KOPĀ
Punkti ]])+1,"")</f>
        <v/>
      </c>
    </row>
    <row r="63" spans="1:39" x14ac:dyDescent="0.25">
      <c r="A63" s="55">
        <v>57</v>
      </c>
      <c r="B63" s="68">
        <v>2</v>
      </c>
      <c r="C63" s="35">
        <f>INDEX(PM_Dalibnieki[],MATCH(PM_EULopi[[#This Row],[Dablībnieka numurs]],PM_Dalibnieki[Dablībnieka numurs],0),2)</f>
        <v>0</v>
      </c>
      <c r="D63" s="35" t="str">
        <f>INDEX(PM_Dalibnieki[],MATCH(PM_EULopi[[#This Row],[Dablībnieka numurs]],PM_Dalibnieki[Dablībnieka numurs],0),3)</f>
        <v>Amatieris</v>
      </c>
      <c r="E63" s="35" t="str">
        <f>INDEX(PM_Dalibnieki[],MATCH(PM_EULopi[[#This Row],[Dablībnieka numurs]],PM_Dalibnieki[Dablībnieka numurs],0),4)</f>
        <v>Gunārs Pastars</v>
      </c>
      <c r="F63" s="185">
        <v>10</v>
      </c>
      <c r="G63" s="185">
        <v>9</v>
      </c>
      <c r="H63" s="185">
        <v>8</v>
      </c>
      <c r="I63" s="185">
        <v>3</v>
      </c>
      <c r="J63" s="185">
        <v>3</v>
      </c>
      <c r="K63" s="37">
        <f>SUM(PM_EULopi[[#This Row],[S1]:[S5]])</f>
        <v>33</v>
      </c>
      <c r="L63" s="37" t="str">
        <f t="shared" si="0"/>
        <v>(1, 1, 1)</v>
      </c>
      <c r="M63" s="185">
        <v>10</v>
      </c>
      <c r="N63" s="185">
        <v>10</v>
      </c>
      <c r="O63" s="185">
        <v>9</v>
      </c>
      <c r="P63" s="185">
        <v>0</v>
      </c>
      <c r="Q63" s="185">
        <v>0</v>
      </c>
      <c r="R63" s="37">
        <f>SUM(PM_EULopi[[#This Row],[L1]:[L5]])</f>
        <v>29</v>
      </c>
      <c r="S63" s="37" t="str">
        <f t="shared" si="1"/>
        <v>(2, 1, 0)</v>
      </c>
      <c r="T63" s="185">
        <v>10</v>
      </c>
      <c r="U63" s="185">
        <v>10</v>
      </c>
      <c r="V63" s="185">
        <v>8</v>
      </c>
      <c r="W63" s="185">
        <v>8</v>
      </c>
      <c r="X63" s="185">
        <v>8</v>
      </c>
      <c r="Y63" s="37">
        <f>SUM(PM_EULopi[[#This Row],[Ģ1]:[Ģ5]])</f>
        <v>44</v>
      </c>
      <c r="Z63" s="37" t="str">
        <f t="shared" si="2"/>
        <v>(2, 0, 3)</v>
      </c>
      <c r="AA63" s="185">
        <v>8</v>
      </c>
      <c r="AB63" s="185">
        <v>8</v>
      </c>
      <c r="AC63" s="185">
        <v>5</v>
      </c>
      <c r="AD63" s="185">
        <v>3</v>
      </c>
      <c r="AE63" s="185">
        <v>0</v>
      </c>
      <c r="AF63" s="37">
        <f>SUM(PM_EULopi[[#This Row],[C1]:[C5]])</f>
        <v>24</v>
      </c>
      <c r="AG63" s="37" t="str">
        <f t="shared" si="3"/>
        <v>(0, 0, 2)</v>
      </c>
      <c r="AH63" s="68">
        <f>SUM(PM_EULopi[[#This Row],[S Kopā]]+PM_EULopi[[#This Row],[L Kopā]]+PM_EULopi[[#This Row],[Ģ Kopā]]+PM_EULopi[[#This Row],[C Kopā]])</f>
        <v>130</v>
      </c>
      <c r="AI63" s="131" t="str">
        <f t="shared" si="4"/>
        <v>(5, 2, 6)</v>
      </c>
      <c r="AJ63" s="68">
        <f>IF(PM_EULopi[[#This Row],[KOPĀ
Punkti ]]&gt;0,RANK(PM_EULopi[[#This Row],[KOPĀ
Punkti ]],PM_EULopi[KOPĀ
Punkti ]),"NAV")</f>
        <v>55</v>
      </c>
      <c r="AK63" s="68">
        <v>57</v>
      </c>
      <c r="AL63" s="104">
        <f>INDEX(PM_Dalibnieki[],MATCH(PM_EULopi[[#This Row],[Dablībnieka numurs]],PM_Dalibnieki[Dablībnieka numurs],0),6)</f>
        <v>0</v>
      </c>
      <c r="AM63" s="72" t="str">
        <f>IF(PM_EULopi[[#This Row],[Norma ]]="x",COUNTIFS(PM_EULopi[[Norma ]],PM_EULopi[[#This Row],[Norma ]],PM_EULopi[KOPĀ
Punkti ],"&gt;"&amp;PM_EULopi[[#This Row],[KOPĀ
Punkti ]])+1,"")</f>
        <v/>
      </c>
    </row>
    <row r="64" spans="1:39" x14ac:dyDescent="0.25">
      <c r="A64" s="55">
        <v>58</v>
      </c>
      <c r="B64" s="68">
        <v>14</v>
      </c>
      <c r="C64" s="35">
        <f>INDEX(PM_Dalibnieki[],MATCH(PM_EULopi[[#This Row],[Dablībnieka numurs]],PM_Dalibnieki[Dablībnieka numurs],0),2)</f>
        <v>0</v>
      </c>
      <c r="D64" s="35" t="str">
        <f>INDEX(PM_Dalibnieki[],MATCH(PM_EULopi[[#This Row],[Dablībnieka numurs]],PM_Dalibnieki[Dablībnieka numurs],0),3)</f>
        <v>Amatieris</v>
      </c>
      <c r="E64" s="35" t="str">
        <f>INDEX(PM_Dalibnieki[],MATCH(PM_EULopi[[#This Row],[Dablībnieka numurs]],PM_Dalibnieki[Dablībnieka numurs],0),4)</f>
        <v>Ivars Grinbergs</v>
      </c>
      <c r="F64" s="185">
        <v>10</v>
      </c>
      <c r="G64" s="185">
        <v>10</v>
      </c>
      <c r="H64" s="185">
        <v>8</v>
      </c>
      <c r="I64" s="185">
        <v>8</v>
      </c>
      <c r="J64" s="185">
        <v>0</v>
      </c>
      <c r="K64" s="37">
        <f>SUM(PM_EULopi[[#This Row],[S1]:[S5]])</f>
        <v>36</v>
      </c>
      <c r="L64" s="37" t="str">
        <f t="shared" si="0"/>
        <v>(2, 0, 2)</v>
      </c>
      <c r="M64" s="185">
        <v>9</v>
      </c>
      <c r="N64" s="185">
        <v>8</v>
      </c>
      <c r="O64" s="185">
        <v>1</v>
      </c>
      <c r="P64" s="185">
        <v>0</v>
      </c>
      <c r="Q64" s="185">
        <v>0</v>
      </c>
      <c r="R64" s="37">
        <f>SUM(PM_EULopi[[#This Row],[L1]:[L5]])</f>
        <v>18</v>
      </c>
      <c r="S64" s="37" t="str">
        <f t="shared" si="1"/>
        <v>(0, 1, 1)</v>
      </c>
      <c r="T64" s="185">
        <v>10</v>
      </c>
      <c r="U64" s="185">
        <v>10</v>
      </c>
      <c r="V64" s="185">
        <v>9</v>
      </c>
      <c r="W64" s="185">
        <v>9</v>
      </c>
      <c r="X64" s="185">
        <v>8</v>
      </c>
      <c r="Y64" s="37">
        <f>SUM(PM_EULopi[[#This Row],[Ģ1]:[Ģ5]])</f>
        <v>46</v>
      </c>
      <c r="Z64" s="37" t="str">
        <f t="shared" si="2"/>
        <v>(2, 2, 1)</v>
      </c>
      <c r="AA64" s="185">
        <v>10</v>
      </c>
      <c r="AB64" s="185">
        <v>8</v>
      </c>
      <c r="AC64" s="185">
        <v>8</v>
      </c>
      <c r="AD64" s="185">
        <v>3</v>
      </c>
      <c r="AE64" s="185">
        <v>0</v>
      </c>
      <c r="AF64" s="128">
        <f>SUM(PM_EULopi[[#This Row],[C1]:[C5]])</f>
        <v>29</v>
      </c>
      <c r="AG64" s="37" t="str">
        <f t="shared" si="3"/>
        <v>(1, 0, 2)</v>
      </c>
      <c r="AH64" s="68">
        <f>SUM(PM_EULopi[[#This Row],[S Kopā]]+PM_EULopi[[#This Row],[L Kopā]]+PM_EULopi[[#This Row],[Ģ Kopā]]+PM_EULopi[[#This Row],[C Kopā]])</f>
        <v>129</v>
      </c>
      <c r="AI64" s="68" t="str">
        <f t="shared" si="4"/>
        <v>(5, 3, 6)</v>
      </c>
      <c r="AJ64" s="68">
        <f>IF(PM_EULopi[[#This Row],[KOPĀ
Punkti ]]&gt;0,RANK(PM_EULopi[[#This Row],[KOPĀ
Punkti ]],PM_EULopi[KOPĀ
Punkti ]),"NAV")</f>
        <v>58</v>
      </c>
      <c r="AK64" s="68">
        <v>58</v>
      </c>
      <c r="AL64" s="104" t="str">
        <f>INDEX(PM_Dalibnieki[],MATCH(PM_EULopi[[#This Row],[Dablībnieka numurs]],PM_Dalibnieki[Dablībnieka numurs],0),6)</f>
        <v>x</v>
      </c>
      <c r="AM64" s="72">
        <f>IF(PM_EULopi[[#This Row],[Norma ]]="x",COUNTIFS(PM_EULopi[[Norma ]],PM_EULopi[[#This Row],[Norma ]],PM_EULopi[KOPĀ
Punkti ],"&gt;"&amp;PM_EULopi[[#This Row],[KOPĀ
Punkti ]])+1,"")</f>
        <v>13</v>
      </c>
    </row>
    <row r="65" spans="1:39" x14ac:dyDescent="0.25">
      <c r="A65" s="55">
        <v>59</v>
      </c>
      <c r="B65" s="68">
        <v>17</v>
      </c>
      <c r="C65" s="35">
        <f>INDEX(PM_Dalibnieki[],MATCH(PM_EULopi[[#This Row],[Dablībnieka numurs]],PM_Dalibnieki[Dablībnieka numurs],0),2)</f>
        <v>0</v>
      </c>
      <c r="D65" s="35" t="str">
        <f>INDEX(PM_Dalibnieki[],MATCH(PM_EULopi[[#This Row],[Dablībnieka numurs]],PM_Dalibnieki[Dablībnieka numurs],0),3)</f>
        <v>Amatieris</v>
      </c>
      <c r="E65" s="35" t="str">
        <f>INDEX(PM_Dalibnieki[],MATCH(PM_EULopi[[#This Row],[Dablībnieka numurs]],PM_Dalibnieki[Dablībnieka numurs],0),4)</f>
        <v>Mārtiņš  Muša</v>
      </c>
      <c r="F65" s="185">
        <v>9</v>
      </c>
      <c r="G65" s="185">
        <v>8</v>
      </c>
      <c r="H65" s="185">
        <v>8</v>
      </c>
      <c r="I65" s="185">
        <v>3</v>
      </c>
      <c r="J65" s="185">
        <v>1</v>
      </c>
      <c r="K65" s="37">
        <f>SUM(PM_EULopi[[#This Row],[S1]:[S5]])</f>
        <v>29</v>
      </c>
      <c r="L65" s="37" t="str">
        <f t="shared" si="0"/>
        <v>(0, 1, 2)</v>
      </c>
      <c r="M65" s="185">
        <v>10</v>
      </c>
      <c r="N65" s="185">
        <v>10</v>
      </c>
      <c r="O65" s="185">
        <v>10</v>
      </c>
      <c r="P65" s="185">
        <v>9</v>
      </c>
      <c r="Q65" s="185">
        <v>0</v>
      </c>
      <c r="R65" s="37">
        <f>SUM(PM_EULopi[[#This Row],[L1]:[L5]])</f>
        <v>39</v>
      </c>
      <c r="S65" s="37" t="str">
        <f t="shared" si="1"/>
        <v>(3, 1, 0)</v>
      </c>
      <c r="T65" s="185">
        <v>10</v>
      </c>
      <c r="U65" s="185">
        <v>9</v>
      </c>
      <c r="V65" s="185">
        <v>8</v>
      </c>
      <c r="W65" s="185">
        <v>8</v>
      </c>
      <c r="X65" s="185">
        <v>0</v>
      </c>
      <c r="Y65" s="37">
        <f>SUM(PM_EULopi[[#This Row],[Ģ1]:[Ģ5]])</f>
        <v>35</v>
      </c>
      <c r="Z65" s="37" t="str">
        <f t="shared" si="2"/>
        <v>(1, 1, 2)</v>
      </c>
      <c r="AA65" s="185">
        <v>10</v>
      </c>
      <c r="AB65" s="185">
        <v>8</v>
      </c>
      <c r="AC65" s="185">
        <v>8</v>
      </c>
      <c r="AD65" s="185">
        <v>0</v>
      </c>
      <c r="AE65" s="185">
        <v>0</v>
      </c>
      <c r="AF65" s="128">
        <f>SUM(PM_EULopi[[#This Row],[C1]:[C5]])</f>
        <v>26</v>
      </c>
      <c r="AG65" s="37" t="str">
        <f t="shared" si="3"/>
        <v>(1, 0, 2)</v>
      </c>
      <c r="AH65" s="68">
        <f>SUM(PM_EULopi[[#This Row],[S Kopā]]+PM_EULopi[[#This Row],[L Kopā]]+PM_EULopi[[#This Row],[Ģ Kopā]]+PM_EULopi[[#This Row],[C Kopā]])</f>
        <v>129</v>
      </c>
      <c r="AI65" s="68" t="str">
        <f t="shared" si="4"/>
        <v>(5, 3, 6)</v>
      </c>
      <c r="AJ65" s="68">
        <f>IF(PM_EULopi[[#This Row],[KOPĀ
Punkti ]]&gt;0,RANK(PM_EULopi[[#This Row],[KOPĀ
Punkti ]],PM_EULopi[KOPĀ
Punkti ]),"NAV")</f>
        <v>58</v>
      </c>
      <c r="AK65" s="68">
        <v>59</v>
      </c>
      <c r="AL65" s="104">
        <f>INDEX(PM_Dalibnieki[],MATCH(PM_EULopi[[#This Row],[Dablībnieka numurs]],PM_Dalibnieki[Dablībnieka numurs],0),6)</f>
        <v>0</v>
      </c>
      <c r="AM65" s="72" t="str">
        <f>IF(PM_EULopi[[#This Row],[Norma ]]="x",COUNTIFS(PM_EULopi[[Norma ]],PM_EULopi[[#This Row],[Norma ]],PM_EULopi[KOPĀ
Punkti ],"&gt;"&amp;PM_EULopi[[#This Row],[KOPĀ
Punkti ]])+1,"")</f>
        <v/>
      </c>
    </row>
    <row r="66" spans="1:39" x14ac:dyDescent="0.25">
      <c r="A66" s="55">
        <v>60</v>
      </c>
      <c r="B66" s="68">
        <v>11</v>
      </c>
      <c r="C66" s="35">
        <f>INDEX(PM_Dalibnieki[],MATCH(PM_EULopi[[#This Row],[Dablībnieka numurs]],PM_Dalibnieki[Dablībnieka numurs],0),2)</f>
        <v>0</v>
      </c>
      <c r="D66" s="35" t="str">
        <f>INDEX(PM_Dalibnieki[],MATCH(PM_EULopi[[#This Row],[Dablībnieka numurs]],PM_Dalibnieki[Dablībnieka numurs],0),3)</f>
        <v>Amatieris</v>
      </c>
      <c r="E66" s="35" t="str">
        <f>INDEX(PM_Dalibnieki[],MATCH(PM_EULopi[[#This Row],[Dablībnieka numurs]],PM_Dalibnieki[Dablībnieka numurs],0),4)</f>
        <v>Pāvels Volčoks</v>
      </c>
      <c r="F66" s="185">
        <v>9</v>
      </c>
      <c r="G66" s="185">
        <v>9</v>
      </c>
      <c r="H66" s="185">
        <v>8</v>
      </c>
      <c r="I66" s="185">
        <v>0</v>
      </c>
      <c r="J66" s="185">
        <v>0</v>
      </c>
      <c r="K66" s="37">
        <f>SUM(PM_EULopi[[#This Row],[S1]:[S5]])</f>
        <v>26</v>
      </c>
      <c r="L66" s="37" t="str">
        <f t="shared" si="0"/>
        <v>(0, 2, 1)</v>
      </c>
      <c r="M66" s="185">
        <v>10</v>
      </c>
      <c r="N66" s="185">
        <v>9</v>
      </c>
      <c r="O66" s="185">
        <v>3</v>
      </c>
      <c r="P66" s="185">
        <v>3</v>
      </c>
      <c r="Q66" s="185">
        <v>0</v>
      </c>
      <c r="R66" s="37">
        <f>SUM(PM_EULopi[[#This Row],[L1]:[L5]])</f>
        <v>25</v>
      </c>
      <c r="S66" s="37" t="str">
        <f t="shared" si="1"/>
        <v>(1, 1, 0)</v>
      </c>
      <c r="T66" s="185">
        <v>10</v>
      </c>
      <c r="U66" s="185">
        <v>10</v>
      </c>
      <c r="V66" s="185">
        <v>8</v>
      </c>
      <c r="W66" s="185">
        <v>8</v>
      </c>
      <c r="X66" s="185">
        <v>1</v>
      </c>
      <c r="Y66" s="37">
        <f>SUM(PM_EULopi[[#This Row],[Ģ1]:[Ģ5]])</f>
        <v>37</v>
      </c>
      <c r="Z66" s="37" t="str">
        <f t="shared" si="2"/>
        <v>(2, 0, 2)</v>
      </c>
      <c r="AA66" s="185">
        <v>9</v>
      </c>
      <c r="AB66" s="185">
        <v>9</v>
      </c>
      <c r="AC66" s="185">
        <v>8</v>
      </c>
      <c r="AD66" s="185">
        <v>8</v>
      </c>
      <c r="AE66" s="185">
        <v>5</v>
      </c>
      <c r="AF66" s="37">
        <f>SUM(PM_EULopi[[#This Row],[C1]:[C5]])</f>
        <v>39</v>
      </c>
      <c r="AG66" s="37" t="str">
        <f t="shared" si="3"/>
        <v>(0, 2, 2)</v>
      </c>
      <c r="AH66" s="68">
        <f>SUM(PM_EULopi[[#This Row],[S Kopā]]+PM_EULopi[[#This Row],[L Kopā]]+PM_EULopi[[#This Row],[Ģ Kopā]]+PM_EULopi[[#This Row],[C Kopā]])</f>
        <v>127</v>
      </c>
      <c r="AI66" s="68" t="str">
        <f t="shared" si="4"/>
        <v>(3, 5, 5)</v>
      </c>
      <c r="AJ66" s="68">
        <f>IF(PM_EULopi[[#This Row],[KOPĀ
Punkti ]]&gt;0,RANK(PM_EULopi[[#This Row],[KOPĀ
Punkti ]],PM_EULopi[KOPĀ
Punkti ]),"NAV")</f>
        <v>60</v>
      </c>
      <c r="AK66" s="68">
        <v>60</v>
      </c>
      <c r="AL66" s="103">
        <f>INDEX(PM_Dalibnieki[],MATCH(PM_EULopi[[#This Row],[Dablībnieka numurs]],PM_Dalibnieki[Dablībnieka numurs],0),6)</f>
        <v>0</v>
      </c>
      <c r="AM66" s="72" t="str">
        <f>IF(PM_EULopi[[#This Row],[Norma ]]="x",COUNTIFS(PM_EULopi[[Norma ]],PM_EULopi[[#This Row],[Norma ]],PM_EULopi[KOPĀ
Punkti ],"&gt;"&amp;PM_EULopi[[#This Row],[KOPĀ
Punkti ]])+1,"")</f>
        <v/>
      </c>
    </row>
    <row r="67" spans="1:39" x14ac:dyDescent="0.25">
      <c r="A67" s="55">
        <v>61</v>
      </c>
      <c r="B67" s="68">
        <v>88</v>
      </c>
      <c r="C67" s="35">
        <f>INDEX(PM_Dalibnieki[],MATCH(PM_EULopi[[#This Row],[Dablībnieka numurs]],PM_Dalibnieki[Dablībnieka numurs],0),2)</f>
        <v>0</v>
      </c>
      <c r="D67" s="35" t="str">
        <f>INDEX(PM_Dalibnieki[],MATCH(PM_EULopi[[#This Row],[Dablībnieka numurs]],PM_Dalibnieki[Dablībnieka numurs],0),3)</f>
        <v>Amatieris</v>
      </c>
      <c r="E67" s="35" t="str">
        <f>INDEX(PM_Dalibnieki[],MATCH(PM_EULopi[[#This Row],[Dablībnieka numurs]],PM_Dalibnieki[Dablībnieka numurs],0),4)</f>
        <v>Didzis Liepiņš</v>
      </c>
      <c r="F67" s="185">
        <v>10</v>
      </c>
      <c r="G67" s="185">
        <v>10</v>
      </c>
      <c r="H67" s="185">
        <v>9</v>
      </c>
      <c r="I67" s="185">
        <v>9</v>
      </c>
      <c r="J67" s="185">
        <v>3</v>
      </c>
      <c r="K67" s="37">
        <f>SUM(PM_EULopi[[#This Row],[S1]:[S5]])</f>
        <v>41</v>
      </c>
      <c r="L67" s="37" t="str">
        <f t="shared" si="0"/>
        <v>(2, 2, 0)</v>
      </c>
      <c r="M67" s="185">
        <v>9</v>
      </c>
      <c r="N67" s="185">
        <v>8</v>
      </c>
      <c r="O67" s="185">
        <v>8</v>
      </c>
      <c r="P67" s="185">
        <v>3</v>
      </c>
      <c r="Q67" s="185">
        <v>0</v>
      </c>
      <c r="R67" s="37">
        <f>SUM(PM_EULopi[[#This Row],[L1]:[L5]])</f>
        <v>28</v>
      </c>
      <c r="S67" s="37" t="str">
        <f t="shared" si="1"/>
        <v>(0, 1, 2)</v>
      </c>
      <c r="T67" s="185">
        <v>10</v>
      </c>
      <c r="U67" s="185">
        <v>9</v>
      </c>
      <c r="V67" s="185">
        <v>8</v>
      </c>
      <c r="W67" s="185">
        <v>8</v>
      </c>
      <c r="X67" s="185">
        <v>1</v>
      </c>
      <c r="Y67" s="37">
        <f>SUM(PM_EULopi[[#This Row],[Ģ1]:[Ģ5]])</f>
        <v>36</v>
      </c>
      <c r="Z67" s="37" t="str">
        <f t="shared" si="2"/>
        <v>(1, 1, 2)</v>
      </c>
      <c r="AA67" s="185">
        <v>8</v>
      </c>
      <c r="AB67" s="185">
        <v>5</v>
      </c>
      <c r="AC67" s="185">
        <v>5</v>
      </c>
      <c r="AD67" s="185">
        <v>0</v>
      </c>
      <c r="AE67" s="185">
        <v>0</v>
      </c>
      <c r="AF67" s="37">
        <f>SUM(PM_EULopi[[#This Row],[C1]:[C5]])</f>
        <v>18</v>
      </c>
      <c r="AG67" s="37" t="str">
        <f t="shared" si="3"/>
        <v>(0, 0, 1)</v>
      </c>
      <c r="AH67" s="68">
        <f>SUM(PM_EULopi[[#This Row],[S Kopā]]+PM_EULopi[[#This Row],[L Kopā]]+PM_EULopi[[#This Row],[Ģ Kopā]]+PM_EULopi[[#This Row],[C Kopā]])</f>
        <v>123</v>
      </c>
      <c r="AI67" s="68" t="str">
        <f t="shared" si="4"/>
        <v>(3, 4, 5)</v>
      </c>
      <c r="AJ67" s="68">
        <f>IF(PM_EULopi[[#This Row],[KOPĀ
Punkti ]]&gt;0,RANK(PM_EULopi[[#This Row],[KOPĀ
Punkti ]],PM_EULopi[KOPĀ
Punkti ]),"NAV")</f>
        <v>61</v>
      </c>
      <c r="AK67" s="68">
        <v>61</v>
      </c>
      <c r="AL67" s="103" t="str">
        <f>INDEX(PM_Dalibnieki[],MATCH(PM_EULopi[[#This Row],[Dablībnieka numurs]],PM_Dalibnieki[Dablībnieka numurs],0),6)</f>
        <v>x</v>
      </c>
      <c r="AM67" s="72">
        <f>IF(PM_EULopi[[#This Row],[Norma ]]="x",COUNTIFS(PM_EULopi[[Norma ]],PM_EULopi[[#This Row],[Norma ]],PM_EULopi[KOPĀ
Punkti ],"&gt;"&amp;PM_EULopi[[#This Row],[KOPĀ
Punkti ]])+1,"")</f>
        <v>14</v>
      </c>
    </row>
    <row r="68" spans="1:39" x14ac:dyDescent="0.25">
      <c r="A68" s="55">
        <v>62</v>
      </c>
      <c r="B68" s="68">
        <v>52</v>
      </c>
      <c r="C68" s="35">
        <f>INDEX(PM_Dalibnieki[],MATCH(PM_EULopi[[#This Row],[Dablībnieka numurs]],PM_Dalibnieki[Dablībnieka numurs],0),2)</f>
        <v>0</v>
      </c>
      <c r="D68" s="35" t="str">
        <f>INDEX(PM_Dalibnieki[],MATCH(PM_EULopi[[#This Row],[Dablībnieka numurs]],PM_Dalibnieki[Dablībnieka numurs],0),3)</f>
        <v>Amatieris</v>
      </c>
      <c r="E68" s="35" t="str">
        <f>INDEX(PM_Dalibnieki[],MATCH(PM_EULopi[[#This Row],[Dablībnieka numurs]],PM_Dalibnieki[Dablībnieka numurs],0),4)</f>
        <v>Normunds Bērziņš</v>
      </c>
      <c r="F68" s="185">
        <v>10</v>
      </c>
      <c r="G68" s="185">
        <v>10</v>
      </c>
      <c r="H68" s="185">
        <v>10</v>
      </c>
      <c r="I68" s="185">
        <v>9</v>
      </c>
      <c r="J68" s="185">
        <v>0</v>
      </c>
      <c r="K68" s="37">
        <f>SUM(PM_EULopi[[#This Row],[S1]:[S5]])</f>
        <v>39</v>
      </c>
      <c r="L68" s="37" t="str">
        <f t="shared" si="0"/>
        <v>(3, 1, 0)</v>
      </c>
      <c r="M68" s="185">
        <v>9</v>
      </c>
      <c r="N68" s="185">
        <v>8</v>
      </c>
      <c r="O68" s="185">
        <v>3</v>
      </c>
      <c r="P68" s="185">
        <v>0</v>
      </c>
      <c r="Q68" s="185">
        <v>0</v>
      </c>
      <c r="R68" s="37">
        <f>SUM(PM_EULopi[[#This Row],[L1]:[L5]])</f>
        <v>20</v>
      </c>
      <c r="S68" s="37" t="str">
        <f t="shared" si="1"/>
        <v>(0, 1, 1)</v>
      </c>
      <c r="T68" s="185">
        <v>10</v>
      </c>
      <c r="U68" s="185">
        <v>9</v>
      </c>
      <c r="V68" s="185">
        <v>8</v>
      </c>
      <c r="W68" s="185">
        <v>3</v>
      </c>
      <c r="X68" s="185">
        <v>1</v>
      </c>
      <c r="Y68" s="37">
        <f>SUM(PM_EULopi[[#This Row],[Ģ1]:[Ģ5]])</f>
        <v>31</v>
      </c>
      <c r="Z68" s="37" t="str">
        <f t="shared" si="2"/>
        <v>(1, 1, 1)</v>
      </c>
      <c r="AA68" s="185">
        <v>9</v>
      </c>
      <c r="AB68" s="185">
        <v>8</v>
      </c>
      <c r="AC68" s="185">
        <v>8</v>
      </c>
      <c r="AD68" s="185">
        <v>5</v>
      </c>
      <c r="AE68" s="185">
        <v>0</v>
      </c>
      <c r="AF68" s="37">
        <f>SUM(PM_EULopi[[#This Row],[C1]:[C5]])</f>
        <v>30</v>
      </c>
      <c r="AG68" s="37" t="str">
        <f t="shared" si="3"/>
        <v>(0, 1, 2)</v>
      </c>
      <c r="AH68" s="68">
        <f>SUM(PM_EULopi[[#This Row],[S Kopā]]+PM_EULopi[[#This Row],[L Kopā]]+PM_EULopi[[#This Row],[Ģ Kopā]]+PM_EULopi[[#This Row],[C Kopā]])</f>
        <v>120</v>
      </c>
      <c r="AI68" s="68" t="str">
        <f t="shared" si="4"/>
        <v>(4, 4, 4)</v>
      </c>
      <c r="AJ68" s="68">
        <f>IF(PM_EULopi[[#This Row],[KOPĀ
Punkti ]]&gt;0,RANK(PM_EULopi[[#This Row],[KOPĀ
Punkti ]],PM_EULopi[KOPĀ
Punkti ]),"NAV")</f>
        <v>62</v>
      </c>
      <c r="AK68" s="68">
        <v>62</v>
      </c>
      <c r="AL68" s="103">
        <f>INDEX(PM_Dalibnieki[],MATCH(PM_EULopi[[#This Row],[Dablībnieka numurs]],PM_Dalibnieki[Dablībnieka numurs],0),6)</f>
        <v>0</v>
      </c>
      <c r="AM68" s="72" t="str">
        <f>IF(PM_EULopi[[#This Row],[Norma ]]="x",COUNTIFS(PM_EULopi[[Norma ]],PM_EULopi[[#This Row],[Norma ]],PM_EULopi[KOPĀ
Punkti ],"&gt;"&amp;PM_EULopi[[#This Row],[KOPĀ
Punkti ]])+1,"")</f>
        <v/>
      </c>
    </row>
    <row r="69" spans="1:39" x14ac:dyDescent="0.25">
      <c r="A69" s="55">
        <v>63</v>
      </c>
      <c r="B69" s="68">
        <v>61</v>
      </c>
      <c r="C69" s="35" t="str">
        <f>INDEX(PM_Dalibnieki[],MATCH(PM_EULopi[[#This Row],[Dablībnieka numurs]],PM_Dalibnieki[Dablībnieka numurs],0),2)</f>
        <v>SIA ieroči 2</v>
      </c>
      <c r="D69" s="35" t="str">
        <f>INDEX(PM_Dalibnieki[],MATCH(PM_EULopi[[#This Row],[Dablībnieka numurs]],PM_Dalibnieki[Dablībnieka numurs],0),3)</f>
        <v>Amatieris</v>
      </c>
      <c r="E69" s="35" t="str">
        <f>INDEX(PM_Dalibnieki[],MATCH(PM_EULopi[[#This Row],[Dablībnieka numurs]],PM_Dalibnieki[Dablībnieka numurs],0),4)</f>
        <v>Aivars Zaube</v>
      </c>
      <c r="F69" s="185">
        <v>10</v>
      </c>
      <c r="G69" s="185">
        <v>10</v>
      </c>
      <c r="H69" s="185">
        <v>9</v>
      </c>
      <c r="I69" s="185">
        <v>9</v>
      </c>
      <c r="J69" s="185">
        <v>8</v>
      </c>
      <c r="K69" s="37">
        <f>SUM(PM_EULopi[[#This Row],[S1]:[S5]])</f>
        <v>46</v>
      </c>
      <c r="L69" s="37" t="str">
        <f t="shared" si="0"/>
        <v>(2, 2, 1)</v>
      </c>
      <c r="M69" s="185">
        <v>3</v>
      </c>
      <c r="N69" s="185">
        <v>3</v>
      </c>
      <c r="O69" s="185">
        <v>1</v>
      </c>
      <c r="P69" s="185">
        <v>0</v>
      </c>
      <c r="Q69" s="185">
        <v>0</v>
      </c>
      <c r="R69" s="37">
        <f>SUM(PM_EULopi[[#This Row],[L1]:[L5]])</f>
        <v>7</v>
      </c>
      <c r="S69" s="37" t="str">
        <f t="shared" si="1"/>
        <v>(0, 0, 0)</v>
      </c>
      <c r="T69" s="185">
        <v>10</v>
      </c>
      <c r="U69" s="185">
        <v>9</v>
      </c>
      <c r="V69" s="185">
        <v>9</v>
      </c>
      <c r="W69" s="185">
        <v>8</v>
      </c>
      <c r="X69" s="185">
        <v>0</v>
      </c>
      <c r="Y69" s="37">
        <f>SUM(PM_EULopi[[#This Row],[Ģ1]:[Ģ5]])</f>
        <v>36</v>
      </c>
      <c r="Z69" s="37" t="str">
        <f t="shared" si="2"/>
        <v>(1, 2, 1)</v>
      </c>
      <c r="AA69" s="185">
        <v>10</v>
      </c>
      <c r="AB69" s="185">
        <v>9</v>
      </c>
      <c r="AC69" s="185">
        <v>8</v>
      </c>
      <c r="AD69" s="185">
        <v>0</v>
      </c>
      <c r="AE69" s="185">
        <v>0</v>
      </c>
      <c r="AF69" s="37">
        <f>SUM(PM_EULopi[[#This Row],[C1]:[C5]])</f>
        <v>27</v>
      </c>
      <c r="AG69" s="37" t="str">
        <f t="shared" si="3"/>
        <v>(1, 1, 1)</v>
      </c>
      <c r="AH69" s="68">
        <f>SUM(PM_EULopi[[#This Row],[S Kopā]]+PM_EULopi[[#This Row],[L Kopā]]+PM_EULopi[[#This Row],[Ģ Kopā]]+PM_EULopi[[#This Row],[C Kopā]])</f>
        <v>116</v>
      </c>
      <c r="AI69" s="68" t="str">
        <f t="shared" si="4"/>
        <v>(4, 5, 3)</v>
      </c>
      <c r="AJ69" s="68">
        <f>IF(PM_EULopi[[#This Row],[KOPĀ
Punkti ]]&gt;0,RANK(PM_EULopi[[#This Row],[KOPĀ
Punkti ]],PM_EULopi[KOPĀ
Punkti ]),"NAV")</f>
        <v>63</v>
      </c>
      <c r="AK69" s="68">
        <v>63</v>
      </c>
      <c r="AL69" s="103">
        <f>INDEX(PM_Dalibnieki[],MATCH(PM_EULopi[[#This Row],[Dablībnieka numurs]],PM_Dalibnieki[Dablībnieka numurs],0),6)</f>
        <v>0</v>
      </c>
      <c r="AM69" s="72" t="str">
        <f>IF(PM_EULopi[[#This Row],[Norma ]]="x",COUNTIFS(PM_EULopi[[Norma ]],PM_EULopi[[#This Row],[Norma ]],PM_EULopi[KOPĀ
Punkti ],"&gt;"&amp;PM_EULopi[[#This Row],[KOPĀ
Punkti ]])+1,"")</f>
        <v/>
      </c>
    </row>
    <row r="70" spans="1:39" x14ac:dyDescent="0.25">
      <c r="A70" s="55">
        <v>64</v>
      </c>
      <c r="B70" s="68">
        <v>48</v>
      </c>
      <c r="C70" s="35">
        <f>INDEX(PM_Dalibnieki[],MATCH(PM_EULopi[[#This Row],[Dablībnieka numurs]],PM_Dalibnieki[Dablībnieka numurs],0),2)</f>
        <v>0</v>
      </c>
      <c r="D70" s="35" t="str">
        <f>INDEX(PM_Dalibnieki[],MATCH(PM_EULopi[[#This Row],[Dablībnieka numurs]],PM_Dalibnieki[Dablībnieka numurs],0),3)</f>
        <v>Amatieris</v>
      </c>
      <c r="E70" s="35" t="str">
        <f>INDEX(PM_Dalibnieki[],MATCH(PM_EULopi[[#This Row],[Dablībnieka numurs]],PM_Dalibnieki[Dablībnieka numurs],0),4)</f>
        <v>Pēteris  Klapars</v>
      </c>
      <c r="F70" s="185">
        <v>10</v>
      </c>
      <c r="G70" s="185">
        <v>8</v>
      </c>
      <c r="H70" s="185">
        <v>3</v>
      </c>
      <c r="I70" s="185">
        <v>3</v>
      </c>
      <c r="J70" s="185">
        <v>0</v>
      </c>
      <c r="K70" s="37">
        <f>SUM(PM_EULopi[[#This Row],[S1]:[S5]])</f>
        <v>24</v>
      </c>
      <c r="L70" s="37" t="str">
        <f t="shared" si="0"/>
        <v>(1, 0, 1)</v>
      </c>
      <c r="M70" s="185">
        <v>10</v>
      </c>
      <c r="N70" s="185">
        <v>9</v>
      </c>
      <c r="O70" s="185">
        <v>8</v>
      </c>
      <c r="P70" s="185">
        <v>1</v>
      </c>
      <c r="Q70" s="185">
        <v>0</v>
      </c>
      <c r="R70" s="37">
        <f>SUM(PM_EULopi[[#This Row],[L1]:[L5]])</f>
        <v>28</v>
      </c>
      <c r="S70" s="37" t="str">
        <f t="shared" si="1"/>
        <v>(1, 1, 1)</v>
      </c>
      <c r="T70" s="185">
        <v>10</v>
      </c>
      <c r="U70" s="185">
        <v>10</v>
      </c>
      <c r="V70" s="185">
        <v>9</v>
      </c>
      <c r="W70" s="185">
        <v>8</v>
      </c>
      <c r="X70" s="185">
        <v>3</v>
      </c>
      <c r="Y70" s="37">
        <f>SUM(PM_EULopi[[#This Row],[Ģ1]:[Ģ5]])</f>
        <v>40</v>
      </c>
      <c r="Z70" s="37" t="str">
        <f t="shared" si="2"/>
        <v>(2, 1, 1)</v>
      </c>
      <c r="AA70" s="185">
        <v>9</v>
      </c>
      <c r="AB70" s="185">
        <v>8</v>
      </c>
      <c r="AC70" s="185">
        <v>5</v>
      </c>
      <c r="AD70" s="185">
        <v>0</v>
      </c>
      <c r="AE70" s="185">
        <v>0</v>
      </c>
      <c r="AF70" s="37">
        <f>SUM(PM_EULopi[[#This Row],[C1]:[C5]])</f>
        <v>22</v>
      </c>
      <c r="AG70" s="37" t="str">
        <f t="shared" si="3"/>
        <v>(0, 1, 1)</v>
      </c>
      <c r="AH70" s="68">
        <f>SUM(PM_EULopi[[#This Row],[S Kopā]]+PM_EULopi[[#This Row],[L Kopā]]+PM_EULopi[[#This Row],[Ģ Kopā]]+PM_EULopi[[#This Row],[C Kopā]])</f>
        <v>114</v>
      </c>
      <c r="AI70" s="68" t="str">
        <f t="shared" si="4"/>
        <v>(4, 3, 4)</v>
      </c>
      <c r="AJ70" s="68">
        <f>IF(PM_EULopi[[#This Row],[KOPĀ
Punkti ]]&gt;0,RANK(PM_EULopi[[#This Row],[KOPĀ
Punkti ]],PM_EULopi[KOPĀ
Punkti ]),"NAV")</f>
        <v>64</v>
      </c>
      <c r="AK70" s="68">
        <v>64</v>
      </c>
      <c r="AL70" s="103">
        <f>INDEX(PM_Dalibnieki[],MATCH(PM_EULopi[[#This Row],[Dablībnieka numurs]],PM_Dalibnieki[Dablībnieka numurs],0),6)</f>
        <v>0</v>
      </c>
      <c r="AM70" s="72" t="str">
        <f>IF(PM_EULopi[[#This Row],[Norma ]]="x",COUNTIFS(PM_EULopi[[Norma ]],PM_EULopi[[#This Row],[Norma ]],PM_EULopi[KOPĀ
Punkti ],"&gt;"&amp;PM_EULopi[[#This Row],[KOPĀ
Punkti ]])+1,"")</f>
        <v/>
      </c>
    </row>
    <row r="71" spans="1:39" x14ac:dyDescent="0.25">
      <c r="A71" s="55">
        <v>65</v>
      </c>
      <c r="B71" s="68">
        <v>62</v>
      </c>
      <c r="C71" s="35">
        <f>INDEX(PM_Dalibnieki[],MATCH(PM_EULopi[[#This Row],[Dablībnieka numurs]],PM_Dalibnieki[Dablībnieka numurs],0),2)</f>
        <v>0</v>
      </c>
      <c r="D71" s="35" t="str">
        <f>INDEX(PM_Dalibnieki[],MATCH(PM_EULopi[[#This Row],[Dablībnieka numurs]],PM_Dalibnieki[Dablībnieka numurs],0),3)</f>
        <v>Amatieris</v>
      </c>
      <c r="E71" s="35" t="str">
        <f>INDEX(PM_Dalibnieki[],MATCH(PM_EULopi[[#This Row],[Dablībnieka numurs]],PM_Dalibnieki[Dablībnieka numurs],0),4)</f>
        <v>Gatis Panavs</v>
      </c>
      <c r="F71" s="185">
        <v>8</v>
      </c>
      <c r="G71" s="185">
        <v>3</v>
      </c>
      <c r="H71" s="185">
        <v>3</v>
      </c>
      <c r="I71" s="185">
        <v>3</v>
      </c>
      <c r="J71" s="185">
        <v>0</v>
      </c>
      <c r="K71" s="37">
        <f>SUM(PM_EULopi[[#This Row],[S1]:[S5]])</f>
        <v>17</v>
      </c>
      <c r="L71" s="37" t="str">
        <f t="shared" ref="L71:L134" si="5">"("&amp;COUNTIF(F71:J71,10)&amp;", "&amp;COUNTIF(F71:J71,9)&amp;", "&amp;COUNTIF(F71:J71,8)&amp;")"</f>
        <v>(0, 0, 1)</v>
      </c>
      <c r="M71" s="185">
        <v>9</v>
      </c>
      <c r="N71" s="185">
        <v>3</v>
      </c>
      <c r="O71" s="185">
        <v>3</v>
      </c>
      <c r="P71" s="185">
        <v>1</v>
      </c>
      <c r="Q71" s="185">
        <v>0</v>
      </c>
      <c r="R71" s="37">
        <f>SUM(PM_EULopi[[#This Row],[L1]:[L5]])</f>
        <v>16</v>
      </c>
      <c r="S71" s="37" t="str">
        <f t="shared" ref="S71:S134" si="6">"("&amp;COUNTIF(M71:Q71,10)&amp;", "&amp;COUNTIF(M71:Q71,9)&amp;", "&amp;COUNTIF(M71:Q71,8)&amp;")"</f>
        <v>(0, 1, 0)</v>
      </c>
      <c r="T71" s="185">
        <v>10</v>
      </c>
      <c r="U71" s="185">
        <v>10</v>
      </c>
      <c r="V71" s="185">
        <v>10</v>
      </c>
      <c r="W71" s="185">
        <v>8</v>
      </c>
      <c r="X71" s="185">
        <v>3</v>
      </c>
      <c r="Y71" s="37">
        <f>SUM(PM_EULopi[[#This Row],[Ģ1]:[Ģ5]])</f>
        <v>41</v>
      </c>
      <c r="Z71" s="37" t="str">
        <f t="shared" ref="Z71:Z134" si="7">"("&amp;COUNTIF(T71:X71,10)&amp;", "&amp;COUNTIF(T71:X71,9)&amp;", "&amp;COUNTIF(T71:X71,8)&amp;")"</f>
        <v>(3, 0, 1)</v>
      </c>
      <c r="AA71" s="185">
        <v>10</v>
      </c>
      <c r="AB71" s="185">
        <v>8</v>
      </c>
      <c r="AC71" s="185">
        <v>8</v>
      </c>
      <c r="AD71" s="185">
        <v>8</v>
      </c>
      <c r="AE71" s="185">
        <v>5</v>
      </c>
      <c r="AF71" s="37">
        <f>SUM(PM_EULopi[[#This Row],[C1]:[C5]])</f>
        <v>39</v>
      </c>
      <c r="AG71" s="37" t="str">
        <f t="shared" ref="AG71:AG134" si="8">"("&amp;COUNTIF(AA71:AE71,10)&amp;", "&amp;COUNTIF(AA71:AE71,9)&amp;", "&amp;COUNTIF(AA71:AE71,8)&amp;")"</f>
        <v>(1, 0, 3)</v>
      </c>
      <c r="AH71" s="68">
        <f>SUM(PM_EULopi[[#This Row],[S Kopā]]+PM_EULopi[[#This Row],[L Kopā]]+PM_EULopi[[#This Row],[Ģ Kopā]]+PM_EULopi[[#This Row],[C Kopā]])</f>
        <v>113</v>
      </c>
      <c r="AI71" s="68" t="str">
        <f t="shared" ref="AI71:AI134" si="9">"("&amp;COUNTIF(F71:AE71,10)&amp;", "&amp;COUNTIF(F71:AE71,9)&amp;", "&amp;COUNTIF(F71:AE71,8)&amp;")"</f>
        <v>(4, 1, 5)</v>
      </c>
      <c r="AJ71" s="68">
        <f>IF(PM_EULopi[[#This Row],[KOPĀ
Punkti ]]&gt;0,RANK(PM_EULopi[[#This Row],[KOPĀ
Punkti ]],PM_EULopi[KOPĀ
Punkti ]),"NAV")</f>
        <v>65</v>
      </c>
      <c r="AK71" s="68">
        <v>65</v>
      </c>
      <c r="AL71" s="104">
        <f>INDEX(PM_Dalibnieki[],MATCH(PM_EULopi[[#This Row],[Dablībnieka numurs]],PM_Dalibnieki[Dablībnieka numurs],0),6)</f>
        <v>0</v>
      </c>
      <c r="AM71" s="72" t="str">
        <f>IF(PM_EULopi[[#This Row],[Norma ]]="x",COUNTIFS(PM_EULopi[[Norma ]],PM_EULopi[[#This Row],[Norma ]],PM_EULopi[KOPĀ
Punkti ],"&gt;"&amp;PM_EULopi[[#This Row],[KOPĀ
Punkti ]])+1,"")</f>
        <v/>
      </c>
    </row>
    <row r="72" spans="1:39" x14ac:dyDescent="0.25">
      <c r="A72" s="55">
        <v>66</v>
      </c>
      <c r="B72" s="68">
        <v>108</v>
      </c>
      <c r="C72" s="35">
        <f>INDEX(PM_Dalibnieki[],MATCH(PM_EULopi[[#This Row],[Dablībnieka numurs]],PM_Dalibnieki[Dablībnieka numurs],0),2)</f>
        <v>0</v>
      </c>
      <c r="D72" s="35" t="str">
        <f>INDEX(PM_Dalibnieki[],MATCH(PM_EULopi[[#This Row],[Dablībnieka numurs]],PM_Dalibnieki[Dablībnieka numurs],0),3)</f>
        <v>Amatieris</v>
      </c>
      <c r="E72" s="35" t="str">
        <f>INDEX(PM_Dalibnieki[],MATCH(PM_EULopi[[#This Row],[Dablībnieka numurs]],PM_Dalibnieki[Dablībnieka numurs],0),4)</f>
        <v>Rihards Vībāns</v>
      </c>
      <c r="F72" s="185">
        <v>10</v>
      </c>
      <c r="G72" s="185">
        <v>9</v>
      </c>
      <c r="H72" s="185">
        <v>9</v>
      </c>
      <c r="I72" s="185">
        <v>8</v>
      </c>
      <c r="J72" s="185">
        <v>3</v>
      </c>
      <c r="K72" s="37">
        <f>SUM(PM_EULopi[[#This Row],[S1]:[S5]])</f>
        <v>39</v>
      </c>
      <c r="L72" s="37" t="str">
        <f t="shared" si="5"/>
        <v>(1, 2, 1)</v>
      </c>
      <c r="M72" s="185">
        <v>10</v>
      </c>
      <c r="N72" s="185">
        <v>10</v>
      </c>
      <c r="O72" s="185">
        <v>10</v>
      </c>
      <c r="P72" s="185">
        <v>9</v>
      </c>
      <c r="Q72" s="185">
        <v>9</v>
      </c>
      <c r="R72" s="37">
        <f>SUM(PM_EULopi[[#This Row],[L1]:[L5]])</f>
        <v>48</v>
      </c>
      <c r="S72" s="37" t="str">
        <f t="shared" si="6"/>
        <v>(3, 2, 0)</v>
      </c>
      <c r="T72" s="185">
        <v>9</v>
      </c>
      <c r="U72" s="185">
        <v>3</v>
      </c>
      <c r="V72" s="185">
        <v>3</v>
      </c>
      <c r="W72" s="185">
        <v>3</v>
      </c>
      <c r="X72" s="185">
        <v>1</v>
      </c>
      <c r="Y72" s="37">
        <f>SUM(PM_EULopi[[#This Row],[Ģ1]:[Ģ5]])</f>
        <v>19</v>
      </c>
      <c r="Z72" s="37" t="str">
        <f t="shared" si="7"/>
        <v>(0, 1, 0)</v>
      </c>
      <c r="AA72" s="185">
        <v>3</v>
      </c>
      <c r="AB72" s="185">
        <v>0</v>
      </c>
      <c r="AC72" s="185">
        <v>0</v>
      </c>
      <c r="AD72" s="185">
        <v>0</v>
      </c>
      <c r="AE72" s="185">
        <v>0</v>
      </c>
      <c r="AF72" s="37">
        <f>SUM(PM_EULopi[[#This Row],[C1]:[C5]])</f>
        <v>3</v>
      </c>
      <c r="AG72" s="37" t="str">
        <f t="shared" si="8"/>
        <v>(0, 0, 0)</v>
      </c>
      <c r="AH72" s="68">
        <f>SUM(PM_EULopi[[#This Row],[S Kopā]]+PM_EULopi[[#This Row],[L Kopā]]+PM_EULopi[[#This Row],[Ģ Kopā]]+PM_EULopi[[#This Row],[C Kopā]])</f>
        <v>109</v>
      </c>
      <c r="AI72" s="68" t="str">
        <f t="shared" si="9"/>
        <v>(4, 5, 1)</v>
      </c>
      <c r="AJ72" s="68">
        <f>IF(PM_EULopi[[#This Row],[KOPĀ
Punkti ]]&gt;0,RANK(PM_EULopi[[#This Row],[KOPĀ
Punkti ]],PM_EULopi[KOPĀ
Punkti ]),"NAV")</f>
        <v>66</v>
      </c>
      <c r="AK72" s="68">
        <v>66</v>
      </c>
      <c r="AL72" s="103" t="str">
        <f>INDEX(PM_Dalibnieki[],MATCH(PM_EULopi[[#This Row],[Dablībnieka numurs]],PM_Dalibnieki[Dablībnieka numurs],0),6)</f>
        <v>x</v>
      </c>
      <c r="AM72" s="72">
        <f>IF(PM_EULopi[[#This Row],[Norma ]]="x",COUNTIFS(PM_EULopi[[Norma ]],PM_EULopi[[#This Row],[Norma ]],PM_EULopi[KOPĀ
Punkti ],"&gt;"&amp;PM_EULopi[[#This Row],[KOPĀ
Punkti ]])+1,"")</f>
        <v>15</v>
      </c>
    </row>
    <row r="73" spans="1:39" x14ac:dyDescent="0.25">
      <c r="A73" s="55">
        <v>67</v>
      </c>
      <c r="B73" s="68">
        <v>81</v>
      </c>
      <c r="C73" s="35">
        <f>INDEX(PM_Dalibnieki[],MATCH(PM_EULopi[[#This Row],[Dablībnieka numurs]],PM_Dalibnieki[Dablībnieka numurs],0),2)</f>
        <v>0</v>
      </c>
      <c r="D73" s="35" t="str">
        <f>INDEX(PM_Dalibnieki[],MATCH(PM_EULopi[[#This Row],[Dablībnieka numurs]],PM_Dalibnieki[Dablībnieka numurs],0),3)</f>
        <v>Amatieris</v>
      </c>
      <c r="E73" s="35" t="str">
        <f>INDEX(PM_Dalibnieki[],MATCH(PM_EULopi[[#This Row],[Dablībnieka numurs]],PM_Dalibnieki[Dablībnieka numurs],0),4)</f>
        <v>Ralfs Vingris</v>
      </c>
      <c r="F73" s="185">
        <v>10</v>
      </c>
      <c r="G73" s="185">
        <v>9</v>
      </c>
      <c r="H73" s="185">
        <v>9</v>
      </c>
      <c r="I73" s="185">
        <v>1</v>
      </c>
      <c r="J73" s="185">
        <v>0</v>
      </c>
      <c r="K73" s="37">
        <f>SUM(PM_EULopi[[#This Row],[S1]:[S5]])</f>
        <v>29</v>
      </c>
      <c r="L73" s="37" t="str">
        <f t="shared" si="5"/>
        <v>(1, 2, 0)</v>
      </c>
      <c r="M73" s="185">
        <v>10</v>
      </c>
      <c r="N73" s="185">
        <v>9</v>
      </c>
      <c r="O73" s="185">
        <v>3</v>
      </c>
      <c r="P73" s="185">
        <v>3</v>
      </c>
      <c r="Q73" s="185">
        <v>1</v>
      </c>
      <c r="R73" s="37">
        <f>SUM(PM_EULopi[[#This Row],[L1]:[L5]])</f>
        <v>26</v>
      </c>
      <c r="S73" s="37" t="str">
        <f t="shared" si="6"/>
        <v>(1, 1, 0)</v>
      </c>
      <c r="T73" s="185">
        <v>10</v>
      </c>
      <c r="U73" s="185">
        <v>9</v>
      </c>
      <c r="V73" s="185">
        <v>9</v>
      </c>
      <c r="W73" s="185">
        <v>8</v>
      </c>
      <c r="X73" s="185">
        <v>8</v>
      </c>
      <c r="Y73" s="37">
        <f>SUM(PM_EULopi[[#This Row],[Ģ1]:[Ģ5]])</f>
        <v>44</v>
      </c>
      <c r="Z73" s="37" t="str">
        <f t="shared" si="7"/>
        <v>(1, 2, 2)</v>
      </c>
      <c r="AA73" s="185">
        <v>8</v>
      </c>
      <c r="AB73" s="185">
        <v>0</v>
      </c>
      <c r="AC73" s="185">
        <v>0</v>
      </c>
      <c r="AD73" s="185">
        <v>0</v>
      </c>
      <c r="AE73" s="185">
        <v>0</v>
      </c>
      <c r="AF73" s="37">
        <f>SUM(PM_EULopi[[#This Row],[C1]:[C5]])</f>
        <v>8</v>
      </c>
      <c r="AG73" s="37" t="str">
        <f t="shared" si="8"/>
        <v>(0, 0, 1)</v>
      </c>
      <c r="AH73" s="68">
        <f>SUM(PM_EULopi[[#This Row],[S Kopā]]+PM_EULopi[[#This Row],[L Kopā]]+PM_EULopi[[#This Row],[Ģ Kopā]]+PM_EULopi[[#This Row],[C Kopā]])</f>
        <v>107</v>
      </c>
      <c r="AI73" s="68" t="str">
        <f t="shared" si="9"/>
        <v>(3, 5, 3)</v>
      </c>
      <c r="AJ73" s="68">
        <f>IF(PM_EULopi[[#This Row],[KOPĀ
Punkti ]]&gt;0,RANK(PM_EULopi[[#This Row],[KOPĀ
Punkti ]],PM_EULopi[KOPĀ
Punkti ]),"NAV")</f>
        <v>67</v>
      </c>
      <c r="AK73" s="68">
        <v>67</v>
      </c>
      <c r="AL73" s="103">
        <f>INDEX(PM_Dalibnieki[],MATCH(PM_EULopi[[#This Row],[Dablībnieka numurs]],PM_Dalibnieki[Dablībnieka numurs],0),6)</f>
        <v>0</v>
      </c>
      <c r="AM73" s="72" t="str">
        <f>IF(PM_EULopi[[#This Row],[Norma ]]="x",COUNTIFS(PM_EULopi[[Norma ]],PM_EULopi[[#This Row],[Norma ]],PM_EULopi[KOPĀ
Punkti ],"&gt;"&amp;PM_EULopi[[#This Row],[KOPĀ
Punkti ]])+1,"")</f>
        <v/>
      </c>
    </row>
    <row r="74" spans="1:39" x14ac:dyDescent="0.25">
      <c r="A74" s="55">
        <v>68</v>
      </c>
      <c r="B74" s="68">
        <v>36</v>
      </c>
      <c r="C74" s="35" t="str">
        <f>INDEX(PM_Dalibnieki[],MATCH(PM_EULopi[[#This Row],[Dablībnieka numurs]],PM_Dalibnieki[Dablībnieka numurs],0),2)</f>
        <v>SIA ieroči 2</v>
      </c>
      <c r="D74" s="35" t="str">
        <f>INDEX(PM_Dalibnieki[],MATCH(PM_EULopi[[#This Row],[Dablībnieka numurs]],PM_Dalibnieki[Dablībnieka numurs],0),3)</f>
        <v>Juniors</v>
      </c>
      <c r="E74" s="35" t="str">
        <f>INDEX(PM_Dalibnieki[],MATCH(PM_EULopi[[#This Row],[Dablībnieka numurs]],PM_Dalibnieki[Dablībnieka numurs],0),4)</f>
        <v>Kārlis Zvirgzdiņš</v>
      </c>
      <c r="F74" s="185">
        <v>10</v>
      </c>
      <c r="G74" s="185">
        <v>10</v>
      </c>
      <c r="H74" s="185">
        <v>9</v>
      </c>
      <c r="I74" s="185">
        <v>9</v>
      </c>
      <c r="J74" s="185">
        <v>3</v>
      </c>
      <c r="K74" s="37">
        <f>SUM(PM_EULopi[[#This Row],[S1]:[S5]])</f>
        <v>41</v>
      </c>
      <c r="L74" s="37" t="str">
        <f t="shared" si="5"/>
        <v>(2, 2, 0)</v>
      </c>
      <c r="M74" s="185">
        <v>10</v>
      </c>
      <c r="N74" s="185">
        <v>3</v>
      </c>
      <c r="O74" s="185">
        <v>1</v>
      </c>
      <c r="P74" s="185">
        <v>0</v>
      </c>
      <c r="Q74" s="185">
        <v>0</v>
      </c>
      <c r="R74" s="37">
        <f>SUM(PM_EULopi[[#This Row],[L1]:[L5]])</f>
        <v>14</v>
      </c>
      <c r="S74" s="37" t="str">
        <f t="shared" si="6"/>
        <v>(1, 0, 0)</v>
      </c>
      <c r="T74" s="185">
        <v>10</v>
      </c>
      <c r="U74" s="185">
        <v>10</v>
      </c>
      <c r="V74" s="185">
        <v>10</v>
      </c>
      <c r="W74" s="185">
        <v>3</v>
      </c>
      <c r="X74" s="185">
        <v>0</v>
      </c>
      <c r="Y74" s="37">
        <f>SUM(PM_EULopi[[#This Row],[Ģ1]:[Ģ5]])</f>
        <v>33</v>
      </c>
      <c r="Z74" s="37" t="str">
        <f t="shared" si="7"/>
        <v>(3, 0, 0)</v>
      </c>
      <c r="AA74" s="185">
        <v>10</v>
      </c>
      <c r="AB74" s="185">
        <v>5</v>
      </c>
      <c r="AC74" s="185">
        <v>0</v>
      </c>
      <c r="AD74" s="185">
        <v>0</v>
      </c>
      <c r="AE74" s="185">
        <v>0</v>
      </c>
      <c r="AF74" s="37">
        <f>SUM(PM_EULopi[[#This Row],[C1]:[C5]])</f>
        <v>15</v>
      </c>
      <c r="AG74" s="37" t="str">
        <f t="shared" si="8"/>
        <v>(1, 0, 0)</v>
      </c>
      <c r="AH74" s="68">
        <f>SUM(PM_EULopi[[#This Row],[S Kopā]]+PM_EULopi[[#This Row],[L Kopā]]+PM_EULopi[[#This Row],[Ģ Kopā]]+PM_EULopi[[#This Row],[C Kopā]])</f>
        <v>103</v>
      </c>
      <c r="AI74" s="68" t="str">
        <f t="shared" si="9"/>
        <v>(7, 2, 0)</v>
      </c>
      <c r="AJ74" s="68">
        <f>IF(PM_EULopi[[#This Row],[KOPĀ
Punkti ]]&gt;0,RANK(PM_EULopi[[#This Row],[KOPĀ
Punkti ]],PM_EULopi[KOPĀ
Punkti ]),"NAV")</f>
        <v>68</v>
      </c>
      <c r="AK74" s="68">
        <v>68</v>
      </c>
      <c r="AL74" s="103">
        <f>INDEX(PM_Dalibnieki[],MATCH(PM_EULopi[[#This Row],[Dablībnieka numurs]],PM_Dalibnieki[Dablībnieka numurs],0),6)</f>
        <v>0</v>
      </c>
      <c r="AM74" s="72" t="str">
        <f>IF(PM_EULopi[[#This Row],[Norma ]]="x",COUNTIFS(PM_EULopi[[Norma ]],PM_EULopi[[#This Row],[Norma ]],PM_EULopi[KOPĀ
Punkti ],"&gt;"&amp;PM_EULopi[[#This Row],[KOPĀ
Punkti ]])+1,"")</f>
        <v/>
      </c>
    </row>
    <row r="75" spans="1:39" x14ac:dyDescent="0.25">
      <c r="A75" s="55">
        <v>69</v>
      </c>
      <c r="B75" s="68">
        <v>20</v>
      </c>
      <c r="C75" s="35">
        <f>INDEX(PM_Dalibnieki[],MATCH(PM_EULopi[[#This Row],[Dablībnieka numurs]],PM_Dalibnieki[Dablībnieka numurs],0),2)</f>
        <v>0</v>
      </c>
      <c r="D75" s="35" t="str">
        <f>INDEX(PM_Dalibnieki[],MATCH(PM_EULopi[[#This Row],[Dablībnieka numurs]],PM_Dalibnieki[Dablībnieka numurs],0),3)</f>
        <v>Amatieris</v>
      </c>
      <c r="E75" s="35" t="str">
        <f>INDEX(PM_Dalibnieki[],MATCH(PM_EULopi[[#This Row],[Dablībnieka numurs]],PM_Dalibnieki[Dablībnieka numurs],0),4)</f>
        <v>Tālis Bergmanis</v>
      </c>
      <c r="F75" s="185">
        <v>10</v>
      </c>
      <c r="G75" s="185">
        <v>10</v>
      </c>
      <c r="H75" s="185">
        <v>9</v>
      </c>
      <c r="I75" s="185">
        <v>9</v>
      </c>
      <c r="J75" s="185">
        <v>0</v>
      </c>
      <c r="K75" s="37">
        <f>SUM(PM_EULopi[[#This Row],[S1]:[S5]])</f>
        <v>38</v>
      </c>
      <c r="L75" s="37" t="str">
        <f t="shared" si="5"/>
        <v>(2, 2, 0)</v>
      </c>
      <c r="M75" s="185">
        <v>10</v>
      </c>
      <c r="N75" s="185">
        <v>9</v>
      </c>
      <c r="O75" s="185">
        <v>8</v>
      </c>
      <c r="P75" s="185">
        <v>0</v>
      </c>
      <c r="Q75" s="185">
        <v>0</v>
      </c>
      <c r="R75" s="37">
        <f>SUM(PM_EULopi[[#This Row],[L1]:[L5]])</f>
        <v>27</v>
      </c>
      <c r="S75" s="37" t="str">
        <f t="shared" si="6"/>
        <v>(1, 1, 1)</v>
      </c>
      <c r="T75" s="185">
        <v>10</v>
      </c>
      <c r="U75" s="185">
        <v>3</v>
      </c>
      <c r="V75" s="185">
        <v>3</v>
      </c>
      <c r="W75" s="185">
        <v>1</v>
      </c>
      <c r="X75" s="185">
        <v>0</v>
      </c>
      <c r="Y75" s="37">
        <f>SUM(PM_EULopi[[#This Row],[Ģ1]:[Ģ5]])</f>
        <v>17</v>
      </c>
      <c r="Z75" s="37" t="str">
        <f t="shared" si="7"/>
        <v>(1, 0, 0)</v>
      </c>
      <c r="AA75" s="185">
        <v>10</v>
      </c>
      <c r="AB75" s="185">
        <v>9</v>
      </c>
      <c r="AC75" s="185">
        <v>0</v>
      </c>
      <c r="AD75" s="185">
        <v>0</v>
      </c>
      <c r="AE75" s="185">
        <v>0</v>
      </c>
      <c r="AF75" s="37">
        <f>SUM(PM_EULopi[[#This Row],[C1]:[C5]])</f>
        <v>19</v>
      </c>
      <c r="AG75" s="37" t="str">
        <f t="shared" si="8"/>
        <v>(1, 1, 0)</v>
      </c>
      <c r="AH75" s="68">
        <f>SUM(PM_EULopi[[#This Row],[S Kopā]]+PM_EULopi[[#This Row],[L Kopā]]+PM_EULopi[[#This Row],[Ģ Kopā]]+PM_EULopi[[#This Row],[C Kopā]])</f>
        <v>101</v>
      </c>
      <c r="AI75" s="68" t="str">
        <f t="shared" si="9"/>
        <v>(5, 4, 1)</v>
      </c>
      <c r="AJ75" s="68">
        <f>IF(PM_EULopi[[#This Row],[KOPĀ
Punkti ]]&gt;0,RANK(PM_EULopi[[#This Row],[KOPĀ
Punkti ]],PM_EULopi[KOPĀ
Punkti ]),"NAV")</f>
        <v>69</v>
      </c>
      <c r="AK75" s="68">
        <v>69</v>
      </c>
      <c r="AL75" s="104">
        <f>INDEX(PM_Dalibnieki[],MATCH(PM_EULopi[[#This Row],[Dablībnieka numurs]],PM_Dalibnieki[Dablībnieka numurs],0),6)</f>
        <v>0</v>
      </c>
      <c r="AM75" s="72" t="str">
        <f>IF(PM_EULopi[[#This Row],[Norma ]]="x",COUNTIFS(PM_EULopi[[Norma ]],PM_EULopi[[#This Row],[Norma ]],PM_EULopi[KOPĀ
Punkti ],"&gt;"&amp;PM_EULopi[[#This Row],[KOPĀ
Punkti ]])+1,"")</f>
        <v/>
      </c>
    </row>
    <row r="76" spans="1:39" x14ac:dyDescent="0.25">
      <c r="A76" s="55">
        <v>70</v>
      </c>
      <c r="B76" s="68">
        <v>15</v>
      </c>
      <c r="C76" s="35" t="str">
        <f>INDEX(PM_Dalibnieki[],MATCH(PM_EULopi[[#This Row],[Dablībnieka numurs]],PM_Dalibnieki[Dablībnieka numurs],0),2)</f>
        <v>Mārkulīči-Zala arms 2</v>
      </c>
      <c r="D76" s="35" t="str">
        <f>INDEX(PM_Dalibnieki[],MATCH(PM_EULopi[[#This Row],[Dablībnieka numurs]],PM_Dalibnieki[Dablībnieka numurs],0),3)</f>
        <v>Meistars</v>
      </c>
      <c r="E76" s="35" t="str">
        <f>INDEX(PM_Dalibnieki[],MATCH(PM_EULopi[[#This Row],[Dablībnieka numurs]],PM_Dalibnieki[Dablībnieka numurs],0),4)</f>
        <v>Raivis Bērziņš</v>
      </c>
      <c r="F76" s="185">
        <v>10</v>
      </c>
      <c r="G76" s="185">
        <v>10</v>
      </c>
      <c r="H76" s="185">
        <v>10</v>
      </c>
      <c r="I76" s="185">
        <v>3</v>
      </c>
      <c r="J76" s="185">
        <v>0</v>
      </c>
      <c r="K76" s="37">
        <f>SUM(PM_EULopi[[#This Row],[S1]:[S5]])</f>
        <v>33</v>
      </c>
      <c r="L76" s="37" t="str">
        <f t="shared" si="5"/>
        <v>(3, 0, 0)</v>
      </c>
      <c r="M76" s="185">
        <v>9</v>
      </c>
      <c r="N76" s="185">
        <v>9</v>
      </c>
      <c r="O76" s="185">
        <v>8</v>
      </c>
      <c r="P76" s="185">
        <v>0</v>
      </c>
      <c r="Q76" s="185">
        <v>0</v>
      </c>
      <c r="R76" s="37">
        <f>SUM(PM_EULopi[[#This Row],[L1]:[L5]])</f>
        <v>26</v>
      </c>
      <c r="S76" s="37" t="str">
        <f t="shared" si="6"/>
        <v>(0, 2, 1)</v>
      </c>
      <c r="T76" s="185">
        <v>3</v>
      </c>
      <c r="U76" s="185">
        <v>3</v>
      </c>
      <c r="V76" s="185">
        <v>3</v>
      </c>
      <c r="W76" s="185">
        <v>0</v>
      </c>
      <c r="X76" s="185">
        <v>0</v>
      </c>
      <c r="Y76" s="37">
        <f>SUM(PM_EULopi[[#This Row],[Ģ1]:[Ģ5]])</f>
        <v>9</v>
      </c>
      <c r="Z76" s="37" t="str">
        <f t="shared" si="7"/>
        <v>(0, 0, 0)</v>
      </c>
      <c r="AA76" s="185">
        <v>10</v>
      </c>
      <c r="AB76" s="185">
        <v>10</v>
      </c>
      <c r="AC76" s="185">
        <v>9</v>
      </c>
      <c r="AD76" s="185">
        <v>0</v>
      </c>
      <c r="AE76" s="185">
        <v>0</v>
      </c>
      <c r="AF76" s="37">
        <f>SUM(PM_EULopi[[#This Row],[C1]:[C5]])</f>
        <v>29</v>
      </c>
      <c r="AG76" s="37" t="str">
        <f t="shared" si="8"/>
        <v>(2, 1, 0)</v>
      </c>
      <c r="AH76" s="68">
        <f>SUM(PM_EULopi[[#This Row],[S Kopā]]+PM_EULopi[[#This Row],[L Kopā]]+PM_EULopi[[#This Row],[Ģ Kopā]]+PM_EULopi[[#This Row],[C Kopā]])</f>
        <v>97</v>
      </c>
      <c r="AI76" s="68" t="str">
        <f t="shared" si="9"/>
        <v>(5, 4, 1)</v>
      </c>
      <c r="AJ76" s="68">
        <f>IF(PM_EULopi[[#This Row],[KOPĀ
Punkti ]]&gt;0,RANK(PM_EULopi[[#This Row],[KOPĀ
Punkti ]],PM_EULopi[KOPĀ
Punkti ]),"NAV")</f>
        <v>70</v>
      </c>
      <c r="AK76" s="68">
        <v>70</v>
      </c>
      <c r="AL76" s="104">
        <f>INDEX(PM_Dalibnieki[],MATCH(PM_EULopi[[#This Row],[Dablībnieka numurs]],PM_Dalibnieki[Dablībnieka numurs],0),6)</f>
        <v>0</v>
      </c>
      <c r="AM76" s="72" t="str">
        <f>IF(PM_EULopi[[#This Row],[Norma ]]="x",COUNTIFS(PM_EULopi[[Norma ]],PM_EULopi[[#This Row],[Norma ]],PM_EULopi[KOPĀ
Punkti ],"&gt;"&amp;PM_EULopi[[#This Row],[KOPĀ
Punkti ]])+1,"")</f>
        <v/>
      </c>
    </row>
    <row r="77" spans="1:39" x14ac:dyDescent="0.25">
      <c r="A77" s="55">
        <v>71</v>
      </c>
      <c r="B77" s="68">
        <v>12</v>
      </c>
      <c r="C77" s="35">
        <f>INDEX(PM_Dalibnieki[],MATCH(PM_EULopi[[#This Row],[Dablībnieka numurs]],PM_Dalibnieki[Dablībnieka numurs],0),2)</f>
        <v>0</v>
      </c>
      <c r="D77" s="35" t="str">
        <f>INDEX(PM_Dalibnieki[],MATCH(PM_EULopi[[#This Row],[Dablībnieka numurs]],PM_Dalibnieki[Dablībnieka numurs],0),3)</f>
        <v>Amatieris</v>
      </c>
      <c r="E77" s="35" t="str">
        <f>INDEX(PM_Dalibnieki[],MATCH(PM_EULopi[[#This Row],[Dablībnieka numurs]],PM_Dalibnieki[Dablībnieka numurs],0),4)</f>
        <v>Reinis Rasa</v>
      </c>
      <c r="F77" s="185">
        <v>10</v>
      </c>
      <c r="G77" s="185">
        <v>10</v>
      </c>
      <c r="H77" s="185">
        <v>10</v>
      </c>
      <c r="I77" s="185">
        <v>9</v>
      </c>
      <c r="J77" s="185">
        <v>9</v>
      </c>
      <c r="K77" s="37">
        <f>SUM(PM_EULopi[[#This Row],[S1]:[S5]])</f>
        <v>48</v>
      </c>
      <c r="L77" s="37" t="str">
        <f t="shared" si="5"/>
        <v>(3, 2, 0)</v>
      </c>
      <c r="M77" s="185">
        <v>10</v>
      </c>
      <c r="N77" s="185">
        <v>9</v>
      </c>
      <c r="O77" s="185">
        <v>3</v>
      </c>
      <c r="P77" s="185">
        <v>3</v>
      </c>
      <c r="Q77" s="185">
        <v>1</v>
      </c>
      <c r="R77" s="37">
        <f>SUM(PM_EULopi[[#This Row],[L1]:[L5]])</f>
        <v>26</v>
      </c>
      <c r="S77" s="37" t="str">
        <f t="shared" si="6"/>
        <v>(1, 1, 0)</v>
      </c>
      <c r="T77" s="185">
        <v>8</v>
      </c>
      <c r="U77" s="185">
        <v>3</v>
      </c>
      <c r="V77" s="185">
        <v>1</v>
      </c>
      <c r="W77" s="185">
        <v>0</v>
      </c>
      <c r="X77" s="185">
        <v>0</v>
      </c>
      <c r="Y77" s="37">
        <f>SUM(PM_EULopi[[#This Row],[Ģ1]:[Ģ5]])</f>
        <v>12</v>
      </c>
      <c r="Z77" s="37" t="str">
        <f t="shared" si="7"/>
        <v>(0, 0, 1)</v>
      </c>
      <c r="AA77" s="185">
        <v>9</v>
      </c>
      <c r="AB77" s="185">
        <v>0</v>
      </c>
      <c r="AC77" s="185">
        <v>0</v>
      </c>
      <c r="AD77" s="185">
        <v>0</v>
      </c>
      <c r="AE77" s="185">
        <v>0</v>
      </c>
      <c r="AF77" s="37">
        <f>SUM(PM_EULopi[[#This Row],[C1]:[C5]])</f>
        <v>9</v>
      </c>
      <c r="AG77" s="37" t="str">
        <f t="shared" si="8"/>
        <v>(0, 1, 0)</v>
      </c>
      <c r="AH77" s="68">
        <f>SUM(PM_EULopi[[#This Row],[S Kopā]]+PM_EULopi[[#This Row],[L Kopā]]+PM_EULopi[[#This Row],[Ģ Kopā]]+PM_EULopi[[#This Row],[C Kopā]])</f>
        <v>95</v>
      </c>
      <c r="AI77" s="68" t="str">
        <f t="shared" si="9"/>
        <v>(4, 4, 1)</v>
      </c>
      <c r="AJ77" s="68">
        <f>IF(PM_EULopi[[#This Row],[KOPĀ
Punkti ]]&gt;0,RANK(PM_EULopi[[#This Row],[KOPĀ
Punkti ]],PM_EULopi[KOPĀ
Punkti ]),"NAV")</f>
        <v>71</v>
      </c>
      <c r="AK77" s="68">
        <v>71</v>
      </c>
      <c r="AL77" s="104" t="str">
        <f>INDEX(PM_Dalibnieki[],MATCH(PM_EULopi[[#This Row],[Dablībnieka numurs]],PM_Dalibnieki[Dablībnieka numurs],0),6)</f>
        <v>x</v>
      </c>
      <c r="AM77" s="72">
        <f>IF(PM_EULopi[[#This Row],[Norma ]]="x",COUNTIFS(PM_EULopi[[Norma ]],PM_EULopi[[#This Row],[Norma ]],PM_EULopi[KOPĀ
Punkti ],"&gt;"&amp;PM_EULopi[[#This Row],[KOPĀ
Punkti ]])+1,"")</f>
        <v>16</v>
      </c>
    </row>
    <row r="78" spans="1:39" x14ac:dyDescent="0.25">
      <c r="A78" s="55">
        <v>72</v>
      </c>
      <c r="B78" s="68">
        <v>105</v>
      </c>
      <c r="C78" s="35">
        <f>INDEX(PM_Dalibnieki[],MATCH(PM_EULopi[[#This Row],[Dablībnieka numurs]],PM_Dalibnieki[Dablībnieka numurs],0),2)</f>
        <v>0</v>
      </c>
      <c r="D78" s="35" t="str">
        <f>INDEX(PM_Dalibnieki[],MATCH(PM_EULopi[[#This Row],[Dablībnieka numurs]],PM_Dalibnieki[Dablībnieka numurs],0),3)</f>
        <v>Amatieris</v>
      </c>
      <c r="E78" s="35" t="str">
        <f>INDEX(PM_Dalibnieki[],MATCH(PM_EULopi[[#This Row],[Dablībnieka numurs]],PM_Dalibnieki[Dablībnieka numurs],0),4)</f>
        <v>Modris Irbens</v>
      </c>
      <c r="F78" s="185">
        <v>10</v>
      </c>
      <c r="G78" s="185">
        <v>8</v>
      </c>
      <c r="H78" s="185">
        <v>3</v>
      </c>
      <c r="I78" s="185">
        <v>1</v>
      </c>
      <c r="J78" s="185">
        <v>1</v>
      </c>
      <c r="K78" s="37">
        <f>SUM(PM_EULopi[[#This Row],[S1]:[S5]])</f>
        <v>23</v>
      </c>
      <c r="L78" s="37" t="str">
        <f t="shared" si="5"/>
        <v>(1, 0, 1)</v>
      </c>
      <c r="M78" s="185">
        <v>10</v>
      </c>
      <c r="N78" s="185">
        <v>9</v>
      </c>
      <c r="O78" s="185">
        <v>1</v>
      </c>
      <c r="P78" s="185">
        <v>1</v>
      </c>
      <c r="Q78" s="185">
        <v>0</v>
      </c>
      <c r="R78" s="37">
        <f>SUM(PM_EULopi[[#This Row],[L1]:[L5]])</f>
        <v>21</v>
      </c>
      <c r="S78" s="37" t="str">
        <f t="shared" si="6"/>
        <v>(1, 1, 0)</v>
      </c>
      <c r="T78" s="185">
        <v>9</v>
      </c>
      <c r="U78" s="185">
        <v>8</v>
      </c>
      <c r="V78" s="185">
        <v>3</v>
      </c>
      <c r="W78" s="185">
        <v>0</v>
      </c>
      <c r="X78" s="185">
        <v>0</v>
      </c>
      <c r="Y78" s="37">
        <f>SUM(PM_EULopi[[#This Row],[Ģ1]:[Ģ5]])</f>
        <v>20</v>
      </c>
      <c r="Z78" s="37" t="str">
        <f t="shared" si="7"/>
        <v>(0, 1, 1)</v>
      </c>
      <c r="AA78" s="185">
        <v>9</v>
      </c>
      <c r="AB78" s="185">
        <v>9</v>
      </c>
      <c r="AC78" s="185">
        <v>8</v>
      </c>
      <c r="AD78" s="185">
        <v>0</v>
      </c>
      <c r="AE78" s="185">
        <v>0</v>
      </c>
      <c r="AF78" s="37">
        <f>SUM(PM_EULopi[[#This Row],[C1]:[C5]])</f>
        <v>26</v>
      </c>
      <c r="AG78" s="37" t="str">
        <f t="shared" si="8"/>
        <v>(0, 2, 1)</v>
      </c>
      <c r="AH78" s="68">
        <f>SUM(PM_EULopi[[#This Row],[S Kopā]]+PM_EULopi[[#This Row],[L Kopā]]+PM_EULopi[[#This Row],[Ģ Kopā]]+PM_EULopi[[#This Row],[C Kopā]])</f>
        <v>90</v>
      </c>
      <c r="AI78" s="68" t="str">
        <f t="shared" si="9"/>
        <v>(2, 4, 3)</v>
      </c>
      <c r="AJ78" s="68">
        <f>IF(PM_EULopi[[#This Row],[KOPĀ
Punkti ]]&gt;0,RANK(PM_EULopi[[#This Row],[KOPĀ
Punkti ]],PM_EULopi[KOPĀ
Punkti ]),"NAV")</f>
        <v>72</v>
      </c>
      <c r="AK78" s="68">
        <v>72</v>
      </c>
      <c r="AL78" s="103">
        <f>INDEX(PM_Dalibnieki[],MATCH(PM_EULopi[[#This Row],[Dablībnieka numurs]],PM_Dalibnieki[Dablībnieka numurs],0),6)</f>
        <v>0</v>
      </c>
      <c r="AM78" s="72" t="str">
        <f>IF(PM_EULopi[[#This Row],[Norma ]]="x",COUNTIFS(PM_EULopi[[Norma ]],PM_EULopi[[#This Row],[Norma ]],PM_EULopi[KOPĀ
Punkti ],"&gt;"&amp;PM_EULopi[[#This Row],[KOPĀ
Punkti ]])+1,"")</f>
        <v/>
      </c>
    </row>
    <row r="79" spans="1:39" x14ac:dyDescent="0.25">
      <c r="A79" s="55">
        <v>73</v>
      </c>
      <c r="B79" s="68">
        <v>29</v>
      </c>
      <c r="C79" s="35">
        <f>INDEX(PM_Dalibnieki[],MATCH(PM_EULopi[[#This Row],[Dablībnieka numurs]],PM_Dalibnieki[Dablībnieka numurs],0),2)</f>
        <v>0</v>
      </c>
      <c r="D79" s="35" t="str">
        <f>INDEX(PM_Dalibnieki[],MATCH(PM_EULopi[[#This Row],[Dablībnieka numurs]],PM_Dalibnieki[Dablībnieka numurs],0),3)</f>
        <v>Amatieris</v>
      </c>
      <c r="E79" s="35" t="str">
        <f>INDEX(PM_Dalibnieki[],MATCH(PM_EULopi[[#This Row],[Dablībnieka numurs]],PM_Dalibnieki[Dablībnieka numurs],0),4)</f>
        <v>Gints Feldmanis</v>
      </c>
      <c r="F79" s="185">
        <v>10</v>
      </c>
      <c r="G79" s="185">
        <v>9</v>
      </c>
      <c r="H79" s="185">
        <v>9</v>
      </c>
      <c r="I79" s="185">
        <v>3</v>
      </c>
      <c r="J79" s="185">
        <v>1</v>
      </c>
      <c r="K79" s="37">
        <f>SUM(PM_EULopi[[#This Row],[S1]:[S5]])</f>
        <v>32</v>
      </c>
      <c r="L79" s="37" t="str">
        <f t="shared" si="5"/>
        <v>(1, 2, 0)</v>
      </c>
      <c r="M79" s="185">
        <v>9</v>
      </c>
      <c r="N79" s="185">
        <v>8</v>
      </c>
      <c r="O79" s="185">
        <v>3</v>
      </c>
      <c r="P79" s="185">
        <v>3</v>
      </c>
      <c r="Q79" s="185">
        <v>1</v>
      </c>
      <c r="R79" s="37">
        <f>SUM(PM_EULopi[[#This Row],[L1]:[L5]])</f>
        <v>24</v>
      </c>
      <c r="S79" s="37" t="str">
        <f t="shared" si="6"/>
        <v>(0, 1, 1)</v>
      </c>
      <c r="T79" s="185">
        <v>10</v>
      </c>
      <c r="U79" s="185">
        <v>9</v>
      </c>
      <c r="V79" s="185">
        <v>8</v>
      </c>
      <c r="W79" s="185">
        <v>1</v>
      </c>
      <c r="X79" s="185">
        <v>0</v>
      </c>
      <c r="Y79" s="37">
        <f>SUM(PM_EULopi[[#This Row],[Ģ1]:[Ģ5]])</f>
        <v>28</v>
      </c>
      <c r="Z79" s="37" t="str">
        <f t="shared" si="7"/>
        <v>(1, 1, 1)</v>
      </c>
      <c r="AA79" s="185">
        <v>5</v>
      </c>
      <c r="AB79" s="185">
        <v>0</v>
      </c>
      <c r="AC79" s="185">
        <v>0</v>
      </c>
      <c r="AD79" s="185">
        <v>0</v>
      </c>
      <c r="AE79" s="185">
        <v>0</v>
      </c>
      <c r="AF79" s="37">
        <f>SUM(PM_EULopi[[#This Row],[C1]:[C5]])</f>
        <v>5</v>
      </c>
      <c r="AG79" s="37" t="str">
        <f t="shared" si="8"/>
        <v>(0, 0, 0)</v>
      </c>
      <c r="AH79" s="68">
        <f>SUM(PM_EULopi[[#This Row],[S Kopā]]+PM_EULopi[[#This Row],[L Kopā]]+PM_EULopi[[#This Row],[Ģ Kopā]]+PM_EULopi[[#This Row],[C Kopā]])</f>
        <v>89</v>
      </c>
      <c r="AI79" s="68" t="str">
        <f t="shared" si="9"/>
        <v>(2, 4, 2)</v>
      </c>
      <c r="AJ79" s="68">
        <f>IF(PM_EULopi[[#This Row],[KOPĀ
Punkti ]]&gt;0,RANK(PM_EULopi[[#This Row],[KOPĀ
Punkti ]],PM_EULopi[KOPĀ
Punkti ]),"NAV")</f>
        <v>73</v>
      </c>
      <c r="AK79" s="68">
        <v>73</v>
      </c>
      <c r="AL79" s="104">
        <f>INDEX(PM_Dalibnieki[],MATCH(PM_EULopi[[#This Row],[Dablībnieka numurs]],PM_Dalibnieki[Dablībnieka numurs],0),6)</f>
        <v>0</v>
      </c>
      <c r="AM79" s="72" t="str">
        <f>IF(PM_EULopi[[#This Row],[Norma ]]="x",COUNTIFS(PM_EULopi[[Norma ]],PM_EULopi[[#This Row],[Norma ]],PM_EULopi[KOPĀ
Punkti ],"&gt;"&amp;PM_EULopi[[#This Row],[KOPĀ
Punkti ]])+1,"")</f>
        <v/>
      </c>
    </row>
    <row r="80" spans="1:39" x14ac:dyDescent="0.25">
      <c r="A80" s="55">
        <v>74</v>
      </c>
      <c r="B80" s="68">
        <v>91</v>
      </c>
      <c r="C80" s="35" t="str">
        <f>INDEX(PM_Dalibnieki[],MATCH(PM_EULopi[[#This Row],[Dablībnieka numurs]],PM_Dalibnieki[Dablībnieka numurs],0),2)</f>
        <v>Bebra Kungs 2</v>
      </c>
      <c r="D80" s="35" t="str">
        <f>INDEX(PM_Dalibnieki[],MATCH(PM_EULopi[[#This Row],[Dablībnieka numurs]],PM_Dalibnieki[Dablībnieka numurs],0),3)</f>
        <v>Juniors</v>
      </c>
      <c r="E80" s="35" t="str">
        <f>INDEX(PM_Dalibnieki[],MATCH(PM_EULopi[[#This Row],[Dablībnieka numurs]],PM_Dalibnieki[Dablībnieka numurs],0),4)</f>
        <v>Lienīte Skaraine</v>
      </c>
      <c r="F80" s="185">
        <v>8</v>
      </c>
      <c r="G80" s="185">
        <v>8</v>
      </c>
      <c r="H80" s="185">
        <v>0</v>
      </c>
      <c r="I80" s="185">
        <v>0</v>
      </c>
      <c r="J80" s="185">
        <v>0</v>
      </c>
      <c r="K80" s="37">
        <f>SUM(PM_EULopi[[#This Row],[S1]:[S5]])</f>
        <v>16</v>
      </c>
      <c r="L80" s="37" t="str">
        <f t="shared" si="5"/>
        <v>(0, 0, 2)</v>
      </c>
      <c r="M80" s="185">
        <v>10</v>
      </c>
      <c r="N80" s="185">
        <v>9</v>
      </c>
      <c r="O80" s="185">
        <v>8</v>
      </c>
      <c r="P80" s="185">
        <v>0</v>
      </c>
      <c r="Q80" s="185">
        <v>0</v>
      </c>
      <c r="R80" s="37">
        <f>SUM(PM_EULopi[[#This Row],[L1]:[L5]])</f>
        <v>27</v>
      </c>
      <c r="S80" s="37" t="str">
        <f t="shared" si="6"/>
        <v>(1, 1, 1)</v>
      </c>
      <c r="T80" s="185">
        <v>9</v>
      </c>
      <c r="U80" s="185">
        <v>3</v>
      </c>
      <c r="V80" s="185">
        <v>0</v>
      </c>
      <c r="W80" s="185">
        <v>0</v>
      </c>
      <c r="X80" s="185">
        <v>0</v>
      </c>
      <c r="Y80" s="37">
        <f>SUM(PM_EULopi[[#This Row],[Ģ1]:[Ģ5]])</f>
        <v>12</v>
      </c>
      <c r="Z80" s="37" t="str">
        <f t="shared" si="7"/>
        <v>(0, 1, 0)</v>
      </c>
      <c r="AA80" s="185">
        <v>10</v>
      </c>
      <c r="AB80" s="185">
        <v>5</v>
      </c>
      <c r="AC80" s="185">
        <v>5</v>
      </c>
      <c r="AD80" s="185">
        <v>0</v>
      </c>
      <c r="AE80" s="185">
        <v>0</v>
      </c>
      <c r="AF80" s="37">
        <f>SUM(PM_EULopi[[#This Row],[C1]:[C5]])</f>
        <v>20</v>
      </c>
      <c r="AG80" s="37" t="str">
        <f t="shared" si="8"/>
        <v>(1, 0, 0)</v>
      </c>
      <c r="AH80" s="68">
        <f>SUM(PM_EULopi[[#This Row],[S Kopā]]+PM_EULopi[[#This Row],[L Kopā]]+PM_EULopi[[#This Row],[Ģ Kopā]]+PM_EULopi[[#This Row],[C Kopā]])</f>
        <v>75</v>
      </c>
      <c r="AI80" s="68" t="str">
        <f t="shared" si="9"/>
        <v>(2, 2, 3)</v>
      </c>
      <c r="AJ80" s="68">
        <f>IF(PM_EULopi[[#This Row],[KOPĀ
Punkti ]]&gt;0,RANK(PM_EULopi[[#This Row],[KOPĀ
Punkti ]],PM_EULopi[KOPĀ
Punkti ]),"NAV")</f>
        <v>74</v>
      </c>
      <c r="AK80" s="68">
        <v>74</v>
      </c>
      <c r="AL80" s="103">
        <f>INDEX(PM_Dalibnieki[],MATCH(PM_EULopi[[#This Row],[Dablībnieka numurs]],PM_Dalibnieki[Dablībnieka numurs],0),6)</f>
        <v>0</v>
      </c>
      <c r="AM80" s="72" t="str">
        <f>IF(PM_EULopi[[#This Row],[Norma ]]="x",COUNTIFS(PM_EULopi[[Norma ]],PM_EULopi[[#This Row],[Norma ]],PM_EULopi[KOPĀ
Punkti ],"&gt;"&amp;PM_EULopi[[#This Row],[KOPĀ
Punkti ]])+1,"")</f>
        <v/>
      </c>
    </row>
    <row r="81" spans="1:39" x14ac:dyDescent="0.25">
      <c r="A81" s="55">
        <v>75</v>
      </c>
      <c r="B81" s="68">
        <v>67</v>
      </c>
      <c r="C81" s="35">
        <f>INDEX(PM_Dalibnieki[],MATCH(PM_EULopi[[#This Row],[Dablībnieka numurs]],PM_Dalibnieki[Dablībnieka numurs],0),2)</f>
        <v>0</v>
      </c>
      <c r="D81" s="35" t="str">
        <f>INDEX(PM_Dalibnieki[],MATCH(PM_EULopi[[#This Row],[Dablībnieka numurs]],PM_Dalibnieki[Dablībnieka numurs],0),3)</f>
        <v>Amatieris</v>
      </c>
      <c r="E81" s="35" t="str">
        <f>INDEX(PM_Dalibnieki[],MATCH(PM_EULopi[[#This Row],[Dablībnieka numurs]],PM_Dalibnieki[Dablībnieka numurs],0),4)</f>
        <v>Mārtiņš Rubenis</v>
      </c>
      <c r="F81" s="185">
        <v>9</v>
      </c>
      <c r="G81" s="185">
        <v>9</v>
      </c>
      <c r="H81" s="185">
        <v>8</v>
      </c>
      <c r="I81" s="185">
        <v>1</v>
      </c>
      <c r="J81" s="185">
        <v>0</v>
      </c>
      <c r="K81" s="37">
        <f>SUM(PM_EULopi[[#This Row],[S1]:[S5]])</f>
        <v>27</v>
      </c>
      <c r="L81" s="37" t="str">
        <f t="shared" si="5"/>
        <v>(0, 2, 1)</v>
      </c>
      <c r="M81" s="185">
        <v>10</v>
      </c>
      <c r="N81" s="185">
        <v>10</v>
      </c>
      <c r="O81" s="185">
        <v>0</v>
      </c>
      <c r="P81" s="185">
        <v>0</v>
      </c>
      <c r="Q81" s="185">
        <v>0</v>
      </c>
      <c r="R81" s="37">
        <f>SUM(PM_EULopi[[#This Row],[L1]:[L5]])</f>
        <v>20</v>
      </c>
      <c r="S81" s="37" t="str">
        <f t="shared" si="6"/>
        <v>(2, 0, 0)</v>
      </c>
      <c r="T81" s="185">
        <v>0</v>
      </c>
      <c r="U81" s="185">
        <v>0</v>
      </c>
      <c r="V81" s="185">
        <v>0</v>
      </c>
      <c r="W81" s="185">
        <v>0</v>
      </c>
      <c r="X81" s="185">
        <v>0</v>
      </c>
      <c r="Y81" s="37">
        <f>SUM(PM_EULopi[[#This Row],[Ģ1]:[Ģ5]])</f>
        <v>0</v>
      </c>
      <c r="Z81" s="37" t="str">
        <f t="shared" si="7"/>
        <v>(0, 0, 0)</v>
      </c>
      <c r="AA81" s="185">
        <v>8</v>
      </c>
      <c r="AB81" s="185">
        <v>8</v>
      </c>
      <c r="AC81" s="185">
        <v>5</v>
      </c>
      <c r="AD81" s="185">
        <v>0</v>
      </c>
      <c r="AE81" s="185">
        <v>0</v>
      </c>
      <c r="AF81" s="37">
        <f>SUM(PM_EULopi[[#This Row],[C1]:[C5]])</f>
        <v>21</v>
      </c>
      <c r="AG81" s="37" t="str">
        <f t="shared" si="8"/>
        <v>(0, 0, 2)</v>
      </c>
      <c r="AH81" s="68">
        <f>SUM(PM_EULopi[[#This Row],[S Kopā]]+PM_EULopi[[#This Row],[L Kopā]]+PM_EULopi[[#This Row],[Ģ Kopā]]+PM_EULopi[[#This Row],[C Kopā]])</f>
        <v>68</v>
      </c>
      <c r="AI81" s="68" t="str">
        <f t="shared" si="9"/>
        <v>(2, 2, 3)</v>
      </c>
      <c r="AJ81" s="68">
        <f>IF(PM_EULopi[[#This Row],[KOPĀ
Punkti ]]&gt;0,RANK(PM_EULopi[[#This Row],[KOPĀ
Punkti ]],PM_EULopi[KOPĀ
Punkti ]),"NAV")</f>
        <v>75</v>
      </c>
      <c r="AK81" s="68">
        <v>75</v>
      </c>
      <c r="AL81" s="104">
        <f>INDEX(PM_Dalibnieki[],MATCH(PM_EULopi[[#This Row],[Dablībnieka numurs]],PM_Dalibnieki[Dablībnieka numurs],0),6)</f>
        <v>0</v>
      </c>
      <c r="AM81" s="72" t="str">
        <f>IF(PM_EULopi[[#This Row],[Norma ]]="x",COUNTIFS(PM_EULopi[[Norma ]],PM_EULopi[[#This Row],[Norma ]],PM_EULopi[KOPĀ
Punkti ],"&gt;"&amp;PM_EULopi[[#This Row],[KOPĀ
Punkti ]])+1,"")</f>
        <v/>
      </c>
    </row>
    <row r="82" spans="1:39" x14ac:dyDescent="0.25">
      <c r="A82" s="55">
        <v>76</v>
      </c>
      <c r="B82" s="68">
        <v>42</v>
      </c>
      <c r="C82" s="35">
        <f>INDEX(PM_Dalibnieki[],MATCH(PM_EULopi[[#This Row],[Dablībnieka numurs]],PM_Dalibnieki[Dablībnieka numurs],0),2)</f>
        <v>0</v>
      </c>
      <c r="D82" s="35" t="str">
        <f>INDEX(PM_Dalibnieki[],MATCH(PM_EULopi[[#This Row],[Dablībnieka numurs]],PM_Dalibnieki[Dablībnieka numurs],0),3)</f>
        <v>Amatieris</v>
      </c>
      <c r="E82" s="35" t="str">
        <f>INDEX(PM_Dalibnieki[],MATCH(PM_EULopi[[#This Row],[Dablībnieka numurs]],PM_Dalibnieki[Dablībnieka numurs],0),4)</f>
        <v>Hermanis Dovgijs</v>
      </c>
      <c r="F82" s="185">
        <v>9</v>
      </c>
      <c r="G82" s="185">
        <v>0</v>
      </c>
      <c r="H82" s="185">
        <v>0</v>
      </c>
      <c r="I82" s="185">
        <v>0</v>
      </c>
      <c r="J82" s="185">
        <v>0</v>
      </c>
      <c r="K82" s="37">
        <f>SUM(PM_EULopi[[#This Row],[S1]:[S5]])</f>
        <v>9</v>
      </c>
      <c r="L82" s="37" t="str">
        <f t="shared" si="5"/>
        <v>(0, 1, 0)</v>
      </c>
      <c r="M82" s="185">
        <v>3</v>
      </c>
      <c r="N82" s="185">
        <v>3</v>
      </c>
      <c r="O82" s="185">
        <v>1</v>
      </c>
      <c r="P82" s="185">
        <v>0</v>
      </c>
      <c r="Q82" s="185">
        <v>0</v>
      </c>
      <c r="R82" s="37">
        <f>SUM(PM_EULopi[[#This Row],[L1]:[L5]])</f>
        <v>7</v>
      </c>
      <c r="S82" s="37" t="str">
        <f t="shared" si="6"/>
        <v>(0, 0, 0)</v>
      </c>
      <c r="T82" s="185">
        <v>10</v>
      </c>
      <c r="U82" s="185">
        <v>8</v>
      </c>
      <c r="V82" s="185">
        <v>1</v>
      </c>
      <c r="W82" s="185">
        <v>0</v>
      </c>
      <c r="X82" s="185">
        <v>0</v>
      </c>
      <c r="Y82" s="37">
        <f>SUM(PM_EULopi[[#This Row],[Ģ1]:[Ģ5]])</f>
        <v>19</v>
      </c>
      <c r="Z82" s="37" t="str">
        <f t="shared" si="7"/>
        <v>(1, 0, 1)</v>
      </c>
      <c r="AA82" s="185">
        <v>8</v>
      </c>
      <c r="AB82" s="185">
        <v>8</v>
      </c>
      <c r="AC82" s="185">
        <v>8</v>
      </c>
      <c r="AD82" s="185">
        <v>5</v>
      </c>
      <c r="AE82" s="185">
        <v>3</v>
      </c>
      <c r="AF82" s="37">
        <f>SUM(PM_EULopi[[#This Row],[C1]:[C5]])</f>
        <v>32</v>
      </c>
      <c r="AG82" s="37" t="str">
        <f t="shared" si="8"/>
        <v>(0, 0, 3)</v>
      </c>
      <c r="AH82" s="68">
        <f>SUM(PM_EULopi[[#This Row],[S Kopā]]+PM_EULopi[[#This Row],[L Kopā]]+PM_EULopi[[#This Row],[Ģ Kopā]]+PM_EULopi[[#This Row],[C Kopā]])</f>
        <v>67</v>
      </c>
      <c r="AI82" s="68" t="str">
        <f t="shared" si="9"/>
        <v>(1, 2, 4)</v>
      </c>
      <c r="AJ82" s="68">
        <f>IF(PM_EULopi[[#This Row],[KOPĀ
Punkti ]]&gt;0,RANK(PM_EULopi[[#This Row],[KOPĀ
Punkti ]],PM_EULopi[KOPĀ
Punkti ]),"NAV")</f>
        <v>76</v>
      </c>
      <c r="AK82" s="68">
        <v>76</v>
      </c>
      <c r="AL82" s="104" t="str">
        <f>INDEX(PM_Dalibnieki[],MATCH(PM_EULopi[[#This Row],[Dablībnieka numurs]],PM_Dalibnieki[Dablībnieka numurs],0),6)</f>
        <v>x</v>
      </c>
      <c r="AM82" s="72">
        <f>IF(PM_EULopi[[#This Row],[Norma ]]="x",COUNTIFS(PM_EULopi[[Norma ]],PM_EULopi[[#This Row],[Norma ]],PM_EULopi[KOPĀ
Punkti ],"&gt;"&amp;PM_EULopi[[#This Row],[KOPĀ
Punkti ]])+1,"")</f>
        <v>17</v>
      </c>
    </row>
    <row r="83" spans="1:39" x14ac:dyDescent="0.25">
      <c r="A83" s="55">
        <v>77</v>
      </c>
      <c r="B83" s="68">
        <v>19</v>
      </c>
      <c r="C83" s="35">
        <f>INDEX(PM_Dalibnieki[],MATCH(PM_EULopi[[#This Row],[Dablībnieka numurs]],PM_Dalibnieki[Dablībnieka numurs],0),2)</f>
        <v>0</v>
      </c>
      <c r="D83" s="35" t="str">
        <f>INDEX(PM_Dalibnieki[],MATCH(PM_EULopi[[#This Row],[Dablībnieka numurs]],PM_Dalibnieki[Dablībnieka numurs],0),3)</f>
        <v>Amatieris</v>
      </c>
      <c r="E83" s="35" t="str">
        <f>INDEX(PM_Dalibnieki[],MATCH(PM_EULopi[[#This Row],[Dablībnieka numurs]],PM_Dalibnieki[Dablībnieka numurs],0),4)</f>
        <v>GŠ</v>
      </c>
      <c r="F83" s="185">
        <v>9</v>
      </c>
      <c r="G83" s="185">
        <v>0</v>
      </c>
      <c r="H83" s="185">
        <v>0</v>
      </c>
      <c r="I83" s="185">
        <v>0</v>
      </c>
      <c r="J83" s="185">
        <v>0</v>
      </c>
      <c r="K83" s="37">
        <f>SUM(PM_EULopi[[#This Row],[S1]:[S5]])</f>
        <v>9</v>
      </c>
      <c r="L83" s="37" t="str">
        <f t="shared" si="5"/>
        <v>(0, 1, 0)</v>
      </c>
      <c r="M83" s="185">
        <v>9</v>
      </c>
      <c r="N83" s="185">
        <v>3</v>
      </c>
      <c r="O83" s="185">
        <v>3</v>
      </c>
      <c r="P83" s="185">
        <v>0</v>
      </c>
      <c r="Q83" s="185">
        <v>0</v>
      </c>
      <c r="R83" s="37">
        <f>SUM(PM_EULopi[[#This Row],[L1]:[L5]])</f>
        <v>15</v>
      </c>
      <c r="S83" s="37" t="str">
        <f t="shared" si="6"/>
        <v>(0, 1, 0)</v>
      </c>
      <c r="T83" s="185">
        <v>8</v>
      </c>
      <c r="U83" s="185">
        <v>8</v>
      </c>
      <c r="V83" s="185">
        <v>0</v>
      </c>
      <c r="W83" s="185">
        <v>0</v>
      </c>
      <c r="X83" s="185">
        <v>0</v>
      </c>
      <c r="Y83" s="37">
        <f>SUM(PM_EULopi[[#This Row],[Ģ1]:[Ģ5]])</f>
        <v>16</v>
      </c>
      <c r="Z83" s="37" t="str">
        <f t="shared" si="7"/>
        <v>(0, 0, 2)</v>
      </c>
      <c r="AA83" s="185">
        <v>9</v>
      </c>
      <c r="AB83" s="185">
        <v>9</v>
      </c>
      <c r="AC83" s="185">
        <v>8</v>
      </c>
      <c r="AD83" s="185">
        <v>0</v>
      </c>
      <c r="AE83" s="185">
        <v>0</v>
      </c>
      <c r="AF83" s="37">
        <f>SUM(PM_EULopi[[#This Row],[C1]:[C5]])</f>
        <v>26</v>
      </c>
      <c r="AG83" s="37" t="str">
        <f t="shared" si="8"/>
        <v>(0, 2, 1)</v>
      </c>
      <c r="AH83" s="68">
        <f>SUM(PM_EULopi[[#This Row],[S Kopā]]+PM_EULopi[[#This Row],[L Kopā]]+PM_EULopi[[#This Row],[Ģ Kopā]]+PM_EULopi[[#This Row],[C Kopā]])</f>
        <v>66</v>
      </c>
      <c r="AI83" s="68" t="str">
        <f t="shared" si="9"/>
        <v>(0, 5, 3)</v>
      </c>
      <c r="AJ83" s="68">
        <f>IF(PM_EULopi[[#This Row],[KOPĀ
Punkti ]]&gt;0,RANK(PM_EULopi[[#This Row],[KOPĀ
Punkti ]],PM_EULopi[KOPĀ
Punkti ]),"NAV")</f>
        <v>77</v>
      </c>
      <c r="AK83" s="68">
        <v>77</v>
      </c>
      <c r="AL83" s="104" t="str">
        <f>INDEX(PM_Dalibnieki[],MATCH(PM_EULopi[[#This Row],[Dablībnieka numurs]],PM_Dalibnieki[Dablībnieka numurs],0),6)</f>
        <v>x</v>
      </c>
      <c r="AM83" s="72">
        <f>IF(PM_EULopi[[#This Row],[Norma ]]="x",COUNTIFS(PM_EULopi[[Norma ]],PM_EULopi[[#This Row],[Norma ]],PM_EULopi[KOPĀ
Punkti ],"&gt;"&amp;PM_EULopi[[#This Row],[KOPĀ
Punkti ]])+1,"")</f>
        <v>18</v>
      </c>
    </row>
    <row r="84" spans="1:39" x14ac:dyDescent="0.25">
      <c r="A84" s="55">
        <v>78</v>
      </c>
      <c r="B84" s="68">
        <v>3</v>
      </c>
      <c r="C84" s="35">
        <f>INDEX(PM_Dalibnieki[],MATCH(PM_EULopi[[#This Row],[Dablībnieka numurs]],PM_Dalibnieki[Dablībnieka numurs],0),2)</f>
        <v>0</v>
      </c>
      <c r="D84" s="35" t="str">
        <f>INDEX(PM_Dalibnieki[],MATCH(PM_EULopi[[#This Row],[Dablībnieka numurs]],PM_Dalibnieki[Dablībnieka numurs],0),3)</f>
        <v>Amatieris</v>
      </c>
      <c r="E84" s="35" t="str">
        <f>INDEX(PM_Dalibnieki[],MATCH(PM_EULopi[[#This Row],[Dablībnieka numurs]],PM_Dalibnieki[Dablībnieka numurs],0),4)</f>
        <v>Uldis Lauciņš</v>
      </c>
      <c r="F84" s="185"/>
      <c r="G84" s="185"/>
      <c r="H84" s="185"/>
      <c r="I84" s="185"/>
      <c r="J84" s="185"/>
      <c r="K84" s="37">
        <f>SUM(PM_EULopi[[#This Row],[S1]:[S5]])</f>
        <v>0</v>
      </c>
      <c r="L84" s="37" t="str">
        <f t="shared" si="5"/>
        <v>(0, 0, 0)</v>
      </c>
      <c r="M84" s="185"/>
      <c r="N84" s="185"/>
      <c r="O84" s="185"/>
      <c r="P84" s="185"/>
      <c r="Q84" s="185"/>
      <c r="R84" s="37">
        <f>SUM(PM_EULopi[[#This Row],[L1]:[L5]])</f>
        <v>0</v>
      </c>
      <c r="S84" s="37" t="str">
        <f t="shared" si="6"/>
        <v>(0, 0, 0)</v>
      </c>
      <c r="T84" s="185"/>
      <c r="U84" s="185"/>
      <c r="V84" s="185"/>
      <c r="W84" s="185"/>
      <c r="X84" s="185"/>
      <c r="Y84" s="37">
        <f>SUM(PM_EULopi[[#This Row],[Ģ1]:[Ģ5]])</f>
        <v>0</v>
      </c>
      <c r="Z84" s="37" t="str">
        <f t="shared" si="7"/>
        <v>(0, 0, 0)</v>
      </c>
      <c r="AA84" s="185"/>
      <c r="AB84" s="185"/>
      <c r="AC84" s="185"/>
      <c r="AD84" s="185"/>
      <c r="AE84" s="185"/>
      <c r="AF84" s="37">
        <f>SUM(PM_EULopi[[#This Row],[C1]:[C5]])</f>
        <v>0</v>
      </c>
      <c r="AG84" s="37" t="str">
        <f t="shared" si="8"/>
        <v>(0, 0, 0)</v>
      </c>
      <c r="AH84" s="68">
        <f>SUM(PM_EULopi[[#This Row],[S Kopā]]+PM_EULopi[[#This Row],[L Kopā]]+PM_EULopi[[#This Row],[Ģ Kopā]]+PM_EULopi[[#This Row],[C Kopā]])</f>
        <v>0</v>
      </c>
      <c r="AI84" s="68" t="str">
        <f t="shared" si="9"/>
        <v>(0, 0, 0)</v>
      </c>
      <c r="AJ84" s="68" t="str">
        <f>IF(PM_EULopi[[#This Row],[KOPĀ
Punkti ]]&gt;0,RANK(PM_EULopi[[#This Row],[KOPĀ
Punkti ]],PM_EULopi[KOPĀ
Punkti ]),"NAV")</f>
        <v>NAV</v>
      </c>
      <c r="AK84" s="68"/>
      <c r="AL84" s="103">
        <f>INDEX(PM_Dalibnieki[],MATCH(PM_EULopi[[#This Row],[Dablībnieka numurs]],PM_Dalibnieki[Dablībnieka numurs],0),6)</f>
        <v>0</v>
      </c>
      <c r="AM84" s="83" t="str">
        <f>IF(PM_EULopi[[#This Row],[Norma ]]="x",COUNTIFS(PM_EULopi[[Norma ]],PM_EULopi[[#This Row],[Norma ]],PM_EULopi[KOPĀ
Punkti ],"&gt;"&amp;PM_EULopi[[#This Row],[KOPĀ
Punkti ]])+1,"")</f>
        <v/>
      </c>
    </row>
    <row r="85" spans="1:39" x14ac:dyDescent="0.25">
      <c r="A85" s="55">
        <v>79</v>
      </c>
      <c r="B85" s="68">
        <v>18</v>
      </c>
      <c r="C85" s="35">
        <f>INDEX(PM_Dalibnieki[],MATCH(PM_EULopi[[#This Row],[Dablībnieka numurs]],PM_Dalibnieki[Dablībnieka numurs],0),2)</f>
        <v>0</v>
      </c>
      <c r="D85" s="35" t="str">
        <f>INDEX(PM_Dalibnieki[],MATCH(PM_EULopi[[#This Row],[Dablībnieka numurs]],PM_Dalibnieki[Dablībnieka numurs],0),3)</f>
        <v>Meistars</v>
      </c>
      <c r="E85" s="35" t="str">
        <f>INDEX(PM_Dalibnieki[],MATCH(PM_EULopi[[#This Row],[Dablībnieka numurs]],PM_Dalibnieki[Dablībnieka numurs],0),4)</f>
        <v>Andris Stūrītis</v>
      </c>
      <c r="F85" s="185"/>
      <c r="G85" s="185"/>
      <c r="H85" s="185"/>
      <c r="I85" s="185"/>
      <c r="J85" s="185"/>
      <c r="K85" s="37">
        <f>SUM(PM_EULopi[[#This Row],[S1]:[S5]])</f>
        <v>0</v>
      </c>
      <c r="L85" s="37" t="str">
        <f t="shared" si="5"/>
        <v>(0, 0, 0)</v>
      </c>
      <c r="M85" s="185"/>
      <c r="N85" s="185"/>
      <c r="O85" s="185"/>
      <c r="P85" s="185"/>
      <c r="Q85" s="185"/>
      <c r="R85" s="37">
        <f>SUM(PM_EULopi[[#This Row],[L1]:[L5]])</f>
        <v>0</v>
      </c>
      <c r="S85" s="37" t="str">
        <f t="shared" si="6"/>
        <v>(0, 0, 0)</v>
      </c>
      <c r="T85" s="185"/>
      <c r="U85" s="185"/>
      <c r="V85" s="185"/>
      <c r="W85" s="185"/>
      <c r="X85" s="185"/>
      <c r="Y85" s="37">
        <f>SUM(PM_EULopi[[#This Row],[Ģ1]:[Ģ5]])</f>
        <v>0</v>
      </c>
      <c r="Z85" s="37" t="str">
        <f t="shared" si="7"/>
        <v>(0, 0, 0)</v>
      </c>
      <c r="AA85" s="185"/>
      <c r="AB85" s="185"/>
      <c r="AC85" s="185"/>
      <c r="AD85" s="185"/>
      <c r="AE85" s="185"/>
      <c r="AF85" s="37">
        <f>SUM(PM_EULopi[[#This Row],[C1]:[C5]])</f>
        <v>0</v>
      </c>
      <c r="AG85" s="37" t="str">
        <f t="shared" si="8"/>
        <v>(0, 0, 0)</v>
      </c>
      <c r="AH85" s="68">
        <f>SUM(PM_EULopi[[#This Row],[S Kopā]]+PM_EULopi[[#This Row],[L Kopā]]+PM_EULopi[[#This Row],[Ģ Kopā]]+PM_EULopi[[#This Row],[C Kopā]])</f>
        <v>0</v>
      </c>
      <c r="AI85" s="68" t="str">
        <f t="shared" si="9"/>
        <v>(0, 0, 0)</v>
      </c>
      <c r="AJ85" s="68" t="str">
        <f>IF(PM_EULopi[[#This Row],[KOPĀ
Punkti ]]&gt;0,RANK(PM_EULopi[[#This Row],[KOPĀ
Punkti ]],PM_EULopi[KOPĀ
Punkti ]),"NAV")</f>
        <v>NAV</v>
      </c>
      <c r="AK85" s="68"/>
      <c r="AL85" s="103">
        <f>INDEX(PM_Dalibnieki[],MATCH(PM_EULopi[[#This Row],[Dablībnieka numurs]],PM_Dalibnieki[Dablībnieka numurs],0),6)</f>
        <v>0</v>
      </c>
      <c r="AM85" s="72" t="str">
        <f>IF(PM_EULopi[[#This Row],[Norma ]]="x",COUNTIFS(PM_EULopi[[Norma ]],PM_EULopi[[#This Row],[Norma ]],PM_EULopi[KOPĀ
Punkti ],"&gt;"&amp;PM_EULopi[[#This Row],[KOPĀ
Punkti ]])+1,"")</f>
        <v/>
      </c>
    </row>
    <row r="86" spans="1:39" x14ac:dyDescent="0.25">
      <c r="A86" s="55">
        <v>80</v>
      </c>
      <c r="B86" s="68">
        <v>31</v>
      </c>
      <c r="C86" s="35">
        <f>INDEX(PM_Dalibnieki[],MATCH(PM_EULopi[[#This Row],[Dablībnieka numurs]],PM_Dalibnieki[Dablībnieka numurs],0),2)</f>
        <v>0</v>
      </c>
      <c r="D86" s="35" t="str">
        <f>INDEX(PM_Dalibnieki[],MATCH(PM_EULopi[[#This Row],[Dablībnieka numurs]],PM_Dalibnieki[Dablībnieka numurs],0),3)</f>
        <v>Amatieris</v>
      </c>
      <c r="E86" s="35" t="str">
        <f>INDEX(PM_Dalibnieki[],MATCH(PM_EULopi[[#This Row],[Dablībnieka numurs]],PM_Dalibnieki[Dablībnieka numurs],0),4)</f>
        <v>Māris Ozols</v>
      </c>
      <c r="F86" s="185"/>
      <c r="G86" s="185"/>
      <c r="H86" s="185"/>
      <c r="I86" s="185"/>
      <c r="J86" s="185"/>
      <c r="K86" s="37">
        <f>SUM(PM_EULopi[[#This Row],[S1]:[S5]])</f>
        <v>0</v>
      </c>
      <c r="L86" s="37" t="str">
        <f t="shared" si="5"/>
        <v>(0, 0, 0)</v>
      </c>
      <c r="M86" s="185"/>
      <c r="N86" s="185"/>
      <c r="O86" s="185"/>
      <c r="P86" s="185"/>
      <c r="Q86" s="185"/>
      <c r="R86" s="37">
        <f>SUM(PM_EULopi[[#This Row],[L1]:[L5]])</f>
        <v>0</v>
      </c>
      <c r="S86" s="37" t="str">
        <f t="shared" si="6"/>
        <v>(0, 0, 0)</v>
      </c>
      <c r="T86" s="185"/>
      <c r="U86" s="185"/>
      <c r="V86" s="185"/>
      <c r="W86" s="185"/>
      <c r="X86" s="185"/>
      <c r="Y86" s="37">
        <f>SUM(PM_EULopi[[#This Row],[Ģ1]:[Ģ5]])</f>
        <v>0</v>
      </c>
      <c r="Z86" s="37" t="str">
        <f t="shared" si="7"/>
        <v>(0, 0, 0)</v>
      </c>
      <c r="AA86" s="185"/>
      <c r="AB86" s="185"/>
      <c r="AC86" s="185"/>
      <c r="AD86" s="185"/>
      <c r="AE86" s="185"/>
      <c r="AF86" s="37">
        <f>SUM(PM_EULopi[[#This Row],[C1]:[C5]])</f>
        <v>0</v>
      </c>
      <c r="AG86" s="37" t="str">
        <f t="shared" si="8"/>
        <v>(0, 0, 0)</v>
      </c>
      <c r="AH86" s="68">
        <f>SUM(PM_EULopi[[#This Row],[S Kopā]]+PM_EULopi[[#This Row],[L Kopā]]+PM_EULopi[[#This Row],[Ģ Kopā]]+PM_EULopi[[#This Row],[C Kopā]])</f>
        <v>0</v>
      </c>
      <c r="AI86" s="68" t="str">
        <f t="shared" si="9"/>
        <v>(0, 0, 0)</v>
      </c>
      <c r="AJ86" s="68" t="str">
        <f>IF(PM_EULopi[[#This Row],[KOPĀ
Punkti ]]&gt;0,RANK(PM_EULopi[[#This Row],[KOPĀ
Punkti ]],PM_EULopi[KOPĀ
Punkti ]),"NAV")</f>
        <v>NAV</v>
      </c>
      <c r="AK86" s="68"/>
      <c r="AL86" s="103">
        <f>INDEX(PM_Dalibnieki[],MATCH(PM_EULopi[[#This Row],[Dablībnieka numurs]],PM_Dalibnieki[Dablībnieka numurs],0),6)</f>
        <v>0</v>
      </c>
      <c r="AM86" s="72" t="str">
        <f>IF(PM_EULopi[[#This Row],[Norma ]]="x",COUNTIFS(PM_EULopi[[Norma ]],PM_EULopi[[#This Row],[Norma ]],PM_EULopi[KOPĀ
Punkti ],"&gt;"&amp;PM_EULopi[[#This Row],[KOPĀ
Punkti ]])+1,"")</f>
        <v/>
      </c>
    </row>
    <row r="87" spans="1:39" x14ac:dyDescent="0.25">
      <c r="A87" s="55">
        <v>81</v>
      </c>
      <c r="B87" s="68">
        <v>33</v>
      </c>
      <c r="C87" s="35" t="str">
        <f>INDEX(PM_Dalibnieki[],MATCH(PM_EULopi[[#This Row],[Dablībnieka numurs]],PM_Dalibnieki[Dablībnieka numurs],0),2)</f>
        <v>Mārkulīči-Zala arms 1</v>
      </c>
      <c r="D87" s="35" t="str">
        <f>INDEX(PM_Dalibnieki[],MATCH(PM_EULopi[[#This Row],[Dablībnieka numurs]],PM_Dalibnieki[Dablībnieka numurs],0),3)</f>
        <v>Meistars</v>
      </c>
      <c r="E87" s="35" t="str">
        <f>INDEX(PM_Dalibnieki[],MATCH(PM_EULopi[[#This Row],[Dablībnieka numurs]],PM_Dalibnieki[Dablībnieka numurs],0),4)</f>
        <v>Mareks  Bašens</v>
      </c>
      <c r="F87" s="187"/>
      <c r="G87" s="187"/>
      <c r="H87" s="187"/>
      <c r="I87" s="187"/>
      <c r="J87" s="187"/>
      <c r="K87" s="37">
        <f>SUM(PM_EULopi[[#This Row],[S1]:[S5]])</f>
        <v>0</v>
      </c>
      <c r="L87" s="37" t="str">
        <f t="shared" si="5"/>
        <v>(0, 0, 0)</v>
      </c>
      <c r="M87" s="187"/>
      <c r="N87" s="187"/>
      <c r="O87" s="187"/>
      <c r="P87" s="187"/>
      <c r="Q87" s="187"/>
      <c r="R87" s="37">
        <f>SUM(PM_EULopi[[#This Row],[L1]:[L5]])</f>
        <v>0</v>
      </c>
      <c r="S87" s="37" t="str">
        <f t="shared" si="6"/>
        <v>(0, 0, 0)</v>
      </c>
      <c r="T87" s="187"/>
      <c r="U87" s="187"/>
      <c r="V87" s="187"/>
      <c r="W87" s="187"/>
      <c r="X87" s="187"/>
      <c r="Y87" s="37">
        <f>SUM(PM_EULopi[[#This Row],[Ģ1]:[Ģ5]])</f>
        <v>0</v>
      </c>
      <c r="Z87" s="37" t="str">
        <f t="shared" si="7"/>
        <v>(0, 0, 0)</v>
      </c>
      <c r="AA87" s="187"/>
      <c r="AB87" s="187"/>
      <c r="AC87" s="187"/>
      <c r="AD87" s="187"/>
      <c r="AE87" s="187"/>
      <c r="AF87" s="37">
        <f>SUM(PM_EULopi[[#This Row],[C1]:[C5]])</f>
        <v>0</v>
      </c>
      <c r="AG87" s="37" t="str">
        <f t="shared" si="8"/>
        <v>(0, 0, 0)</v>
      </c>
      <c r="AH87" s="68">
        <f>SUM(PM_EULopi[[#This Row],[S Kopā]]+PM_EULopi[[#This Row],[L Kopā]]+PM_EULopi[[#This Row],[Ģ Kopā]]+PM_EULopi[[#This Row],[C Kopā]])</f>
        <v>0</v>
      </c>
      <c r="AI87" s="68" t="str">
        <f t="shared" si="9"/>
        <v>(0, 0, 0)</v>
      </c>
      <c r="AJ87" s="68" t="str">
        <f>IF(PM_EULopi[[#This Row],[KOPĀ
Punkti ]]&gt;0,RANK(PM_EULopi[[#This Row],[KOPĀ
Punkti ]],PM_EULopi[KOPĀ
Punkti ]),"NAV")</f>
        <v>NAV</v>
      </c>
      <c r="AK87" s="68"/>
      <c r="AL87" s="104">
        <f>INDEX(PM_Dalibnieki[],MATCH(PM_EULopi[[#This Row],[Dablībnieka numurs]],PM_Dalibnieki[Dablībnieka numurs],0),6)</f>
        <v>0</v>
      </c>
      <c r="AM87" s="72" t="str">
        <f>IF(PM_EULopi[[#This Row],[Norma ]]="x",COUNTIFS(PM_EULopi[[Norma ]],PM_EULopi[[#This Row],[Norma ]],PM_EULopi[KOPĀ
Punkti ],"&gt;"&amp;PM_EULopi[[#This Row],[KOPĀ
Punkti ]])+1,"")</f>
        <v/>
      </c>
    </row>
    <row r="88" spans="1:39" x14ac:dyDescent="0.25">
      <c r="A88" s="55">
        <v>82</v>
      </c>
      <c r="B88" s="68">
        <v>40</v>
      </c>
      <c r="C88" s="35">
        <f>INDEX(PM_Dalibnieki[],MATCH(PM_EULopi[[#This Row],[Dablībnieka numurs]],PM_Dalibnieki[Dablībnieka numurs],0),2)</f>
        <v>0</v>
      </c>
      <c r="D88" s="35" t="str">
        <f>INDEX(PM_Dalibnieki[],MATCH(PM_EULopi[[#This Row],[Dablībnieka numurs]],PM_Dalibnieki[Dablībnieka numurs],0),3)</f>
        <v>Meistars</v>
      </c>
      <c r="E88" s="35" t="str">
        <f>INDEX(PM_Dalibnieki[],MATCH(PM_EULopi[[#This Row],[Dablībnieka numurs]],PM_Dalibnieki[Dablībnieka numurs],0),4)</f>
        <v>Māris Jēkabsons</v>
      </c>
      <c r="F88" s="185"/>
      <c r="G88" s="185"/>
      <c r="H88" s="185"/>
      <c r="I88" s="185"/>
      <c r="J88" s="185"/>
      <c r="K88" s="37">
        <f>SUM(PM_EULopi[[#This Row],[S1]:[S5]])</f>
        <v>0</v>
      </c>
      <c r="L88" s="37" t="str">
        <f t="shared" si="5"/>
        <v>(0, 0, 0)</v>
      </c>
      <c r="M88" s="185"/>
      <c r="N88" s="185"/>
      <c r="O88" s="185"/>
      <c r="P88" s="185"/>
      <c r="Q88" s="185"/>
      <c r="R88" s="37">
        <f>SUM(PM_EULopi[[#This Row],[L1]:[L5]])</f>
        <v>0</v>
      </c>
      <c r="S88" s="37" t="str">
        <f t="shared" si="6"/>
        <v>(0, 0, 0)</v>
      </c>
      <c r="T88" s="185"/>
      <c r="U88" s="185"/>
      <c r="V88" s="185"/>
      <c r="W88" s="185"/>
      <c r="X88" s="185"/>
      <c r="Y88" s="37">
        <f>SUM(PM_EULopi[[#This Row],[Ģ1]:[Ģ5]])</f>
        <v>0</v>
      </c>
      <c r="Z88" s="37" t="str">
        <f t="shared" si="7"/>
        <v>(0, 0, 0)</v>
      </c>
      <c r="AA88" s="185"/>
      <c r="AB88" s="185"/>
      <c r="AC88" s="185"/>
      <c r="AD88" s="185"/>
      <c r="AE88" s="185"/>
      <c r="AF88" s="37">
        <f>SUM(PM_EULopi[[#This Row],[C1]:[C5]])</f>
        <v>0</v>
      </c>
      <c r="AG88" s="37" t="str">
        <f t="shared" si="8"/>
        <v>(0, 0, 0)</v>
      </c>
      <c r="AH88" s="68">
        <f>SUM(PM_EULopi[[#This Row],[S Kopā]]+PM_EULopi[[#This Row],[L Kopā]]+PM_EULopi[[#This Row],[Ģ Kopā]]+PM_EULopi[[#This Row],[C Kopā]])</f>
        <v>0</v>
      </c>
      <c r="AI88" s="68" t="str">
        <f t="shared" si="9"/>
        <v>(0, 0, 0)</v>
      </c>
      <c r="AJ88" s="68" t="str">
        <f>IF(PM_EULopi[[#This Row],[KOPĀ
Punkti ]]&gt;0,RANK(PM_EULopi[[#This Row],[KOPĀ
Punkti ]],PM_EULopi[KOPĀ
Punkti ]),"NAV")</f>
        <v>NAV</v>
      </c>
      <c r="AK88" s="68"/>
      <c r="AL88" s="103">
        <f>INDEX(PM_Dalibnieki[],MATCH(PM_EULopi[[#This Row],[Dablībnieka numurs]],PM_Dalibnieki[Dablībnieka numurs],0),6)</f>
        <v>0</v>
      </c>
      <c r="AM88" s="72" t="str">
        <f>IF(PM_EULopi[[#This Row],[Norma ]]="x",COUNTIFS(PM_EULopi[[Norma ]],PM_EULopi[[#This Row],[Norma ]],PM_EULopi[KOPĀ
Punkti ],"&gt;"&amp;PM_EULopi[[#This Row],[KOPĀ
Punkti ]])+1,"")</f>
        <v/>
      </c>
    </row>
    <row r="89" spans="1:39" x14ac:dyDescent="0.25">
      <c r="A89" s="55">
        <v>83</v>
      </c>
      <c r="B89" s="68">
        <v>43</v>
      </c>
      <c r="C89" s="35" t="str">
        <f>INDEX(PM_Dalibnieki[],MATCH(PM_EULopi[[#This Row],[Dablībnieka numurs]],PM_Dalibnieki[Dablībnieka numurs],0),2)</f>
        <v>Mārkulīči-Zala arms 1</v>
      </c>
      <c r="D89" s="35" t="str">
        <f>INDEX(PM_Dalibnieki[],MATCH(PM_EULopi[[#This Row],[Dablībnieka numurs]],PM_Dalibnieki[Dablībnieka numurs],0),3)</f>
        <v>Juniors</v>
      </c>
      <c r="E89" s="35" t="str">
        <f>INDEX(PM_Dalibnieki[],MATCH(PM_EULopi[[#This Row],[Dablībnieka numurs]],PM_Dalibnieki[Dablībnieka numurs],0),4)</f>
        <v>Lauma  Zīle</v>
      </c>
      <c r="F89" s="185"/>
      <c r="G89" s="185"/>
      <c r="H89" s="185"/>
      <c r="I89" s="185"/>
      <c r="J89" s="185"/>
      <c r="K89" s="37">
        <f>SUM(PM_EULopi[[#This Row],[S1]:[S5]])</f>
        <v>0</v>
      </c>
      <c r="L89" s="37" t="str">
        <f t="shared" si="5"/>
        <v>(0, 0, 0)</v>
      </c>
      <c r="M89" s="185"/>
      <c r="N89" s="185"/>
      <c r="O89" s="185"/>
      <c r="P89" s="185"/>
      <c r="Q89" s="185"/>
      <c r="R89" s="37">
        <f>SUM(PM_EULopi[[#This Row],[L1]:[L5]])</f>
        <v>0</v>
      </c>
      <c r="S89" s="37" t="str">
        <f t="shared" si="6"/>
        <v>(0, 0, 0)</v>
      </c>
      <c r="T89" s="185"/>
      <c r="U89" s="185"/>
      <c r="V89" s="185"/>
      <c r="W89" s="185"/>
      <c r="X89" s="185"/>
      <c r="Y89" s="37">
        <f>SUM(PM_EULopi[[#This Row],[Ģ1]:[Ģ5]])</f>
        <v>0</v>
      </c>
      <c r="Z89" s="37" t="str">
        <f t="shared" si="7"/>
        <v>(0, 0, 0)</v>
      </c>
      <c r="AA89" s="185"/>
      <c r="AB89" s="185"/>
      <c r="AC89" s="185"/>
      <c r="AD89" s="185"/>
      <c r="AE89" s="185"/>
      <c r="AF89" s="37">
        <f>SUM(PM_EULopi[[#This Row],[C1]:[C5]])</f>
        <v>0</v>
      </c>
      <c r="AG89" s="37" t="str">
        <f t="shared" si="8"/>
        <v>(0, 0, 0)</v>
      </c>
      <c r="AH89" s="68">
        <f>SUM(PM_EULopi[[#This Row],[S Kopā]]+PM_EULopi[[#This Row],[L Kopā]]+PM_EULopi[[#This Row],[Ģ Kopā]]+PM_EULopi[[#This Row],[C Kopā]])</f>
        <v>0</v>
      </c>
      <c r="AI89" s="68" t="str">
        <f t="shared" si="9"/>
        <v>(0, 0, 0)</v>
      </c>
      <c r="AJ89" s="68" t="str">
        <f>IF(PM_EULopi[[#This Row],[KOPĀ
Punkti ]]&gt;0,RANK(PM_EULopi[[#This Row],[KOPĀ
Punkti ]],PM_EULopi[KOPĀ
Punkti ]),"NAV")</f>
        <v>NAV</v>
      </c>
      <c r="AK89" s="68"/>
      <c r="AL89" s="104">
        <f>INDEX(PM_Dalibnieki[],MATCH(PM_EULopi[[#This Row],[Dablībnieka numurs]],PM_Dalibnieki[Dablībnieka numurs],0),6)</f>
        <v>0</v>
      </c>
      <c r="AM89" s="72" t="str">
        <f>IF(PM_EULopi[[#This Row],[Norma ]]="x",COUNTIFS(PM_EULopi[[Norma ]],PM_EULopi[[#This Row],[Norma ]],PM_EULopi[KOPĀ
Punkti ],"&gt;"&amp;PM_EULopi[[#This Row],[KOPĀ
Punkti ]])+1,"")</f>
        <v/>
      </c>
    </row>
    <row r="90" spans="1:39" x14ac:dyDescent="0.25">
      <c r="A90" s="55">
        <v>84</v>
      </c>
      <c r="B90" s="68">
        <v>46</v>
      </c>
      <c r="C90" s="35">
        <f>INDEX(PM_Dalibnieki[],MATCH(PM_EULopi[[#This Row],[Dablībnieka numurs]],PM_Dalibnieki[Dablībnieka numurs],0),2)</f>
        <v>0</v>
      </c>
      <c r="D90" s="35" t="str">
        <f>INDEX(PM_Dalibnieki[],MATCH(PM_EULopi[[#This Row],[Dablībnieka numurs]],PM_Dalibnieki[Dablībnieka numurs],0),3)</f>
        <v>Amatieris</v>
      </c>
      <c r="E90" s="35" t="str">
        <f>INDEX(PM_Dalibnieki[],MATCH(PM_EULopi[[#This Row],[Dablībnieka numurs]],PM_Dalibnieki[Dablībnieka numurs],0),4)</f>
        <v>Aivars  Bērziņš</v>
      </c>
      <c r="F90" s="185"/>
      <c r="G90" s="185"/>
      <c r="H90" s="185"/>
      <c r="I90" s="185"/>
      <c r="J90" s="185"/>
      <c r="K90" s="37">
        <f>SUM(PM_EULopi[[#This Row],[S1]:[S5]])</f>
        <v>0</v>
      </c>
      <c r="L90" s="37" t="str">
        <f t="shared" si="5"/>
        <v>(0, 0, 0)</v>
      </c>
      <c r="M90" s="185"/>
      <c r="N90" s="185"/>
      <c r="O90" s="185"/>
      <c r="P90" s="185"/>
      <c r="Q90" s="185"/>
      <c r="R90" s="37">
        <f>SUM(PM_EULopi[[#This Row],[L1]:[L5]])</f>
        <v>0</v>
      </c>
      <c r="S90" s="37" t="str">
        <f t="shared" si="6"/>
        <v>(0, 0, 0)</v>
      </c>
      <c r="T90" s="185"/>
      <c r="U90" s="185"/>
      <c r="V90" s="185"/>
      <c r="W90" s="185"/>
      <c r="X90" s="185"/>
      <c r="Y90" s="37">
        <f>SUM(PM_EULopi[[#This Row],[Ģ1]:[Ģ5]])</f>
        <v>0</v>
      </c>
      <c r="Z90" s="37" t="str">
        <f t="shared" si="7"/>
        <v>(0, 0, 0)</v>
      </c>
      <c r="AA90" s="185"/>
      <c r="AB90" s="185"/>
      <c r="AC90" s="185"/>
      <c r="AD90" s="185"/>
      <c r="AE90" s="185"/>
      <c r="AF90" s="37">
        <f>SUM(PM_EULopi[[#This Row],[C1]:[C5]])</f>
        <v>0</v>
      </c>
      <c r="AG90" s="37" t="str">
        <f t="shared" si="8"/>
        <v>(0, 0, 0)</v>
      </c>
      <c r="AH90" s="68">
        <f>SUM(PM_EULopi[[#This Row],[S Kopā]]+PM_EULopi[[#This Row],[L Kopā]]+PM_EULopi[[#This Row],[Ģ Kopā]]+PM_EULopi[[#This Row],[C Kopā]])</f>
        <v>0</v>
      </c>
      <c r="AI90" s="68" t="str">
        <f t="shared" si="9"/>
        <v>(0, 0, 0)</v>
      </c>
      <c r="AJ90" s="68" t="str">
        <f>IF(PM_EULopi[[#This Row],[KOPĀ
Punkti ]]&gt;0,RANK(PM_EULopi[[#This Row],[KOPĀ
Punkti ]],PM_EULopi[KOPĀ
Punkti ]),"NAV")</f>
        <v>NAV</v>
      </c>
      <c r="AK90" s="68"/>
      <c r="AL90" s="103">
        <f>INDEX(PM_Dalibnieki[],MATCH(PM_EULopi[[#This Row],[Dablībnieka numurs]],PM_Dalibnieki[Dablībnieka numurs],0),6)</f>
        <v>0</v>
      </c>
      <c r="AM90" s="72" t="str">
        <f>IF(PM_EULopi[[#This Row],[Norma ]]="x",COUNTIFS(PM_EULopi[[Norma ]],PM_EULopi[[#This Row],[Norma ]],PM_EULopi[KOPĀ
Punkti ],"&gt;"&amp;PM_EULopi[[#This Row],[KOPĀ
Punkti ]])+1,"")</f>
        <v/>
      </c>
    </row>
    <row r="91" spans="1:39" x14ac:dyDescent="0.25">
      <c r="A91" s="55">
        <v>85</v>
      </c>
      <c r="B91" s="68">
        <v>47</v>
      </c>
      <c r="C91" s="35">
        <f>INDEX(PM_Dalibnieki[],MATCH(PM_EULopi[[#This Row],[Dablībnieka numurs]],PM_Dalibnieki[Dablībnieka numurs],0),2)</f>
        <v>0</v>
      </c>
      <c r="D91" s="35" t="str">
        <f>INDEX(PM_Dalibnieki[],MATCH(PM_EULopi[[#This Row],[Dablībnieka numurs]],PM_Dalibnieki[Dablībnieka numurs],0),3)</f>
        <v>Amatieris</v>
      </c>
      <c r="E91" s="35" t="str">
        <f>INDEX(PM_Dalibnieki[],MATCH(PM_EULopi[[#This Row],[Dablībnieka numurs]],PM_Dalibnieki[Dablībnieka numurs],0),4)</f>
        <v>Edmunds Juškevičs</v>
      </c>
      <c r="F91" s="185"/>
      <c r="G91" s="185"/>
      <c r="H91" s="185"/>
      <c r="I91" s="185"/>
      <c r="J91" s="185"/>
      <c r="K91" s="37">
        <f>SUM(PM_EULopi[[#This Row],[S1]:[S5]])</f>
        <v>0</v>
      </c>
      <c r="L91" s="37" t="str">
        <f t="shared" si="5"/>
        <v>(0, 0, 0)</v>
      </c>
      <c r="M91" s="185"/>
      <c r="N91" s="185"/>
      <c r="O91" s="185"/>
      <c r="P91" s="185"/>
      <c r="Q91" s="185"/>
      <c r="R91" s="37">
        <f>SUM(PM_EULopi[[#This Row],[L1]:[L5]])</f>
        <v>0</v>
      </c>
      <c r="S91" s="37" t="str">
        <f t="shared" si="6"/>
        <v>(0, 0, 0)</v>
      </c>
      <c r="T91" s="185"/>
      <c r="U91" s="185"/>
      <c r="V91" s="185"/>
      <c r="W91" s="185"/>
      <c r="X91" s="185"/>
      <c r="Y91" s="37">
        <f>SUM(PM_EULopi[[#This Row],[Ģ1]:[Ģ5]])</f>
        <v>0</v>
      </c>
      <c r="Z91" s="37" t="str">
        <f t="shared" si="7"/>
        <v>(0, 0, 0)</v>
      </c>
      <c r="AA91" s="185"/>
      <c r="AB91" s="185"/>
      <c r="AC91" s="185"/>
      <c r="AD91" s="185"/>
      <c r="AE91" s="185"/>
      <c r="AF91" s="37">
        <f>SUM(PM_EULopi[[#This Row],[C1]:[C5]])</f>
        <v>0</v>
      </c>
      <c r="AG91" s="37" t="str">
        <f t="shared" si="8"/>
        <v>(0, 0, 0)</v>
      </c>
      <c r="AH91" s="68">
        <f>SUM(PM_EULopi[[#This Row],[S Kopā]]+PM_EULopi[[#This Row],[L Kopā]]+PM_EULopi[[#This Row],[Ģ Kopā]]+PM_EULopi[[#This Row],[C Kopā]])</f>
        <v>0</v>
      </c>
      <c r="AI91" s="68" t="str">
        <f t="shared" si="9"/>
        <v>(0, 0, 0)</v>
      </c>
      <c r="AJ91" s="68" t="str">
        <f>IF(PM_EULopi[[#This Row],[KOPĀ
Punkti ]]&gt;0,RANK(PM_EULopi[[#This Row],[KOPĀ
Punkti ]],PM_EULopi[KOPĀ
Punkti ]),"NAV")</f>
        <v>NAV</v>
      </c>
      <c r="AK91" s="68"/>
      <c r="AL91" s="104">
        <f>INDEX(PM_Dalibnieki[],MATCH(PM_EULopi[[#This Row],[Dablībnieka numurs]],PM_Dalibnieki[Dablībnieka numurs],0),6)</f>
        <v>0</v>
      </c>
      <c r="AM91" s="72" t="str">
        <f>IF(PM_EULopi[[#This Row],[Norma ]]="x",COUNTIFS(PM_EULopi[[Norma ]],PM_EULopi[[#This Row],[Norma ]],PM_EULopi[KOPĀ
Punkti ],"&gt;"&amp;PM_EULopi[[#This Row],[KOPĀ
Punkti ]])+1,"")</f>
        <v/>
      </c>
    </row>
    <row r="92" spans="1:39" x14ac:dyDescent="0.25">
      <c r="A92" s="55">
        <v>86</v>
      </c>
      <c r="B92" s="68">
        <v>49</v>
      </c>
      <c r="C92" s="35">
        <f>INDEX(PM_Dalibnieki[],MATCH(PM_EULopi[[#This Row],[Dablībnieka numurs]],PM_Dalibnieki[Dablībnieka numurs],0),2)</f>
        <v>0</v>
      </c>
      <c r="D92" s="35" t="str">
        <f>INDEX(PM_Dalibnieki[],MATCH(PM_EULopi[[#This Row],[Dablībnieka numurs]],PM_Dalibnieki[Dablībnieka numurs],0),3)</f>
        <v>Meistars</v>
      </c>
      <c r="E92" s="35" t="str">
        <f>INDEX(PM_Dalibnieki[],MATCH(PM_EULopi[[#This Row],[Dablībnieka numurs]],PM_Dalibnieki[Dablībnieka numurs],0),4)</f>
        <v>Eividas Klepeckas</v>
      </c>
      <c r="F92" s="185"/>
      <c r="G92" s="185"/>
      <c r="H92" s="185"/>
      <c r="I92" s="185"/>
      <c r="J92" s="185"/>
      <c r="K92" s="37">
        <f>SUM(PM_EULopi[[#This Row],[S1]:[S5]])</f>
        <v>0</v>
      </c>
      <c r="L92" s="37" t="str">
        <f t="shared" si="5"/>
        <v>(0, 0, 0)</v>
      </c>
      <c r="M92" s="185"/>
      <c r="N92" s="185"/>
      <c r="O92" s="185"/>
      <c r="P92" s="185"/>
      <c r="Q92" s="185"/>
      <c r="R92" s="37">
        <f>SUM(PM_EULopi[[#This Row],[L1]:[L5]])</f>
        <v>0</v>
      </c>
      <c r="S92" s="37" t="str">
        <f t="shared" si="6"/>
        <v>(0, 0, 0)</v>
      </c>
      <c r="T92" s="185"/>
      <c r="U92" s="185"/>
      <c r="V92" s="185"/>
      <c r="W92" s="185"/>
      <c r="X92" s="185"/>
      <c r="Y92" s="37">
        <f>SUM(PM_EULopi[[#This Row],[Ģ1]:[Ģ5]])</f>
        <v>0</v>
      </c>
      <c r="Z92" s="37" t="str">
        <f t="shared" si="7"/>
        <v>(0, 0, 0)</v>
      </c>
      <c r="AA92" s="185"/>
      <c r="AB92" s="185"/>
      <c r="AC92" s="185"/>
      <c r="AD92" s="185"/>
      <c r="AE92" s="185"/>
      <c r="AF92" s="37">
        <f>SUM(PM_EULopi[[#This Row],[C1]:[C5]])</f>
        <v>0</v>
      </c>
      <c r="AG92" s="37" t="str">
        <f t="shared" si="8"/>
        <v>(0, 0, 0)</v>
      </c>
      <c r="AH92" s="68">
        <f>SUM(PM_EULopi[[#This Row],[S Kopā]]+PM_EULopi[[#This Row],[L Kopā]]+PM_EULopi[[#This Row],[Ģ Kopā]]+PM_EULopi[[#This Row],[C Kopā]])</f>
        <v>0</v>
      </c>
      <c r="AI92" s="68" t="str">
        <f t="shared" si="9"/>
        <v>(0, 0, 0)</v>
      </c>
      <c r="AJ92" s="68" t="str">
        <f>IF(PM_EULopi[[#This Row],[KOPĀ
Punkti ]]&gt;0,RANK(PM_EULopi[[#This Row],[KOPĀ
Punkti ]],PM_EULopi[KOPĀ
Punkti ]),"NAV")</f>
        <v>NAV</v>
      </c>
      <c r="AK92" s="68"/>
      <c r="AL92" s="104">
        <f>INDEX(PM_Dalibnieki[],MATCH(PM_EULopi[[#This Row],[Dablībnieka numurs]],PM_Dalibnieki[Dablībnieka numurs],0),6)</f>
        <v>0</v>
      </c>
      <c r="AM92" s="72" t="str">
        <f>IF(PM_EULopi[[#This Row],[Norma ]]="x",COUNTIFS(PM_EULopi[[Norma ]],PM_EULopi[[#This Row],[Norma ]],PM_EULopi[KOPĀ
Punkti ],"&gt;"&amp;PM_EULopi[[#This Row],[KOPĀ
Punkti ]])+1,"")</f>
        <v/>
      </c>
    </row>
    <row r="93" spans="1:39" x14ac:dyDescent="0.25">
      <c r="A93" s="55">
        <v>87</v>
      </c>
      <c r="B93" s="68">
        <v>50</v>
      </c>
      <c r="C93" s="35">
        <f>INDEX(PM_Dalibnieki[],MATCH(PM_EULopi[[#This Row],[Dablībnieka numurs]],PM_Dalibnieki[Dablībnieka numurs],0),2)</f>
        <v>0</v>
      </c>
      <c r="D93" s="35" t="str">
        <f>INDEX(PM_Dalibnieki[],MATCH(PM_EULopi[[#This Row],[Dablībnieka numurs]],PM_Dalibnieki[Dablībnieka numurs],0),3)</f>
        <v>Meistars</v>
      </c>
      <c r="E93" s="35" t="str">
        <f>INDEX(PM_Dalibnieki[],MATCH(PM_EULopi[[#This Row],[Dablībnieka numurs]],PM_Dalibnieki[Dablībnieka numurs],0),4)</f>
        <v>Heraldas Ivaska</v>
      </c>
      <c r="F93" s="185"/>
      <c r="G93" s="185"/>
      <c r="H93" s="185"/>
      <c r="I93" s="185"/>
      <c r="J93" s="185"/>
      <c r="K93" s="37">
        <f>SUM(PM_EULopi[[#This Row],[S1]:[S5]])</f>
        <v>0</v>
      </c>
      <c r="L93" s="37" t="str">
        <f t="shared" si="5"/>
        <v>(0, 0, 0)</v>
      </c>
      <c r="M93" s="185"/>
      <c r="N93" s="185"/>
      <c r="O93" s="185"/>
      <c r="P93" s="185"/>
      <c r="Q93" s="185"/>
      <c r="R93" s="37">
        <f>SUM(PM_EULopi[[#This Row],[L1]:[L5]])</f>
        <v>0</v>
      </c>
      <c r="S93" s="37" t="str">
        <f t="shared" si="6"/>
        <v>(0, 0, 0)</v>
      </c>
      <c r="T93" s="185"/>
      <c r="U93" s="185"/>
      <c r="V93" s="185"/>
      <c r="W93" s="185"/>
      <c r="X93" s="185"/>
      <c r="Y93" s="37">
        <f>SUM(PM_EULopi[[#This Row],[Ģ1]:[Ģ5]])</f>
        <v>0</v>
      </c>
      <c r="Z93" s="37" t="str">
        <f t="shared" si="7"/>
        <v>(0, 0, 0)</v>
      </c>
      <c r="AA93" s="185"/>
      <c r="AB93" s="185"/>
      <c r="AC93" s="185"/>
      <c r="AD93" s="185"/>
      <c r="AE93" s="185"/>
      <c r="AF93" s="37">
        <f>SUM(PM_EULopi[[#This Row],[C1]:[C5]])</f>
        <v>0</v>
      </c>
      <c r="AG93" s="37" t="str">
        <f t="shared" si="8"/>
        <v>(0, 0, 0)</v>
      </c>
      <c r="AH93" s="68">
        <f>SUM(PM_EULopi[[#This Row],[S Kopā]]+PM_EULopi[[#This Row],[L Kopā]]+PM_EULopi[[#This Row],[Ģ Kopā]]+PM_EULopi[[#This Row],[C Kopā]])</f>
        <v>0</v>
      </c>
      <c r="AI93" s="68" t="str">
        <f t="shared" si="9"/>
        <v>(0, 0, 0)</v>
      </c>
      <c r="AJ93" s="68" t="str">
        <f>IF(PM_EULopi[[#This Row],[KOPĀ
Punkti ]]&gt;0,RANK(PM_EULopi[[#This Row],[KOPĀ
Punkti ]],PM_EULopi[KOPĀ
Punkti ]),"NAV")</f>
        <v>NAV</v>
      </c>
      <c r="AK93" s="68"/>
      <c r="AL93" s="103">
        <f>INDEX(PM_Dalibnieki[],MATCH(PM_EULopi[[#This Row],[Dablībnieka numurs]],PM_Dalibnieki[Dablībnieka numurs],0),6)</f>
        <v>0</v>
      </c>
      <c r="AM93" s="72" t="str">
        <f>IF(PM_EULopi[[#This Row],[Norma ]]="x",COUNTIFS(PM_EULopi[[Norma ]],PM_EULopi[[#This Row],[Norma ]],PM_EULopi[KOPĀ
Punkti ],"&gt;"&amp;PM_EULopi[[#This Row],[KOPĀ
Punkti ]])+1,"")</f>
        <v/>
      </c>
    </row>
    <row r="94" spans="1:39" x14ac:dyDescent="0.25">
      <c r="A94" s="55">
        <v>88</v>
      </c>
      <c r="B94" s="68">
        <v>53</v>
      </c>
      <c r="C94" s="35">
        <f>INDEX(PM_Dalibnieki[],MATCH(PM_EULopi[[#This Row],[Dablībnieka numurs]],PM_Dalibnieki[Dablībnieka numurs],0),2)</f>
        <v>0</v>
      </c>
      <c r="D94" s="35" t="str">
        <f>INDEX(PM_Dalibnieki[],MATCH(PM_EULopi[[#This Row],[Dablībnieka numurs]],PM_Dalibnieki[Dablībnieka numurs],0),3)</f>
        <v>Amatieris</v>
      </c>
      <c r="E94" s="35" t="str">
        <f>INDEX(PM_Dalibnieki[],MATCH(PM_EULopi[[#This Row],[Dablībnieka numurs]],PM_Dalibnieki[Dablībnieka numurs],0),4)</f>
        <v>Jānis Irbe</v>
      </c>
      <c r="F94" s="185"/>
      <c r="G94" s="185"/>
      <c r="H94" s="185"/>
      <c r="I94" s="185"/>
      <c r="J94" s="185"/>
      <c r="K94" s="37">
        <f>SUM(PM_EULopi[[#This Row],[S1]:[S5]])</f>
        <v>0</v>
      </c>
      <c r="L94" s="37" t="str">
        <f t="shared" si="5"/>
        <v>(0, 0, 0)</v>
      </c>
      <c r="M94" s="185"/>
      <c r="N94" s="185"/>
      <c r="O94" s="185"/>
      <c r="P94" s="185"/>
      <c r="Q94" s="185"/>
      <c r="R94" s="37">
        <f>SUM(PM_EULopi[[#This Row],[L1]:[L5]])</f>
        <v>0</v>
      </c>
      <c r="S94" s="37" t="str">
        <f t="shared" si="6"/>
        <v>(0, 0, 0)</v>
      </c>
      <c r="T94" s="185"/>
      <c r="U94" s="185"/>
      <c r="V94" s="185"/>
      <c r="W94" s="185"/>
      <c r="X94" s="185"/>
      <c r="Y94" s="37">
        <f>SUM(PM_EULopi[[#This Row],[Ģ1]:[Ģ5]])</f>
        <v>0</v>
      </c>
      <c r="Z94" s="37" t="str">
        <f t="shared" si="7"/>
        <v>(0, 0, 0)</v>
      </c>
      <c r="AA94" s="185"/>
      <c r="AB94" s="185"/>
      <c r="AC94" s="185"/>
      <c r="AD94" s="185"/>
      <c r="AE94" s="185"/>
      <c r="AF94" s="37">
        <f>SUM(PM_EULopi[[#This Row],[C1]:[C5]])</f>
        <v>0</v>
      </c>
      <c r="AG94" s="37" t="str">
        <f t="shared" si="8"/>
        <v>(0, 0, 0)</v>
      </c>
      <c r="AH94" s="68">
        <f>SUM(PM_EULopi[[#This Row],[S Kopā]]+PM_EULopi[[#This Row],[L Kopā]]+PM_EULopi[[#This Row],[Ģ Kopā]]+PM_EULopi[[#This Row],[C Kopā]])</f>
        <v>0</v>
      </c>
      <c r="AI94" s="68" t="str">
        <f t="shared" si="9"/>
        <v>(0, 0, 0)</v>
      </c>
      <c r="AJ94" s="68" t="str">
        <f>IF(PM_EULopi[[#This Row],[KOPĀ
Punkti ]]&gt;0,RANK(PM_EULopi[[#This Row],[KOPĀ
Punkti ]],PM_EULopi[KOPĀ
Punkti ]),"NAV")</f>
        <v>NAV</v>
      </c>
      <c r="AK94" s="68"/>
      <c r="AL94" s="103">
        <f>INDEX(PM_Dalibnieki[],MATCH(PM_EULopi[[#This Row],[Dablībnieka numurs]],PM_Dalibnieki[Dablībnieka numurs],0),6)</f>
        <v>0</v>
      </c>
      <c r="AM94" s="72" t="str">
        <f>IF(PM_EULopi[[#This Row],[Norma ]]="x",COUNTIFS(PM_EULopi[[Norma ]],PM_EULopi[[#This Row],[Norma ]],PM_EULopi[KOPĀ
Punkti ],"&gt;"&amp;PM_EULopi[[#This Row],[KOPĀ
Punkti ]])+1,"")</f>
        <v/>
      </c>
    </row>
    <row r="95" spans="1:39" x14ac:dyDescent="0.25">
      <c r="A95" s="55">
        <v>89</v>
      </c>
      <c r="B95" s="68">
        <v>54</v>
      </c>
      <c r="C95" s="35">
        <f>INDEX(PM_Dalibnieki[],MATCH(PM_EULopi[[#This Row],[Dablībnieka numurs]],PM_Dalibnieki[Dablībnieka numurs],0),2)</f>
        <v>0</v>
      </c>
      <c r="D95" s="35" t="str">
        <f>INDEX(PM_Dalibnieki[],MATCH(PM_EULopi[[#This Row],[Dablībnieka numurs]],PM_Dalibnieki[Dablībnieka numurs],0),3)</f>
        <v>Amatieris</v>
      </c>
      <c r="E95" s="35" t="str">
        <f>INDEX(PM_Dalibnieki[],MATCH(PM_EULopi[[#This Row],[Dablībnieka numurs]],PM_Dalibnieki[Dablībnieka numurs],0),4)</f>
        <v>Dainis Šteinhards</v>
      </c>
      <c r="F95" s="185"/>
      <c r="G95" s="185"/>
      <c r="H95" s="185"/>
      <c r="I95" s="185"/>
      <c r="J95" s="185"/>
      <c r="K95" s="37">
        <f>SUM(PM_EULopi[[#This Row],[S1]:[S5]])</f>
        <v>0</v>
      </c>
      <c r="L95" s="37" t="str">
        <f t="shared" si="5"/>
        <v>(0, 0, 0)</v>
      </c>
      <c r="M95" s="185"/>
      <c r="N95" s="185"/>
      <c r="O95" s="185"/>
      <c r="P95" s="185"/>
      <c r="Q95" s="185"/>
      <c r="R95" s="37">
        <f>SUM(PM_EULopi[[#This Row],[L1]:[L5]])</f>
        <v>0</v>
      </c>
      <c r="S95" s="37" t="str">
        <f t="shared" si="6"/>
        <v>(0, 0, 0)</v>
      </c>
      <c r="T95" s="185"/>
      <c r="U95" s="185"/>
      <c r="V95" s="185"/>
      <c r="W95" s="185"/>
      <c r="X95" s="185"/>
      <c r="Y95" s="37">
        <f>SUM(PM_EULopi[[#This Row],[Ģ1]:[Ģ5]])</f>
        <v>0</v>
      </c>
      <c r="Z95" s="37" t="str">
        <f t="shared" si="7"/>
        <v>(0, 0, 0)</v>
      </c>
      <c r="AA95" s="185"/>
      <c r="AB95" s="185"/>
      <c r="AC95" s="185"/>
      <c r="AD95" s="185"/>
      <c r="AE95" s="185"/>
      <c r="AF95" s="37">
        <f>SUM(PM_EULopi[[#This Row],[C1]:[C5]])</f>
        <v>0</v>
      </c>
      <c r="AG95" s="37" t="str">
        <f t="shared" si="8"/>
        <v>(0, 0, 0)</v>
      </c>
      <c r="AH95" s="68">
        <f>SUM(PM_EULopi[[#This Row],[S Kopā]]+PM_EULopi[[#This Row],[L Kopā]]+PM_EULopi[[#This Row],[Ģ Kopā]]+PM_EULopi[[#This Row],[C Kopā]])</f>
        <v>0</v>
      </c>
      <c r="AI95" s="68" t="str">
        <f t="shared" si="9"/>
        <v>(0, 0, 0)</v>
      </c>
      <c r="AJ95" s="68" t="str">
        <f>IF(PM_EULopi[[#This Row],[KOPĀ
Punkti ]]&gt;0,RANK(PM_EULopi[[#This Row],[KOPĀ
Punkti ]],PM_EULopi[KOPĀ
Punkti ]),"NAV")</f>
        <v>NAV</v>
      </c>
      <c r="AK95" s="68"/>
      <c r="AL95" s="103">
        <f>INDEX(PM_Dalibnieki[],MATCH(PM_EULopi[[#This Row],[Dablībnieka numurs]],PM_Dalibnieki[Dablībnieka numurs],0),6)</f>
        <v>0</v>
      </c>
      <c r="AM95" s="72" t="str">
        <f>IF(PM_EULopi[[#This Row],[Norma ]]="x",COUNTIFS(PM_EULopi[[Norma ]],PM_EULopi[[#This Row],[Norma ]],PM_EULopi[KOPĀ
Punkti ],"&gt;"&amp;PM_EULopi[[#This Row],[KOPĀ
Punkti ]])+1,"")</f>
        <v/>
      </c>
    </row>
    <row r="96" spans="1:39" x14ac:dyDescent="0.25">
      <c r="A96" s="55">
        <v>90</v>
      </c>
      <c r="B96" s="68">
        <v>63</v>
      </c>
      <c r="C96" s="35" t="str">
        <f>INDEX(PM_Dalibnieki[],MATCH(PM_EULopi[[#This Row],[Dablībnieka numurs]],PM_Dalibnieki[Dablībnieka numurs],0),2)</f>
        <v>Mārkulīči-Zala arms 2</v>
      </c>
      <c r="D96" s="35" t="str">
        <f>INDEX(PM_Dalibnieki[],MATCH(PM_EULopi[[#This Row],[Dablībnieka numurs]],PM_Dalibnieki[Dablībnieka numurs],0),3)</f>
        <v>Meistars</v>
      </c>
      <c r="E96" s="35" t="str">
        <f>INDEX(PM_Dalibnieki[],MATCH(PM_EULopi[[#This Row],[Dablībnieka numurs]],PM_Dalibnieki[Dablībnieka numurs],0),4)</f>
        <v>Edgars Zeidmanis</v>
      </c>
      <c r="F96" s="185"/>
      <c r="G96" s="185"/>
      <c r="H96" s="185"/>
      <c r="I96" s="185"/>
      <c r="J96" s="185"/>
      <c r="K96" s="37">
        <f>SUM(PM_EULopi[[#This Row],[S1]:[S5]])</f>
        <v>0</v>
      </c>
      <c r="L96" s="37" t="str">
        <f t="shared" si="5"/>
        <v>(0, 0, 0)</v>
      </c>
      <c r="M96" s="185"/>
      <c r="N96" s="185"/>
      <c r="O96" s="185"/>
      <c r="P96" s="185"/>
      <c r="Q96" s="185"/>
      <c r="R96" s="37">
        <f>SUM(PM_EULopi[[#This Row],[L1]:[L5]])</f>
        <v>0</v>
      </c>
      <c r="S96" s="37" t="str">
        <f t="shared" si="6"/>
        <v>(0, 0, 0)</v>
      </c>
      <c r="T96" s="185"/>
      <c r="U96" s="185"/>
      <c r="V96" s="185"/>
      <c r="W96" s="185"/>
      <c r="X96" s="185"/>
      <c r="Y96" s="37">
        <f>SUM(PM_EULopi[[#This Row],[Ģ1]:[Ģ5]])</f>
        <v>0</v>
      </c>
      <c r="Z96" s="37" t="str">
        <f t="shared" si="7"/>
        <v>(0, 0, 0)</v>
      </c>
      <c r="AA96" s="185"/>
      <c r="AB96" s="185"/>
      <c r="AC96" s="185"/>
      <c r="AD96" s="185"/>
      <c r="AE96" s="185"/>
      <c r="AF96" s="37">
        <f>SUM(PM_EULopi[[#This Row],[C1]:[C5]])</f>
        <v>0</v>
      </c>
      <c r="AG96" s="37" t="str">
        <f t="shared" si="8"/>
        <v>(0, 0, 0)</v>
      </c>
      <c r="AH96" s="68">
        <f>SUM(PM_EULopi[[#This Row],[S Kopā]]+PM_EULopi[[#This Row],[L Kopā]]+PM_EULopi[[#This Row],[Ģ Kopā]]+PM_EULopi[[#This Row],[C Kopā]])</f>
        <v>0</v>
      </c>
      <c r="AI96" s="68" t="str">
        <f t="shared" si="9"/>
        <v>(0, 0, 0)</v>
      </c>
      <c r="AJ96" s="68" t="str">
        <f>IF(PM_EULopi[[#This Row],[KOPĀ
Punkti ]]&gt;0,RANK(PM_EULopi[[#This Row],[KOPĀ
Punkti ]],PM_EULopi[KOPĀ
Punkti ]),"NAV")</f>
        <v>NAV</v>
      </c>
      <c r="AK96" s="68"/>
      <c r="AL96" s="104">
        <f>INDEX(PM_Dalibnieki[],MATCH(PM_EULopi[[#This Row],[Dablībnieka numurs]],PM_Dalibnieki[Dablībnieka numurs],0),6)</f>
        <v>0</v>
      </c>
      <c r="AM96" s="72" t="str">
        <f>IF(PM_EULopi[[#This Row],[Norma ]]="x",COUNTIFS(PM_EULopi[[Norma ]],PM_EULopi[[#This Row],[Norma ]],PM_EULopi[KOPĀ
Punkti ],"&gt;"&amp;PM_EULopi[[#This Row],[KOPĀ
Punkti ]])+1,"")</f>
        <v/>
      </c>
    </row>
    <row r="97" spans="1:39" x14ac:dyDescent="0.25">
      <c r="A97" s="55">
        <v>91</v>
      </c>
      <c r="B97" s="68">
        <v>65</v>
      </c>
      <c r="C97" s="35">
        <f>INDEX(PM_Dalibnieki[],MATCH(PM_EULopi[[#This Row],[Dablībnieka numurs]],PM_Dalibnieki[Dablībnieka numurs],0),2)</f>
        <v>0</v>
      </c>
      <c r="D97" s="35" t="str">
        <f>INDEX(PM_Dalibnieki[],MATCH(PM_EULopi[[#This Row],[Dablībnieka numurs]],PM_Dalibnieki[Dablībnieka numurs],0),3)</f>
        <v>Amatieris</v>
      </c>
      <c r="E97" s="35" t="str">
        <f>INDEX(PM_Dalibnieki[],MATCH(PM_EULopi[[#This Row],[Dablībnieka numurs]],PM_Dalibnieki[Dablībnieka numurs],0),4)</f>
        <v>Gunārs Blumbahs</v>
      </c>
      <c r="F97" s="185"/>
      <c r="G97" s="185"/>
      <c r="H97" s="185"/>
      <c r="I97" s="185"/>
      <c r="J97" s="185"/>
      <c r="K97" s="37">
        <f>SUM(PM_EULopi[[#This Row],[S1]:[S5]])</f>
        <v>0</v>
      </c>
      <c r="L97" s="37" t="str">
        <f t="shared" si="5"/>
        <v>(0, 0, 0)</v>
      </c>
      <c r="M97" s="185"/>
      <c r="N97" s="185"/>
      <c r="O97" s="185"/>
      <c r="P97" s="185"/>
      <c r="Q97" s="185"/>
      <c r="R97" s="37">
        <f>SUM(PM_EULopi[[#This Row],[L1]:[L5]])</f>
        <v>0</v>
      </c>
      <c r="S97" s="37" t="str">
        <f t="shared" si="6"/>
        <v>(0, 0, 0)</v>
      </c>
      <c r="T97" s="185"/>
      <c r="U97" s="185"/>
      <c r="V97" s="185"/>
      <c r="W97" s="185"/>
      <c r="X97" s="185"/>
      <c r="Y97" s="37">
        <f>SUM(PM_EULopi[[#This Row],[Ģ1]:[Ģ5]])</f>
        <v>0</v>
      </c>
      <c r="Z97" s="37" t="str">
        <f t="shared" si="7"/>
        <v>(0, 0, 0)</v>
      </c>
      <c r="AA97" s="185"/>
      <c r="AB97" s="185"/>
      <c r="AC97" s="185"/>
      <c r="AD97" s="185"/>
      <c r="AE97" s="185"/>
      <c r="AF97" s="37">
        <f>SUM(PM_EULopi[[#This Row],[C1]:[C5]])</f>
        <v>0</v>
      </c>
      <c r="AG97" s="37" t="str">
        <f t="shared" si="8"/>
        <v>(0, 0, 0)</v>
      </c>
      <c r="AH97" s="68">
        <f>SUM(PM_EULopi[[#This Row],[S Kopā]]+PM_EULopi[[#This Row],[L Kopā]]+PM_EULopi[[#This Row],[Ģ Kopā]]+PM_EULopi[[#This Row],[C Kopā]])</f>
        <v>0</v>
      </c>
      <c r="AI97" s="68" t="str">
        <f t="shared" si="9"/>
        <v>(0, 0, 0)</v>
      </c>
      <c r="AJ97" s="68" t="str">
        <f>IF(PM_EULopi[[#This Row],[KOPĀ
Punkti ]]&gt;0,RANK(PM_EULopi[[#This Row],[KOPĀ
Punkti ]],PM_EULopi[KOPĀ
Punkti ]),"NAV")</f>
        <v>NAV</v>
      </c>
      <c r="AK97" s="68"/>
      <c r="AL97" s="103">
        <f>INDEX(PM_Dalibnieki[],MATCH(PM_EULopi[[#This Row],[Dablībnieka numurs]],PM_Dalibnieki[Dablībnieka numurs],0),6)</f>
        <v>0</v>
      </c>
      <c r="AM97" s="72" t="str">
        <f>IF(PM_EULopi[[#This Row],[Norma ]]="x",COUNTIFS(PM_EULopi[[Norma ]],PM_EULopi[[#This Row],[Norma ]],PM_EULopi[KOPĀ
Punkti ],"&gt;"&amp;PM_EULopi[[#This Row],[KOPĀ
Punkti ]])+1,"")</f>
        <v/>
      </c>
    </row>
    <row r="98" spans="1:39" x14ac:dyDescent="0.25">
      <c r="A98" s="55">
        <v>92</v>
      </c>
      <c r="B98" s="68">
        <v>74</v>
      </c>
      <c r="C98" s="35">
        <f>INDEX(PM_Dalibnieki[],MATCH(PM_EULopi[[#This Row],[Dablībnieka numurs]],PM_Dalibnieki[Dablībnieka numurs],0),2)</f>
        <v>0</v>
      </c>
      <c r="D98" s="35" t="str">
        <f>INDEX(PM_Dalibnieki[],MATCH(PM_EULopi[[#This Row],[Dablībnieka numurs]],PM_Dalibnieki[Dablībnieka numurs],0),3)</f>
        <v>Amatieris</v>
      </c>
      <c r="E98" s="35" t="str">
        <f>INDEX(PM_Dalibnieki[],MATCH(PM_EULopi[[#This Row],[Dablībnieka numurs]],PM_Dalibnieki[Dablībnieka numurs],0),4)</f>
        <v>Romualds Mikučs</v>
      </c>
      <c r="F98" s="185"/>
      <c r="G98" s="185"/>
      <c r="H98" s="185"/>
      <c r="I98" s="185"/>
      <c r="J98" s="185"/>
      <c r="K98" s="37">
        <f>SUM(PM_EULopi[[#This Row],[S1]:[S5]])</f>
        <v>0</v>
      </c>
      <c r="L98" s="37" t="str">
        <f t="shared" si="5"/>
        <v>(0, 0, 0)</v>
      </c>
      <c r="M98" s="185"/>
      <c r="N98" s="185"/>
      <c r="O98" s="185"/>
      <c r="P98" s="185"/>
      <c r="Q98" s="185"/>
      <c r="R98" s="37">
        <f>SUM(PM_EULopi[[#This Row],[L1]:[L5]])</f>
        <v>0</v>
      </c>
      <c r="S98" s="37" t="str">
        <f t="shared" si="6"/>
        <v>(0, 0, 0)</v>
      </c>
      <c r="T98" s="185"/>
      <c r="U98" s="185"/>
      <c r="V98" s="185"/>
      <c r="W98" s="185"/>
      <c r="X98" s="185"/>
      <c r="Y98" s="37">
        <f>SUM(PM_EULopi[[#This Row],[Ģ1]:[Ģ5]])</f>
        <v>0</v>
      </c>
      <c r="Z98" s="37" t="str">
        <f t="shared" si="7"/>
        <v>(0, 0, 0)</v>
      </c>
      <c r="AA98" s="185"/>
      <c r="AB98" s="185"/>
      <c r="AC98" s="185"/>
      <c r="AD98" s="185"/>
      <c r="AE98" s="185"/>
      <c r="AF98" s="37">
        <f>SUM(PM_EULopi[[#This Row],[C1]:[C5]])</f>
        <v>0</v>
      </c>
      <c r="AG98" s="37" t="str">
        <f t="shared" si="8"/>
        <v>(0, 0, 0)</v>
      </c>
      <c r="AH98" s="68">
        <f>SUM(PM_EULopi[[#This Row],[S Kopā]]+PM_EULopi[[#This Row],[L Kopā]]+PM_EULopi[[#This Row],[Ģ Kopā]]+PM_EULopi[[#This Row],[C Kopā]])</f>
        <v>0</v>
      </c>
      <c r="AI98" s="68" t="str">
        <f t="shared" si="9"/>
        <v>(0, 0, 0)</v>
      </c>
      <c r="AJ98" s="68" t="str">
        <f>IF(PM_EULopi[[#This Row],[KOPĀ
Punkti ]]&gt;0,RANK(PM_EULopi[[#This Row],[KOPĀ
Punkti ]],PM_EULopi[KOPĀ
Punkti ]),"NAV")</f>
        <v>NAV</v>
      </c>
      <c r="AK98" s="68"/>
      <c r="AL98" s="104">
        <f>INDEX(PM_Dalibnieki[],MATCH(PM_EULopi[[#This Row],[Dablībnieka numurs]],PM_Dalibnieki[Dablībnieka numurs],0),6)</f>
        <v>0</v>
      </c>
      <c r="AM98" s="72" t="str">
        <f>IF(PM_EULopi[[#This Row],[Norma ]]="x",COUNTIFS(PM_EULopi[[Norma ]],PM_EULopi[[#This Row],[Norma ]],PM_EULopi[KOPĀ
Punkti ],"&gt;"&amp;PM_EULopi[[#This Row],[KOPĀ
Punkti ]])+1,"")</f>
        <v/>
      </c>
    </row>
    <row r="99" spans="1:39" x14ac:dyDescent="0.25">
      <c r="A99" s="55">
        <v>93</v>
      </c>
      <c r="B99" s="68">
        <v>75</v>
      </c>
      <c r="C99" s="35">
        <f>INDEX(PM_Dalibnieki[],MATCH(PM_EULopi[[#This Row],[Dablībnieka numurs]],PM_Dalibnieki[Dablībnieka numurs],0),2)</f>
        <v>0</v>
      </c>
      <c r="D99" s="35" t="str">
        <f>INDEX(PM_Dalibnieki[],MATCH(PM_EULopi[[#This Row],[Dablībnieka numurs]],PM_Dalibnieki[Dablībnieka numurs],0),3)</f>
        <v>Amatieris</v>
      </c>
      <c r="E99" s="35" t="str">
        <f>INDEX(PM_Dalibnieki[],MATCH(PM_EULopi[[#This Row],[Dablībnieka numurs]],PM_Dalibnieki[Dablībnieka numurs],0),4)</f>
        <v>Nikolajs Arhipovs</v>
      </c>
      <c r="F99" s="185"/>
      <c r="G99" s="185"/>
      <c r="H99" s="185"/>
      <c r="I99" s="185"/>
      <c r="J99" s="185"/>
      <c r="K99" s="37">
        <f>SUM(PM_EULopi[[#This Row],[S1]:[S5]])</f>
        <v>0</v>
      </c>
      <c r="L99" s="37" t="str">
        <f t="shared" si="5"/>
        <v>(0, 0, 0)</v>
      </c>
      <c r="M99" s="185"/>
      <c r="N99" s="185"/>
      <c r="O99" s="185"/>
      <c r="P99" s="185"/>
      <c r="Q99" s="185"/>
      <c r="R99" s="37">
        <f>SUM(PM_EULopi[[#This Row],[L1]:[L5]])</f>
        <v>0</v>
      </c>
      <c r="S99" s="37" t="str">
        <f t="shared" si="6"/>
        <v>(0, 0, 0)</v>
      </c>
      <c r="T99" s="185"/>
      <c r="U99" s="185"/>
      <c r="V99" s="185"/>
      <c r="W99" s="185"/>
      <c r="X99" s="185"/>
      <c r="Y99" s="37">
        <f>SUM(PM_EULopi[[#This Row],[Ģ1]:[Ģ5]])</f>
        <v>0</v>
      </c>
      <c r="Z99" s="37" t="str">
        <f t="shared" si="7"/>
        <v>(0, 0, 0)</v>
      </c>
      <c r="AA99" s="185"/>
      <c r="AB99" s="185"/>
      <c r="AC99" s="185"/>
      <c r="AD99" s="185"/>
      <c r="AE99" s="185"/>
      <c r="AF99" s="37">
        <f>SUM(PM_EULopi[[#This Row],[C1]:[C5]])</f>
        <v>0</v>
      </c>
      <c r="AG99" s="37" t="str">
        <f t="shared" si="8"/>
        <v>(0, 0, 0)</v>
      </c>
      <c r="AH99" s="68">
        <f>SUM(PM_EULopi[[#This Row],[S Kopā]]+PM_EULopi[[#This Row],[L Kopā]]+PM_EULopi[[#This Row],[Ģ Kopā]]+PM_EULopi[[#This Row],[C Kopā]])</f>
        <v>0</v>
      </c>
      <c r="AI99" s="68" t="str">
        <f t="shared" si="9"/>
        <v>(0, 0, 0)</v>
      </c>
      <c r="AJ99" s="68" t="str">
        <f>IF(PM_EULopi[[#This Row],[KOPĀ
Punkti ]]&gt;0,RANK(PM_EULopi[[#This Row],[KOPĀ
Punkti ]],PM_EULopi[KOPĀ
Punkti ]),"NAV")</f>
        <v>NAV</v>
      </c>
      <c r="AK99" s="68"/>
      <c r="AL99" s="104">
        <f>INDEX(PM_Dalibnieki[],MATCH(PM_EULopi[[#This Row],[Dablībnieka numurs]],PM_Dalibnieki[Dablībnieka numurs],0),6)</f>
        <v>0</v>
      </c>
      <c r="AM99" s="72" t="str">
        <f>IF(PM_EULopi[[#This Row],[Norma ]]="x",COUNTIFS(PM_EULopi[[Norma ]],PM_EULopi[[#This Row],[Norma ]],PM_EULopi[KOPĀ
Punkti ],"&gt;"&amp;PM_EULopi[[#This Row],[KOPĀ
Punkti ]])+1,"")</f>
        <v/>
      </c>
    </row>
    <row r="100" spans="1:39" x14ac:dyDescent="0.25">
      <c r="A100" s="55">
        <v>94</v>
      </c>
      <c r="B100" s="68">
        <v>77</v>
      </c>
      <c r="C100" s="35">
        <f>INDEX(PM_Dalibnieki[],MATCH(PM_EULopi[[#This Row],[Dablībnieka numurs]],PM_Dalibnieki[Dablībnieka numurs],0),2)</f>
        <v>0</v>
      </c>
      <c r="D100" s="35" t="str">
        <f>INDEX(PM_Dalibnieki[],MATCH(PM_EULopi[[#This Row],[Dablībnieka numurs]],PM_Dalibnieki[Dablībnieka numurs],0),3)</f>
        <v>Amatieris</v>
      </c>
      <c r="E100" s="35" t="str">
        <f>INDEX(PM_Dalibnieki[],MATCH(PM_EULopi[[#This Row],[Dablībnieka numurs]],PM_Dalibnieki[Dablībnieka numurs],0),4)</f>
        <v>Sergejs Drozdovs</v>
      </c>
      <c r="F100" s="185"/>
      <c r="G100" s="185"/>
      <c r="H100" s="185"/>
      <c r="I100" s="185"/>
      <c r="J100" s="185"/>
      <c r="K100" s="37">
        <f>SUM(PM_EULopi[[#This Row],[S1]:[S5]])</f>
        <v>0</v>
      </c>
      <c r="L100" s="37" t="str">
        <f t="shared" si="5"/>
        <v>(0, 0, 0)</v>
      </c>
      <c r="M100" s="185"/>
      <c r="N100" s="185"/>
      <c r="O100" s="185"/>
      <c r="P100" s="185"/>
      <c r="Q100" s="185"/>
      <c r="R100" s="37">
        <f>SUM(PM_EULopi[[#This Row],[L1]:[L5]])</f>
        <v>0</v>
      </c>
      <c r="S100" s="37" t="str">
        <f t="shared" si="6"/>
        <v>(0, 0, 0)</v>
      </c>
      <c r="T100" s="185"/>
      <c r="U100" s="185"/>
      <c r="V100" s="185"/>
      <c r="W100" s="185"/>
      <c r="X100" s="185"/>
      <c r="Y100" s="37">
        <f>SUM(PM_EULopi[[#This Row],[Ģ1]:[Ģ5]])</f>
        <v>0</v>
      </c>
      <c r="Z100" s="37" t="str">
        <f t="shared" si="7"/>
        <v>(0, 0, 0)</v>
      </c>
      <c r="AA100" s="185"/>
      <c r="AB100" s="185"/>
      <c r="AC100" s="185"/>
      <c r="AD100" s="185"/>
      <c r="AE100" s="185"/>
      <c r="AF100" s="37">
        <f>SUM(PM_EULopi[[#This Row],[C1]:[C5]])</f>
        <v>0</v>
      </c>
      <c r="AG100" s="37" t="str">
        <f t="shared" si="8"/>
        <v>(0, 0, 0)</v>
      </c>
      <c r="AH100" s="68">
        <f>SUM(PM_EULopi[[#This Row],[S Kopā]]+PM_EULopi[[#This Row],[L Kopā]]+PM_EULopi[[#This Row],[Ģ Kopā]]+PM_EULopi[[#This Row],[C Kopā]])</f>
        <v>0</v>
      </c>
      <c r="AI100" s="68" t="str">
        <f t="shared" si="9"/>
        <v>(0, 0, 0)</v>
      </c>
      <c r="AJ100" s="68" t="str">
        <f>IF(PM_EULopi[[#This Row],[KOPĀ
Punkti ]]&gt;0,RANK(PM_EULopi[[#This Row],[KOPĀ
Punkti ]],PM_EULopi[KOPĀ
Punkti ]),"NAV")</f>
        <v>NAV</v>
      </c>
      <c r="AK100" s="68"/>
      <c r="AL100" s="104">
        <f>INDEX(PM_Dalibnieki[],MATCH(PM_EULopi[[#This Row],[Dablībnieka numurs]],PM_Dalibnieki[Dablībnieka numurs],0),6)</f>
        <v>0</v>
      </c>
      <c r="AM100" s="72" t="str">
        <f>IF(PM_EULopi[[#This Row],[Norma ]]="x",COUNTIFS(PM_EULopi[[Norma ]],PM_EULopi[[#This Row],[Norma ]],PM_EULopi[KOPĀ
Punkti ],"&gt;"&amp;PM_EULopi[[#This Row],[KOPĀ
Punkti ]])+1,"")</f>
        <v/>
      </c>
    </row>
    <row r="101" spans="1:39" x14ac:dyDescent="0.25">
      <c r="A101" s="55">
        <v>95</v>
      </c>
      <c r="B101" s="68">
        <v>79</v>
      </c>
      <c r="C101" s="35" t="str">
        <f>INDEX(PM_Dalibnieki[],MATCH(PM_EULopi[[#This Row],[Dablībnieka numurs]],PM_Dalibnieki[Dablībnieka numurs],0),2)</f>
        <v>Mārkulīči-Zala arms 2</v>
      </c>
      <c r="D101" s="35" t="str">
        <f>INDEX(PM_Dalibnieki[],MATCH(PM_EULopi[[#This Row],[Dablībnieka numurs]],PM_Dalibnieki[Dablībnieka numurs],0),3)</f>
        <v>Juniors</v>
      </c>
      <c r="E101" s="35" t="str">
        <f>INDEX(PM_Dalibnieki[],MATCH(PM_EULopi[[#This Row],[Dablībnieka numurs]],PM_Dalibnieki[Dablībnieka numurs],0),4)</f>
        <v>Agnese  Kārkliņa</v>
      </c>
      <c r="F101" s="185"/>
      <c r="G101" s="185"/>
      <c r="H101" s="185"/>
      <c r="I101" s="185"/>
      <c r="J101" s="185"/>
      <c r="K101" s="37">
        <f>SUM(PM_EULopi[[#This Row],[S1]:[S5]])</f>
        <v>0</v>
      </c>
      <c r="L101" s="37" t="str">
        <f t="shared" si="5"/>
        <v>(0, 0, 0)</v>
      </c>
      <c r="M101" s="185"/>
      <c r="N101" s="185"/>
      <c r="O101" s="185"/>
      <c r="P101" s="185"/>
      <c r="Q101" s="185"/>
      <c r="R101" s="37">
        <f>SUM(PM_EULopi[[#This Row],[L1]:[L5]])</f>
        <v>0</v>
      </c>
      <c r="S101" s="37" t="str">
        <f t="shared" si="6"/>
        <v>(0, 0, 0)</v>
      </c>
      <c r="T101" s="185"/>
      <c r="U101" s="185"/>
      <c r="V101" s="185"/>
      <c r="W101" s="185"/>
      <c r="X101" s="185"/>
      <c r="Y101" s="37">
        <f>SUM(PM_EULopi[[#This Row],[Ģ1]:[Ģ5]])</f>
        <v>0</v>
      </c>
      <c r="Z101" s="37" t="str">
        <f t="shared" si="7"/>
        <v>(0, 0, 0)</v>
      </c>
      <c r="AA101" s="185"/>
      <c r="AB101" s="185"/>
      <c r="AC101" s="185"/>
      <c r="AD101" s="185"/>
      <c r="AE101" s="185"/>
      <c r="AF101" s="37">
        <f>SUM(PM_EULopi[[#This Row],[C1]:[C5]])</f>
        <v>0</v>
      </c>
      <c r="AG101" s="37" t="str">
        <f t="shared" si="8"/>
        <v>(0, 0, 0)</v>
      </c>
      <c r="AH101" s="68">
        <f>SUM(PM_EULopi[[#This Row],[S Kopā]]+PM_EULopi[[#This Row],[L Kopā]]+PM_EULopi[[#This Row],[Ģ Kopā]]+PM_EULopi[[#This Row],[C Kopā]])</f>
        <v>0</v>
      </c>
      <c r="AI101" s="68" t="str">
        <f t="shared" si="9"/>
        <v>(0, 0, 0)</v>
      </c>
      <c r="AJ101" s="68" t="str">
        <f>IF(PM_EULopi[[#This Row],[KOPĀ
Punkti ]]&gt;0,RANK(PM_EULopi[[#This Row],[KOPĀ
Punkti ]],PM_EULopi[KOPĀ
Punkti ]),"NAV")</f>
        <v>NAV</v>
      </c>
      <c r="AK101" s="68"/>
      <c r="AL101" s="104">
        <f>INDEX(PM_Dalibnieki[],MATCH(PM_EULopi[[#This Row],[Dablībnieka numurs]],PM_Dalibnieki[Dablībnieka numurs],0),6)</f>
        <v>0</v>
      </c>
      <c r="AM101" s="72" t="str">
        <f>IF(PM_EULopi[[#This Row],[Norma ]]="x",COUNTIFS(PM_EULopi[[Norma ]],PM_EULopi[[#This Row],[Norma ]],PM_EULopi[KOPĀ
Punkti ],"&gt;"&amp;PM_EULopi[[#This Row],[KOPĀ
Punkti ]])+1,"")</f>
        <v/>
      </c>
    </row>
    <row r="102" spans="1:39" x14ac:dyDescent="0.25">
      <c r="A102" s="55">
        <v>96</v>
      </c>
      <c r="B102" s="68">
        <v>80</v>
      </c>
      <c r="C102" s="35">
        <f>INDEX(PM_Dalibnieki[],MATCH(PM_EULopi[[#This Row],[Dablībnieka numurs]],PM_Dalibnieki[Dablībnieka numurs],0),2)</f>
        <v>0</v>
      </c>
      <c r="D102" s="35">
        <f>INDEX(PM_Dalibnieki[],MATCH(PM_EULopi[[#This Row],[Dablībnieka numurs]],PM_Dalibnieki[Dablībnieka numurs],0),3)</f>
        <v>0</v>
      </c>
      <c r="E102" s="35" t="str">
        <f>INDEX(PM_Dalibnieki[],MATCH(PM_EULopi[[#This Row],[Dablībnieka numurs]],PM_Dalibnieki[Dablībnieka numurs],0),4)</f>
        <v>NAV</v>
      </c>
      <c r="F102" s="185"/>
      <c r="G102" s="185"/>
      <c r="H102" s="185"/>
      <c r="I102" s="185"/>
      <c r="J102" s="185"/>
      <c r="K102" s="37">
        <f>SUM(PM_EULopi[[#This Row],[S1]:[S5]])</f>
        <v>0</v>
      </c>
      <c r="L102" s="37" t="str">
        <f t="shared" si="5"/>
        <v>(0, 0, 0)</v>
      </c>
      <c r="M102" s="185"/>
      <c r="N102" s="185"/>
      <c r="O102" s="185"/>
      <c r="P102" s="185"/>
      <c r="Q102" s="185"/>
      <c r="R102" s="37">
        <f>SUM(PM_EULopi[[#This Row],[L1]:[L5]])</f>
        <v>0</v>
      </c>
      <c r="S102" s="37" t="str">
        <f t="shared" si="6"/>
        <v>(0, 0, 0)</v>
      </c>
      <c r="T102" s="185"/>
      <c r="U102" s="185"/>
      <c r="V102" s="185"/>
      <c r="W102" s="185"/>
      <c r="X102" s="185"/>
      <c r="Y102" s="37">
        <f>SUM(PM_EULopi[[#This Row],[Ģ1]:[Ģ5]])</f>
        <v>0</v>
      </c>
      <c r="Z102" s="37" t="str">
        <f t="shared" si="7"/>
        <v>(0, 0, 0)</v>
      </c>
      <c r="AA102" s="185"/>
      <c r="AB102" s="185"/>
      <c r="AC102" s="185"/>
      <c r="AD102" s="185"/>
      <c r="AE102" s="185"/>
      <c r="AF102" s="37">
        <f>SUM(PM_EULopi[[#This Row],[C1]:[C5]])</f>
        <v>0</v>
      </c>
      <c r="AG102" s="37" t="str">
        <f t="shared" si="8"/>
        <v>(0, 0, 0)</v>
      </c>
      <c r="AH102" s="68">
        <f>SUM(PM_EULopi[[#This Row],[S Kopā]]+PM_EULopi[[#This Row],[L Kopā]]+PM_EULopi[[#This Row],[Ģ Kopā]]+PM_EULopi[[#This Row],[C Kopā]])</f>
        <v>0</v>
      </c>
      <c r="AI102" s="68" t="str">
        <f t="shared" si="9"/>
        <v>(0, 0, 0)</v>
      </c>
      <c r="AJ102" s="68" t="str">
        <f>IF(PM_EULopi[[#This Row],[KOPĀ
Punkti ]]&gt;0,RANK(PM_EULopi[[#This Row],[KOPĀ
Punkti ]],PM_EULopi[KOPĀ
Punkti ]),"NAV")</f>
        <v>NAV</v>
      </c>
      <c r="AK102" s="68"/>
      <c r="AL102" s="104">
        <f>INDEX(PM_Dalibnieki[],MATCH(PM_EULopi[[#This Row],[Dablībnieka numurs]],PM_Dalibnieki[Dablībnieka numurs],0),6)</f>
        <v>0</v>
      </c>
      <c r="AM102" s="72" t="str">
        <f>IF(PM_EULopi[[#This Row],[Norma ]]="x",COUNTIFS(PM_EULopi[[Norma ]],PM_EULopi[[#This Row],[Norma ]],PM_EULopi[KOPĀ
Punkti ],"&gt;"&amp;PM_EULopi[[#This Row],[KOPĀ
Punkti ]])+1,"")</f>
        <v/>
      </c>
    </row>
    <row r="103" spans="1:39" x14ac:dyDescent="0.25">
      <c r="A103" s="55">
        <v>97</v>
      </c>
      <c r="B103" s="68">
        <v>83</v>
      </c>
      <c r="C103" s="35">
        <f>INDEX(PM_Dalibnieki[],MATCH(PM_EULopi[[#This Row],[Dablībnieka numurs]],PM_Dalibnieki[Dablībnieka numurs],0),2)</f>
        <v>0</v>
      </c>
      <c r="D103" s="35" t="str">
        <f>INDEX(PM_Dalibnieki[],MATCH(PM_EULopi[[#This Row],[Dablībnieka numurs]],PM_Dalibnieki[Dablībnieka numurs],0),3)</f>
        <v>Meistars</v>
      </c>
      <c r="E103" s="35" t="str">
        <f>INDEX(PM_Dalibnieki[],MATCH(PM_EULopi[[#This Row],[Dablībnieka numurs]],PM_Dalibnieki[Dablībnieka numurs],0),4)</f>
        <v>Juris Lazdiņš</v>
      </c>
      <c r="F103" s="189"/>
      <c r="G103" s="189"/>
      <c r="H103" s="189"/>
      <c r="I103" s="189"/>
      <c r="J103" s="189"/>
      <c r="K103" s="37">
        <f>SUM(PM_EULopi[[#This Row],[S1]:[S5]])</f>
        <v>0</v>
      </c>
      <c r="L103" s="37" t="str">
        <f t="shared" si="5"/>
        <v>(0, 0, 0)</v>
      </c>
      <c r="M103" s="185"/>
      <c r="N103" s="185"/>
      <c r="O103" s="185"/>
      <c r="P103" s="185"/>
      <c r="Q103" s="185"/>
      <c r="R103" s="37">
        <f>SUM(PM_EULopi[[#This Row],[L1]:[L5]])</f>
        <v>0</v>
      </c>
      <c r="S103" s="37" t="str">
        <f t="shared" si="6"/>
        <v>(0, 0, 0)</v>
      </c>
      <c r="T103" s="185"/>
      <c r="U103" s="185"/>
      <c r="V103" s="185"/>
      <c r="W103" s="185"/>
      <c r="X103" s="185"/>
      <c r="Y103" s="37">
        <f>SUM(PM_EULopi[[#This Row],[Ģ1]:[Ģ5]])</f>
        <v>0</v>
      </c>
      <c r="Z103" s="37" t="str">
        <f t="shared" si="7"/>
        <v>(0, 0, 0)</v>
      </c>
      <c r="AA103" s="185"/>
      <c r="AB103" s="185"/>
      <c r="AC103" s="185"/>
      <c r="AD103" s="185"/>
      <c r="AE103" s="185"/>
      <c r="AF103" s="37">
        <f>SUM(PM_EULopi[[#This Row],[C1]:[C5]])</f>
        <v>0</v>
      </c>
      <c r="AG103" s="37" t="str">
        <f t="shared" si="8"/>
        <v>(0, 0, 0)</v>
      </c>
      <c r="AH103" s="68">
        <f>SUM(PM_EULopi[[#This Row],[S Kopā]]+PM_EULopi[[#This Row],[L Kopā]]+PM_EULopi[[#This Row],[Ģ Kopā]]+PM_EULopi[[#This Row],[C Kopā]])</f>
        <v>0</v>
      </c>
      <c r="AI103" s="68" t="str">
        <f t="shared" si="9"/>
        <v>(0, 0, 0)</v>
      </c>
      <c r="AJ103" s="68" t="str">
        <f>IF(PM_EULopi[[#This Row],[KOPĀ
Punkti ]]&gt;0,RANK(PM_EULopi[[#This Row],[KOPĀ
Punkti ]],PM_EULopi[KOPĀ
Punkti ]),"NAV")</f>
        <v>NAV</v>
      </c>
      <c r="AK103" s="68"/>
      <c r="AL103" s="103">
        <f>INDEX(PM_Dalibnieki[],MATCH(PM_EULopi[[#This Row],[Dablībnieka numurs]],PM_Dalibnieki[Dablībnieka numurs],0),6)</f>
        <v>0</v>
      </c>
      <c r="AM103" s="72" t="str">
        <f>IF(PM_EULopi[[#This Row],[Norma ]]="x",COUNTIFS(PM_EULopi[[Norma ]],PM_EULopi[[#This Row],[Norma ]],PM_EULopi[KOPĀ
Punkti ],"&gt;"&amp;PM_EULopi[[#This Row],[KOPĀ
Punkti ]])+1,"")</f>
        <v/>
      </c>
    </row>
    <row r="104" spans="1:39" x14ac:dyDescent="0.25">
      <c r="A104" s="55">
        <v>98</v>
      </c>
      <c r="B104" s="68">
        <v>85</v>
      </c>
      <c r="C104" s="35">
        <f>INDEX(PM_Dalibnieki[],MATCH(PM_EULopi[[#This Row],[Dablībnieka numurs]],PM_Dalibnieki[Dablībnieka numurs],0),2)</f>
        <v>0</v>
      </c>
      <c r="D104" s="35">
        <f>INDEX(PM_Dalibnieki[],MATCH(PM_EULopi[[#This Row],[Dablībnieka numurs]],PM_Dalibnieki[Dablībnieka numurs],0),3)</f>
        <v>0</v>
      </c>
      <c r="E104" s="35" t="str">
        <f>INDEX(PM_Dalibnieki[],MATCH(PM_EULopi[[#This Row],[Dablībnieka numurs]],PM_Dalibnieki[Dablībnieka numurs],0),4)</f>
        <v>NAV</v>
      </c>
      <c r="F104" s="185"/>
      <c r="G104" s="185"/>
      <c r="H104" s="185"/>
      <c r="I104" s="185"/>
      <c r="J104" s="185"/>
      <c r="K104" s="37">
        <f>SUM(PM_EULopi[[#This Row],[S1]:[S5]])</f>
        <v>0</v>
      </c>
      <c r="L104" s="37" t="str">
        <f t="shared" si="5"/>
        <v>(0, 0, 0)</v>
      </c>
      <c r="M104" s="185"/>
      <c r="N104" s="185"/>
      <c r="O104" s="185"/>
      <c r="P104" s="185"/>
      <c r="Q104" s="185"/>
      <c r="R104" s="37">
        <f>SUM(PM_EULopi[[#This Row],[L1]:[L5]])</f>
        <v>0</v>
      </c>
      <c r="S104" s="37" t="str">
        <f t="shared" si="6"/>
        <v>(0, 0, 0)</v>
      </c>
      <c r="T104" s="185"/>
      <c r="U104" s="185"/>
      <c r="V104" s="185"/>
      <c r="W104" s="185"/>
      <c r="X104" s="185"/>
      <c r="Y104" s="37">
        <f>SUM(PM_EULopi[[#This Row],[Ģ1]:[Ģ5]])</f>
        <v>0</v>
      </c>
      <c r="Z104" s="37" t="str">
        <f t="shared" si="7"/>
        <v>(0, 0, 0)</v>
      </c>
      <c r="AA104" s="185"/>
      <c r="AB104" s="185"/>
      <c r="AC104" s="185"/>
      <c r="AD104" s="185"/>
      <c r="AE104" s="185"/>
      <c r="AF104" s="37">
        <f>SUM(PM_EULopi[[#This Row],[C1]:[C5]])</f>
        <v>0</v>
      </c>
      <c r="AG104" s="37" t="str">
        <f t="shared" si="8"/>
        <v>(0, 0, 0)</v>
      </c>
      <c r="AH104" s="68">
        <f>SUM(PM_EULopi[[#This Row],[S Kopā]]+PM_EULopi[[#This Row],[L Kopā]]+PM_EULopi[[#This Row],[Ģ Kopā]]+PM_EULopi[[#This Row],[C Kopā]])</f>
        <v>0</v>
      </c>
      <c r="AI104" s="68" t="str">
        <f t="shared" si="9"/>
        <v>(0, 0, 0)</v>
      </c>
      <c r="AJ104" s="68" t="str">
        <f>IF(PM_EULopi[[#This Row],[KOPĀ
Punkti ]]&gt;0,RANK(PM_EULopi[[#This Row],[KOPĀ
Punkti ]],PM_EULopi[KOPĀ
Punkti ]),"NAV")</f>
        <v>NAV</v>
      </c>
      <c r="AK104" s="68"/>
      <c r="AL104" s="103">
        <f>INDEX(PM_Dalibnieki[],MATCH(PM_EULopi[[#This Row],[Dablībnieka numurs]],PM_Dalibnieki[Dablībnieka numurs],0),6)</f>
        <v>0</v>
      </c>
      <c r="AM104" s="72" t="str">
        <f>IF(PM_EULopi[[#This Row],[Norma ]]="x",COUNTIFS(PM_EULopi[[Norma ]],PM_EULopi[[#This Row],[Norma ]],PM_EULopi[KOPĀ
Punkti ],"&gt;"&amp;PM_EULopi[[#This Row],[KOPĀ
Punkti ]])+1,"")</f>
        <v/>
      </c>
    </row>
    <row r="105" spans="1:39" x14ac:dyDescent="0.25">
      <c r="A105" s="55">
        <v>99</v>
      </c>
      <c r="B105" s="68">
        <v>92</v>
      </c>
      <c r="C105" s="35" t="str">
        <f>INDEX(PM_Dalibnieki[],MATCH(PM_EULopi[[#This Row],[Dablībnieka numurs]],PM_Dalibnieki[Dablībnieka numurs],0),2)</f>
        <v>Bebra kungs 1</v>
      </c>
      <c r="D105" s="35" t="str">
        <f>INDEX(PM_Dalibnieki[],MATCH(PM_EULopi[[#This Row],[Dablībnieka numurs]],PM_Dalibnieki[Dablībnieka numurs],0),3)</f>
        <v>Meistars</v>
      </c>
      <c r="E105" s="35" t="str">
        <f>INDEX(PM_Dalibnieki[],MATCH(PM_EULopi[[#This Row],[Dablībnieka numurs]],PM_Dalibnieki[Dablībnieka numurs],0),4)</f>
        <v>Agnis Dombrovics</v>
      </c>
      <c r="F105" s="185"/>
      <c r="G105" s="185"/>
      <c r="H105" s="185"/>
      <c r="I105" s="185"/>
      <c r="J105" s="185"/>
      <c r="K105" s="37">
        <f>SUM(PM_EULopi[[#This Row],[S1]:[S5]])</f>
        <v>0</v>
      </c>
      <c r="L105" s="37" t="str">
        <f t="shared" si="5"/>
        <v>(0, 0, 0)</v>
      </c>
      <c r="M105" s="185"/>
      <c r="N105" s="185"/>
      <c r="O105" s="185"/>
      <c r="P105" s="185"/>
      <c r="Q105" s="185"/>
      <c r="R105" s="37">
        <f>SUM(PM_EULopi[[#This Row],[L1]:[L5]])</f>
        <v>0</v>
      </c>
      <c r="S105" s="37" t="str">
        <f t="shared" si="6"/>
        <v>(0, 0, 0)</v>
      </c>
      <c r="T105" s="185"/>
      <c r="U105" s="185"/>
      <c r="V105" s="185"/>
      <c r="W105" s="185"/>
      <c r="X105" s="185"/>
      <c r="Y105" s="37">
        <f>SUM(PM_EULopi[[#This Row],[Ģ1]:[Ģ5]])</f>
        <v>0</v>
      </c>
      <c r="Z105" s="37" t="str">
        <f t="shared" si="7"/>
        <v>(0, 0, 0)</v>
      </c>
      <c r="AA105" s="185"/>
      <c r="AB105" s="185"/>
      <c r="AC105" s="185"/>
      <c r="AD105" s="185"/>
      <c r="AE105" s="185"/>
      <c r="AF105" s="37">
        <f>SUM(PM_EULopi[[#This Row],[C1]:[C5]])</f>
        <v>0</v>
      </c>
      <c r="AG105" s="37" t="str">
        <f t="shared" si="8"/>
        <v>(0, 0, 0)</v>
      </c>
      <c r="AH105" s="68">
        <f>SUM(PM_EULopi[[#This Row],[S Kopā]]+PM_EULopi[[#This Row],[L Kopā]]+PM_EULopi[[#This Row],[Ģ Kopā]]+PM_EULopi[[#This Row],[C Kopā]])</f>
        <v>0</v>
      </c>
      <c r="AI105" s="68" t="str">
        <f t="shared" si="9"/>
        <v>(0, 0, 0)</v>
      </c>
      <c r="AJ105" s="68" t="str">
        <f>IF(PM_EULopi[[#This Row],[KOPĀ
Punkti ]]&gt;0,RANK(PM_EULopi[[#This Row],[KOPĀ
Punkti ]],PM_EULopi[KOPĀ
Punkti ]),"NAV")</f>
        <v>NAV</v>
      </c>
      <c r="AK105" s="68"/>
      <c r="AL105" s="103">
        <f>INDEX(PM_Dalibnieki[],MATCH(PM_EULopi[[#This Row],[Dablībnieka numurs]],PM_Dalibnieki[Dablībnieka numurs],0),6)</f>
        <v>0</v>
      </c>
      <c r="AM105" s="72" t="str">
        <f>IF(PM_EULopi[[#This Row],[Norma ]]="x",COUNTIFS(PM_EULopi[[Norma ]],PM_EULopi[[#This Row],[Norma ]],PM_EULopi[KOPĀ
Punkti ],"&gt;"&amp;PM_EULopi[[#This Row],[KOPĀ
Punkti ]])+1,"")</f>
        <v/>
      </c>
    </row>
    <row r="106" spans="1:39" x14ac:dyDescent="0.25">
      <c r="A106" s="55">
        <v>100</v>
      </c>
      <c r="B106" s="68">
        <v>93</v>
      </c>
      <c r="C106" s="35">
        <f>INDEX(PM_Dalibnieki[],MATCH(PM_EULopi[[#This Row],[Dablībnieka numurs]],PM_Dalibnieki[Dablībnieka numurs],0),2)</f>
        <v>0</v>
      </c>
      <c r="D106" s="35" t="str">
        <f>INDEX(PM_Dalibnieki[],MATCH(PM_EULopi[[#This Row],[Dablībnieka numurs]],PM_Dalibnieki[Dablībnieka numurs],0),3)</f>
        <v>Juniors</v>
      </c>
      <c r="E106" s="35" t="str">
        <f>INDEX(PM_Dalibnieki[],MATCH(PM_EULopi[[#This Row],[Dablībnieka numurs]],PM_Dalibnieki[Dablībnieka numurs],0),4)</f>
        <v>Mārtiņš  Bergs</v>
      </c>
      <c r="F106" s="185"/>
      <c r="G106" s="185"/>
      <c r="H106" s="185"/>
      <c r="I106" s="185"/>
      <c r="J106" s="185"/>
      <c r="K106" s="37">
        <f>SUM(PM_EULopi[[#This Row],[S1]:[S5]])</f>
        <v>0</v>
      </c>
      <c r="L106" s="37" t="str">
        <f t="shared" si="5"/>
        <v>(0, 0, 0)</v>
      </c>
      <c r="M106" s="185"/>
      <c r="N106" s="185"/>
      <c r="O106" s="185"/>
      <c r="P106" s="185"/>
      <c r="Q106" s="185"/>
      <c r="R106" s="37">
        <f>SUM(PM_EULopi[[#This Row],[L1]:[L5]])</f>
        <v>0</v>
      </c>
      <c r="S106" s="37" t="str">
        <f t="shared" si="6"/>
        <v>(0, 0, 0)</v>
      </c>
      <c r="T106" s="185"/>
      <c r="U106" s="185"/>
      <c r="V106" s="185"/>
      <c r="W106" s="185"/>
      <c r="X106" s="185"/>
      <c r="Y106" s="37">
        <f>SUM(PM_EULopi[[#This Row],[Ģ1]:[Ģ5]])</f>
        <v>0</v>
      </c>
      <c r="Z106" s="37" t="str">
        <f t="shared" si="7"/>
        <v>(0, 0, 0)</v>
      </c>
      <c r="AA106" s="185"/>
      <c r="AB106" s="185"/>
      <c r="AC106" s="185"/>
      <c r="AD106" s="185"/>
      <c r="AE106" s="185"/>
      <c r="AF106" s="37">
        <f>SUM(PM_EULopi[[#This Row],[C1]:[C5]])</f>
        <v>0</v>
      </c>
      <c r="AG106" s="37" t="str">
        <f t="shared" si="8"/>
        <v>(0, 0, 0)</v>
      </c>
      <c r="AH106" s="68">
        <f>SUM(PM_EULopi[[#This Row],[S Kopā]]+PM_EULopi[[#This Row],[L Kopā]]+PM_EULopi[[#This Row],[Ģ Kopā]]+PM_EULopi[[#This Row],[C Kopā]])</f>
        <v>0</v>
      </c>
      <c r="AI106" s="68" t="str">
        <f t="shared" si="9"/>
        <v>(0, 0, 0)</v>
      </c>
      <c r="AJ106" s="68" t="str">
        <f>IF(PM_EULopi[[#This Row],[KOPĀ
Punkti ]]&gt;0,RANK(PM_EULopi[[#This Row],[KOPĀ
Punkti ]],PM_EULopi[KOPĀ
Punkti ]),"NAV")</f>
        <v>NAV</v>
      </c>
      <c r="AK106" s="68"/>
      <c r="AL106" s="103">
        <f>INDEX(PM_Dalibnieki[],MATCH(PM_EULopi[[#This Row],[Dablībnieka numurs]],PM_Dalibnieki[Dablībnieka numurs],0),6)</f>
        <v>0</v>
      </c>
      <c r="AM106" s="72" t="str">
        <f>IF(PM_EULopi[[#This Row],[Norma ]]="x",COUNTIFS(PM_EULopi[[Norma ]],PM_EULopi[[#This Row],[Norma ]],PM_EULopi[KOPĀ
Punkti ],"&gt;"&amp;PM_EULopi[[#This Row],[KOPĀ
Punkti ]])+1,"")</f>
        <v/>
      </c>
    </row>
    <row r="107" spans="1:39" x14ac:dyDescent="0.25">
      <c r="A107" s="55">
        <v>101</v>
      </c>
      <c r="B107" s="68">
        <v>94</v>
      </c>
      <c r="C107" s="35">
        <f>INDEX(PM_Dalibnieki[],MATCH(PM_EULopi[[#This Row],[Dablībnieka numurs]],PM_Dalibnieki[Dablībnieka numurs],0),2)</f>
        <v>0</v>
      </c>
      <c r="D107" s="35" t="str">
        <f>INDEX(PM_Dalibnieki[],MATCH(PM_EULopi[[#This Row],[Dablībnieka numurs]],PM_Dalibnieki[Dablībnieka numurs],0),3)</f>
        <v>Amatieris</v>
      </c>
      <c r="E107" s="35" t="str">
        <f>INDEX(PM_Dalibnieki[],MATCH(PM_EULopi[[#This Row],[Dablībnieka numurs]],PM_Dalibnieki[Dablībnieka numurs],0),4)</f>
        <v>Renārs  Birniks</v>
      </c>
      <c r="F107" s="185"/>
      <c r="G107" s="185"/>
      <c r="H107" s="185"/>
      <c r="I107" s="185"/>
      <c r="J107" s="185"/>
      <c r="K107" s="37">
        <f>SUM(PM_EULopi[[#This Row],[S1]:[S5]])</f>
        <v>0</v>
      </c>
      <c r="L107" s="37" t="str">
        <f t="shared" si="5"/>
        <v>(0, 0, 0)</v>
      </c>
      <c r="M107" s="185"/>
      <c r="N107" s="185"/>
      <c r="O107" s="185"/>
      <c r="P107" s="185"/>
      <c r="Q107" s="185"/>
      <c r="R107" s="37">
        <f>SUM(PM_EULopi[[#This Row],[L1]:[L5]])</f>
        <v>0</v>
      </c>
      <c r="S107" s="37" t="str">
        <f t="shared" si="6"/>
        <v>(0, 0, 0)</v>
      </c>
      <c r="T107" s="185"/>
      <c r="U107" s="185"/>
      <c r="V107" s="185"/>
      <c r="W107" s="185"/>
      <c r="X107" s="185"/>
      <c r="Y107" s="37">
        <f>SUM(PM_EULopi[[#This Row],[Ģ1]:[Ģ5]])</f>
        <v>0</v>
      </c>
      <c r="Z107" s="37" t="str">
        <f t="shared" si="7"/>
        <v>(0, 0, 0)</v>
      </c>
      <c r="AA107" s="185"/>
      <c r="AB107" s="185"/>
      <c r="AC107" s="185"/>
      <c r="AD107" s="185"/>
      <c r="AE107" s="185"/>
      <c r="AF107" s="37">
        <f>SUM(PM_EULopi[[#This Row],[C1]:[C5]])</f>
        <v>0</v>
      </c>
      <c r="AG107" s="37" t="str">
        <f t="shared" si="8"/>
        <v>(0, 0, 0)</v>
      </c>
      <c r="AH107" s="68">
        <f>SUM(PM_EULopi[[#This Row],[S Kopā]]+PM_EULopi[[#This Row],[L Kopā]]+PM_EULopi[[#This Row],[Ģ Kopā]]+PM_EULopi[[#This Row],[C Kopā]])</f>
        <v>0</v>
      </c>
      <c r="AI107" s="68" t="str">
        <f t="shared" si="9"/>
        <v>(0, 0, 0)</v>
      </c>
      <c r="AJ107" s="68" t="str">
        <f>IF(PM_EULopi[[#This Row],[KOPĀ
Punkti ]]&gt;0,RANK(PM_EULopi[[#This Row],[KOPĀ
Punkti ]],PM_EULopi[KOPĀ
Punkti ]),"NAV")</f>
        <v>NAV</v>
      </c>
      <c r="AK107" s="68"/>
      <c r="AL107" s="103">
        <f>INDEX(PM_Dalibnieki[],MATCH(PM_EULopi[[#This Row],[Dablībnieka numurs]],PM_Dalibnieki[Dablībnieka numurs],0),6)</f>
        <v>0</v>
      </c>
      <c r="AM107" s="72" t="str">
        <f>IF(PM_EULopi[[#This Row],[Norma ]]="x",COUNTIFS(PM_EULopi[[Norma ]],PM_EULopi[[#This Row],[Norma ]],PM_EULopi[KOPĀ
Punkti ],"&gt;"&amp;PM_EULopi[[#This Row],[KOPĀ
Punkti ]])+1,"")</f>
        <v/>
      </c>
    </row>
    <row r="108" spans="1:39" x14ac:dyDescent="0.25">
      <c r="A108" s="55">
        <v>102</v>
      </c>
      <c r="B108" s="68">
        <v>95</v>
      </c>
      <c r="C108" s="35">
        <f>INDEX(PM_Dalibnieki[],MATCH(PM_EULopi[[#This Row],[Dablībnieka numurs]],PM_Dalibnieki[Dablībnieka numurs],0),2)</f>
        <v>0</v>
      </c>
      <c r="D108" s="35" t="str">
        <f>INDEX(PM_Dalibnieki[],MATCH(PM_EULopi[[#This Row],[Dablībnieka numurs]],PM_Dalibnieki[Dablībnieka numurs],0),3)</f>
        <v>Amatieris</v>
      </c>
      <c r="E108" s="35" t="str">
        <f>INDEX(PM_Dalibnieki[],MATCH(PM_EULopi[[#This Row],[Dablībnieka numurs]],PM_Dalibnieki[Dablībnieka numurs],0),4)</f>
        <v>Vitālijs  Ozoliņš</v>
      </c>
      <c r="F108" s="185"/>
      <c r="G108" s="185"/>
      <c r="H108" s="185"/>
      <c r="I108" s="185"/>
      <c r="J108" s="185"/>
      <c r="K108" s="37">
        <f>SUM(PM_EULopi[[#This Row],[S1]:[S5]])</f>
        <v>0</v>
      </c>
      <c r="L108" s="37" t="str">
        <f t="shared" si="5"/>
        <v>(0, 0, 0)</v>
      </c>
      <c r="M108" s="185"/>
      <c r="N108" s="185"/>
      <c r="O108" s="185"/>
      <c r="P108" s="185"/>
      <c r="Q108" s="185"/>
      <c r="R108" s="37">
        <f>SUM(PM_EULopi[[#This Row],[L1]:[L5]])</f>
        <v>0</v>
      </c>
      <c r="S108" s="37" t="str">
        <f t="shared" si="6"/>
        <v>(0, 0, 0)</v>
      </c>
      <c r="T108" s="185"/>
      <c r="U108" s="185"/>
      <c r="V108" s="185"/>
      <c r="W108" s="185"/>
      <c r="X108" s="185"/>
      <c r="Y108" s="37">
        <f>SUM(PM_EULopi[[#This Row],[Ģ1]:[Ģ5]])</f>
        <v>0</v>
      </c>
      <c r="Z108" s="37" t="str">
        <f t="shared" si="7"/>
        <v>(0, 0, 0)</v>
      </c>
      <c r="AA108" s="185"/>
      <c r="AB108" s="185"/>
      <c r="AC108" s="185"/>
      <c r="AD108" s="185"/>
      <c r="AE108" s="185"/>
      <c r="AF108" s="37">
        <f>SUM(PM_EULopi[[#This Row],[C1]:[C5]])</f>
        <v>0</v>
      </c>
      <c r="AG108" s="37" t="str">
        <f t="shared" si="8"/>
        <v>(0, 0, 0)</v>
      </c>
      <c r="AH108" s="68">
        <f>SUM(PM_EULopi[[#This Row],[S Kopā]]+PM_EULopi[[#This Row],[L Kopā]]+PM_EULopi[[#This Row],[Ģ Kopā]]+PM_EULopi[[#This Row],[C Kopā]])</f>
        <v>0</v>
      </c>
      <c r="AI108" s="68" t="str">
        <f t="shared" si="9"/>
        <v>(0, 0, 0)</v>
      </c>
      <c r="AJ108" s="68" t="str">
        <f>IF(PM_EULopi[[#This Row],[KOPĀ
Punkti ]]&gt;0,RANK(PM_EULopi[[#This Row],[KOPĀ
Punkti ]],PM_EULopi[KOPĀ
Punkti ]),"NAV")</f>
        <v>NAV</v>
      </c>
      <c r="AK108" s="68"/>
      <c r="AL108" s="104">
        <f>INDEX(PM_Dalibnieki[],MATCH(PM_EULopi[[#This Row],[Dablībnieka numurs]],PM_Dalibnieki[Dablībnieka numurs],0),6)</f>
        <v>0</v>
      </c>
      <c r="AM108" s="72" t="str">
        <f>IF(PM_EULopi[[#This Row],[Norma ]]="x",COUNTIFS(PM_EULopi[[Norma ]],PM_EULopi[[#This Row],[Norma ]],PM_EULopi[KOPĀ
Punkti ],"&gt;"&amp;PM_EULopi[[#This Row],[KOPĀ
Punkti ]])+1,"")</f>
        <v/>
      </c>
    </row>
    <row r="109" spans="1:39" x14ac:dyDescent="0.25">
      <c r="A109" s="55">
        <v>103</v>
      </c>
      <c r="B109" s="68">
        <v>96</v>
      </c>
      <c r="C109" s="35">
        <f>INDEX(PM_Dalibnieki[],MATCH(PM_EULopi[[#This Row],[Dablībnieka numurs]],PM_Dalibnieki[Dablībnieka numurs],0),2)</f>
        <v>0</v>
      </c>
      <c r="D109" s="35" t="str">
        <f>INDEX(PM_Dalibnieki[],MATCH(PM_EULopi[[#This Row],[Dablībnieka numurs]],PM_Dalibnieki[Dablībnieka numurs],0),3)</f>
        <v>Amatieris</v>
      </c>
      <c r="E109" s="35" t="str">
        <f>INDEX(PM_Dalibnieki[],MATCH(PM_EULopi[[#This Row],[Dablībnieka numurs]],PM_Dalibnieki[Dablībnieka numurs],0),4)</f>
        <v>Jānis Rūdolfs</v>
      </c>
      <c r="F109" s="185"/>
      <c r="G109" s="185"/>
      <c r="H109" s="185"/>
      <c r="I109" s="185"/>
      <c r="J109" s="185"/>
      <c r="K109" s="37">
        <f>SUM(PM_EULopi[[#This Row],[S1]:[S5]])</f>
        <v>0</v>
      </c>
      <c r="L109" s="37" t="str">
        <f t="shared" si="5"/>
        <v>(0, 0, 0)</v>
      </c>
      <c r="M109" s="185"/>
      <c r="N109" s="185"/>
      <c r="O109" s="185"/>
      <c r="P109" s="185"/>
      <c r="Q109" s="185"/>
      <c r="R109" s="37">
        <f>SUM(PM_EULopi[[#This Row],[L1]:[L5]])</f>
        <v>0</v>
      </c>
      <c r="S109" s="37" t="str">
        <f t="shared" si="6"/>
        <v>(0, 0, 0)</v>
      </c>
      <c r="T109" s="185"/>
      <c r="U109" s="185"/>
      <c r="V109" s="185"/>
      <c r="W109" s="185"/>
      <c r="X109" s="185"/>
      <c r="Y109" s="37">
        <f>SUM(PM_EULopi[[#This Row],[Ģ1]:[Ģ5]])</f>
        <v>0</v>
      </c>
      <c r="Z109" s="37" t="str">
        <f t="shared" si="7"/>
        <v>(0, 0, 0)</v>
      </c>
      <c r="AA109" s="185"/>
      <c r="AB109" s="185"/>
      <c r="AC109" s="185"/>
      <c r="AD109" s="185"/>
      <c r="AE109" s="185"/>
      <c r="AF109" s="37">
        <f>SUM(PM_EULopi[[#This Row],[C1]:[C5]])</f>
        <v>0</v>
      </c>
      <c r="AG109" s="37" t="str">
        <f t="shared" si="8"/>
        <v>(0, 0, 0)</v>
      </c>
      <c r="AH109" s="68">
        <f>SUM(PM_EULopi[[#This Row],[S Kopā]]+PM_EULopi[[#This Row],[L Kopā]]+PM_EULopi[[#This Row],[Ģ Kopā]]+PM_EULopi[[#This Row],[C Kopā]])</f>
        <v>0</v>
      </c>
      <c r="AI109" s="68" t="str">
        <f t="shared" si="9"/>
        <v>(0, 0, 0)</v>
      </c>
      <c r="AJ109" s="68" t="str">
        <f>IF(PM_EULopi[[#This Row],[KOPĀ
Punkti ]]&gt;0,RANK(PM_EULopi[[#This Row],[KOPĀ
Punkti ]],PM_EULopi[KOPĀ
Punkti ]),"NAV")</f>
        <v>NAV</v>
      </c>
      <c r="AK109" s="68"/>
      <c r="AL109" s="103">
        <f>INDEX(PM_Dalibnieki[],MATCH(PM_EULopi[[#This Row],[Dablībnieka numurs]],PM_Dalibnieki[Dablībnieka numurs],0),6)</f>
        <v>0</v>
      </c>
      <c r="AM109" s="72" t="str">
        <f>IF(PM_EULopi[[#This Row],[Norma ]]="x",COUNTIFS(PM_EULopi[[Norma ]],PM_EULopi[[#This Row],[Norma ]],PM_EULopi[KOPĀ
Punkti ],"&gt;"&amp;PM_EULopi[[#This Row],[KOPĀ
Punkti ]])+1,"")</f>
        <v/>
      </c>
    </row>
    <row r="110" spans="1:39" x14ac:dyDescent="0.25">
      <c r="A110" s="55">
        <v>104</v>
      </c>
      <c r="B110" s="68">
        <v>97</v>
      </c>
      <c r="C110" s="35" t="str">
        <f>INDEX(PM_Dalibnieki[],MATCH(PM_EULopi[[#This Row],[Dablībnieka numurs]],PM_Dalibnieki[Dablībnieka numurs],0),2)</f>
        <v>Mārkulīči-Zala arms 3</v>
      </c>
      <c r="D110" s="35" t="str">
        <f>INDEX(PM_Dalibnieki[],MATCH(PM_EULopi[[#This Row],[Dablībnieka numurs]],PM_Dalibnieki[Dablībnieka numurs],0),3)</f>
        <v>Juniors</v>
      </c>
      <c r="E110" s="35" t="str">
        <f>INDEX(PM_Dalibnieki[],MATCH(PM_EULopi[[#This Row],[Dablībnieka numurs]],PM_Dalibnieki[Dablībnieka numurs],0),4)</f>
        <v>Marina Rjabkova</v>
      </c>
      <c r="F110" s="185"/>
      <c r="G110" s="185"/>
      <c r="H110" s="185"/>
      <c r="I110" s="185"/>
      <c r="J110" s="185"/>
      <c r="K110" s="37">
        <f>SUM(PM_EULopi[[#This Row],[S1]:[S5]])</f>
        <v>0</v>
      </c>
      <c r="L110" s="37" t="str">
        <f t="shared" si="5"/>
        <v>(0, 0, 0)</v>
      </c>
      <c r="M110" s="185"/>
      <c r="N110" s="185"/>
      <c r="O110" s="185"/>
      <c r="P110" s="185"/>
      <c r="Q110" s="185"/>
      <c r="R110" s="37">
        <f>SUM(PM_EULopi[[#This Row],[L1]:[L5]])</f>
        <v>0</v>
      </c>
      <c r="S110" s="37" t="str">
        <f t="shared" si="6"/>
        <v>(0, 0, 0)</v>
      </c>
      <c r="T110" s="185"/>
      <c r="U110" s="185"/>
      <c r="V110" s="185"/>
      <c r="W110" s="185"/>
      <c r="X110" s="185"/>
      <c r="Y110" s="37">
        <f>SUM(PM_EULopi[[#This Row],[Ģ1]:[Ģ5]])</f>
        <v>0</v>
      </c>
      <c r="Z110" s="37" t="str">
        <f t="shared" si="7"/>
        <v>(0, 0, 0)</v>
      </c>
      <c r="AA110" s="185"/>
      <c r="AB110" s="185"/>
      <c r="AC110" s="185"/>
      <c r="AD110" s="185"/>
      <c r="AE110" s="185"/>
      <c r="AF110" s="37">
        <f>SUM(PM_EULopi[[#This Row],[C1]:[C5]])</f>
        <v>0</v>
      </c>
      <c r="AG110" s="37" t="str">
        <f t="shared" si="8"/>
        <v>(0, 0, 0)</v>
      </c>
      <c r="AH110" s="68">
        <f>SUM(PM_EULopi[[#This Row],[S Kopā]]+PM_EULopi[[#This Row],[L Kopā]]+PM_EULopi[[#This Row],[Ģ Kopā]]+PM_EULopi[[#This Row],[C Kopā]])</f>
        <v>0</v>
      </c>
      <c r="AI110" s="68" t="str">
        <f t="shared" si="9"/>
        <v>(0, 0, 0)</v>
      </c>
      <c r="AJ110" s="68" t="str">
        <f>IF(PM_EULopi[[#This Row],[KOPĀ
Punkti ]]&gt;0,RANK(PM_EULopi[[#This Row],[KOPĀ
Punkti ]],PM_EULopi[KOPĀ
Punkti ]),"NAV")</f>
        <v>NAV</v>
      </c>
      <c r="AK110" s="68"/>
      <c r="AL110" s="103">
        <f>INDEX(PM_Dalibnieki[],MATCH(PM_EULopi[[#This Row],[Dablībnieka numurs]],PM_Dalibnieki[Dablībnieka numurs],0),6)</f>
        <v>0</v>
      </c>
      <c r="AM110" s="72" t="str">
        <f>IF(PM_EULopi[[#This Row],[Norma ]]="x",COUNTIFS(PM_EULopi[[Norma ]],PM_EULopi[[#This Row],[Norma ]],PM_EULopi[KOPĀ
Punkti ],"&gt;"&amp;PM_EULopi[[#This Row],[KOPĀ
Punkti ]])+1,"")</f>
        <v/>
      </c>
    </row>
    <row r="111" spans="1:39" x14ac:dyDescent="0.25">
      <c r="A111" s="55">
        <v>105</v>
      </c>
      <c r="B111" s="68">
        <v>98</v>
      </c>
      <c r="C111" s="35" t="str">
        <f>INDEX(PM_Dalibnieki[],MATCH(PM_EULopi[[#This Row],[Dablībnieka numurs]],PM_Dalibnieki[Dablībnieka numurs],0),2)</f>
        <v>Āpškalni</v>
      </c>
      <c r="D111" s="35" t="str">
        <f>INDEX(PM_Dalibnieki[],MATCH(PM_EULopi[[#This Row],[Dablībnieka numurs]],PM_Dalibnieki[Dablībnieka numurs],0),3)</f>
        <v>Amatieris</v>
      </c>
      <c r="E111" s="35" t="str">
        <f>INDEX(PM_Dalibnieki[],MATCH(PM_EULopi[[#This Row],[Dablībnieka numurs]],PM_Dalibnieki[Dablībnieka numurs],0),4)</f>
        <v>Mārtiņš Žīgurs</v>
      </c>
      <c r="F111" s="185"/>
      <c r="G111" s="185"/>
      <c r="H111" s="185"/>
      <c r="I111" s="185"/>
      <c r="J111" s="185"/>
      <c r="K111" s="37">
        <f>SUM(PM_EULopi[[#This Row],[S1]:[S5]])</f>
        <v>0</v>
      </c>
      <c r="L111" s="37" t="str">
        <f t="shared" si="5"/>
        <v>(0, 0, 0)</v>
      </c>
      <c r="M111" s="185"/>
      <c r="N111" s="185"/>
      <c r="O111" s="185"/>
      <c r="P111" s="185"/>
      <c r="Q111" s="185"/>
      <c r="R111" s="37">
        <f>SUM(PM_EULopi[[#This Row],[L1]:[L5]])</f>
        <v>0</v>
      </c>
      <c r="S111" s="37" t="str">
        <f t="shared" si="6"/>
        <v>(0, 0, 0)</v>
      </c>
      <c r="T111" s="185"/>
      <c r="U111" s="185"/>
      <c r="V111" s="185"/>
      <c r="W111" s="185"/>
      <c r="X111" s="185"/>
      <c r="Y111" s="37">
        <f>SUM(PM_EULopi[[#This Row],[Ģ1]:[Ģ5]])</f>
        <v>0</v>
      </c>
      <c r="Z111" s="37" t="str">
        <f t="shared" si="7"/>
        <v>(0, 0, 0)</v>
      </c>
      <c r="AA111" s="185"/>
      <c r="AB111" s="185"/>
      <c r="AC111" s="185"/>
      <c r="AD111" s="185"/>
      <c r="AE111" s="185"/>
      <c r="AF111" s="37">
        <f>SUM(PM_EULopi[[#This Row],[C1]:[C5]])</f>
        <v>0</v>
      </c>
      <c r="AG111" s="37" t="str">
        <f t="shared" si="8"/>
        <v>(0, 0, 0)</v>
      </c>
      <c r="AH111" s="68">
        <f>SUM(PM_EULopi[[#This Row],[S Kopā]]+PM_EULopi[[#This Row],[L Kopā]]+PM_EULopi[[#This Row],[Ģ Kopā]]+PM_EULopi[[#This Row],[C Kopā]])</f>
        <v>0</v>
      </c>
      <c r="AI111" s="68" t="str">
        <f t="shared" si="9"/>
        <v>(0, 0, 0)</v>
      </c>
      <c r="AJ111" s="68" t="str">
        <f>IF(PM_EULopi[[#This Row],[KOPĀ
Punkti ]]&gt;0,RANK(PM_EULopi[[#This Row],[KOPĀ
Punkti ]],PM_EULopi[KOPĀ
Punkti ]),"NAV")</f>
        <v>NAV</v>
      </c>
      <c r="AK111" s="68"/>
      <c r="AL111" s="103">
        <f>INDEX(PM_Dalibnieki[],MATCH(PM_EULopi[[#This Row],[Dablībnieka numurs]],PM_Dalibnieki[Dablībnieka numurs],0),6)</f>
        <v>0</v>
      </c>
      <c r="AM111" s="72" t="str">
        <f>IF(PM_EULopi[[#This Row],[Norma ]]="x",COUNTIFS(PM_EULopi[[Norma ]],PM_EULopi[[#This Row],[Norma ]],PM_EULopi[KOPĀ
Punkti ],"&gt;"&amp;PM_EULopi[[#This Row],[KOPĀ
Punkti ]])+1,"")</f>
        <v/>
      </c>
    </row>
    <row r="112" spans="1:39" x14ac:dyDescent="0.25">
      <c r="A112" s="55">
        <v>106</v>
      </c>
      <c r="B112" s="68">
        <v>99</v>
      </c>
      <c r="C112" s="35" t="str">
        <f>INDEX(PM_Dalibnieki[],MATCH(PM_EULopi[[#This Row],[Dablībnieka numurs]],PM_Dalibnieki[Dablībnieka numurs],0),2)</f>
        <v>Āpškalni</v>
      </c>
      <c r="D112" s="35" t="str">
        <f>INDEX(PM_Dalibnieki[],MATCH(PM_EULopi[[#This Row],[Dablībnieka numurs]],PM_Dalibnieki[Dablībnieka numurs],0),3)</f>
        <v>Juniors</v>
      </c>
      <c r="E112" s="35" t="str">
        <f>INDEX(PM_Dalibnieki[],MATCH(PM_EULopi[[#This Row],[Dablībnieka numurs]],PM_Dalibnieki[Dablībnieka numurs],0),4)</f>
        <v>Elīna Žīgure</v>
      </c>
      <c r="F112" s="185"/>
      <c r="G112" s="185"/>
      <c r="H112" s="185"/>
      <c r="I112" s="185"/>
      <c r="J112" s="185"/>
      <c r="K112" s="37">
        <f>SUM(PM_EULopi[[#This Row],[S1]:[S5]])</f>
        <v>0</v>
      </c>
      <c r="L112" s="37" t="str">
        <f t="shared" si="5"/>
        <v>(0, 0, 0)</v>
      </c>
      <c r="M112" s="185"/>
      <c r="N112" s="185"/>
      <c r="O112" s="185"/>
      <c r="P112" s="185"/>
      <c r="Q112" s="185"/>
      <c r="R112" s="37">
        <f>SUM(PM_EULopi[[#This Row],[L1]:[L5]])</f>
        <v>0</v>
      </c>
      <c r="S112" s="37" t="str">
        <f t="shared" si="6"/>
        <v>(0, 0, 0)</v>
      </c>
      <c r="T112" s="185"/>
      <c r="U112" s="185"/>
      <c r="V112" s="185"/>
      <c r="W112" s="185"/>
      <c r="X112" s="185"/>
      <c r="Y112" s="37">
        <f>SUM(PM_EULopi[[#This Row],[Ģ1]:[Ģ5]])</f>
        <v>0</v>
      </c>
      <c r="Z112" s="37" t="str">
        <f t="shared" si="7"/>
        <v>(0, 0, 0)</v>
      </c>
      <c r="AA112" s="185"/>
      <c r="AB112" s="185"/>
      <c r="AC112" s="185"/>
      <c r="AD112" s="185"/>
      <c r="AE112" s="185"/>
      <c r="AF112" s="37">
        <f>SUM(PM_EULopi[[#This Row],[C1]:[C5]])</f>
        <v>0</v>
      </c>
      <c r="AG112" s="37" t="str">
        <f t="shared" si="8"/>
        <v>(0, 0, 0)</v>
      </c>
      <c r="AH112" s="68">
        <f>SUM(PM_EULopi[[#This Row],[S Kopā]]+PM_EULopi[[#This Row],[L Kopā]]+PM_EULopi[[#This Row],[Ģ Kopā]]+PM_EULopi[[#This Row],[C Kopā]])</f>
        <v>0</v>
      </c>
      <c r="AI112" s="68" t="str">
        <f t="shared" si="9"/>
        <v>(0, 0, 0)</v>
      </c>
      <c r="AJ112" s="68" t="str">
        <f>IF(PM_EULopi[[#This Row],[KOPĀ
Punkti ]]&gt;0,RANK(PM_EULopi[[#This Row],[KOPĀ
Punkti ]],PM_EULopi[KOPĀ
Punkti ]),"NAV")</f>
        <v>NAV</v>
      </c>
      <c r="AK112" s="68"/>
      <c r="AL112" s="103">
        <f>INDEX(PM_Dalibnieki[],MATCH(PM_EULopi[[#This Row],[Dablībnieka numurs]],PM_Dalibnieki[Dablībnieka numurs],0),6)</f>
        <v>0</v>
      </c>
      <c r="AM112" s="72" t="str">
        <f>IF(PM_EULopi[[#This Row],[Norma ]]="x",COUNTIFS(PM_EULopi[[Norma ]],PM_EULopi[[#This Row],[Norma ]],PM_EULopi[KOPĀ
Punkti ],"&gt;"&amp;PM_EULopi[[#This Row],[KOPĀ
Punkti ]])+1,"")</f>
        <v/>
      </c>
    </row>
    <row r="113" spans="1:39" x14ac:dyDescent="0.25">
      <c r="A113" s="55">
        <v>107</v>
      </c>
      <c r="B113" s="68">
        <v>100</v>
      </c>
      <c r="C113" s="35" t="str">
        <f>INDEX(PM_Dalibnieki[],MATCH(PM_EULopi[[#This Row],[Dablībnieka numurs]],PM_Dalibnieki[Dablībnieka numurs],0),2)</f>
        <v>Āpškalni</v>
      </c>
      <c r="D113" s="35" t="str">
        <f>INDEX(PM_Dalibnieki[],MATCH(PM_EULopi[[#This Row],[Dablībnieka numurs]],PM_Dalibnieki[Dablībnieka numurs],0),3)</f>
        <v>Amatieris</v>
      </c>
      <c r="E113" s="35" t="str">
        <f>INDEX(PM_Dalibnieki[],MATCH(PM_EULopi[[#This Row],[Dablībnieka numurs]],PM_Dalibnieki[Dablībnieka numurs],0),4)</f>
        <v>Agris Anšmits</v>
      </c>
      <c r="F113" s="185"/>
      <c r="G113" s="185"/>
      <c r="H113" s="185"/>
      <c r="I113" s="185"/>
      <c r="J113" s="185"/>
      <c r="K113" s="37">
        <f>SUM(PM_EULopi[[#This Row],[S1]:[S5]])</f>
        <v>0</v>
      </c>
      <c r="L113" s="37" t="str">
        <f t="shared" si="5"/>
        <v>(0, 0, 0)</v>
      </c>
      <c r="M113" s="185"/>
      <c r="N113" s="185"/>
      <c r="O113" s="185"/>
      <c r="P113" s="185"/>
      <c r="Q113" s="185"/>
      <c r="R113" s="37">
        <f>SUM(PM_EULopi[[#This Row],[L1]:[L5]])</f>
        <v>0</v>
      </c>
      <c r="S113" s="37" t="str">
        <f t="shared" si="6"/>
        <v>(0, 0, 0)</v>
      </c>
      <c r="T113" s="185"/>
      <c r="U113" s="185"/>
      <c r="V113" s="185"/>
      <c r="W113" s="185"/>
      <c r="X113" s="185"/>
      <c r="Y113" s="37">
        <f>SUM(PM_EULopi[[#This Row],[Ģ1]:[Ģ5]])</f>
        <v>0</v>
      </c>
      <c r="Z113" s="37" t="str">
        <f t="shared" si="7"/>
        <v>(0, 0, 0)</v>
      </c>
      <c r="AA113" s="185"/>
      <c r="AB113" s="185"/>
      <c r="AC113" s="185"/>
      <c r="AD113" s="185"/>
      <c r="AE113" s="185"/>
      <c r="AF113" s="37">
        <f>SUM(PM_EULopi[[#This Row],[C1]:[C5]])</f>
        <v>0</v>
      </c>
      <c r="AG113" s="37" t="str">
        <f t="shared" si="8"/>
        <v>(0, 0, 0)</v>
      </c>
      <c r="AH113" s="68">
        <f>SUM(PM_EULopi[[#This Row],[S Kopā]]+PM_EULopi[[#This Row],[L Kopā]]+PM_EULopi[[#This Row],[Ģ Kopā]]+PM_EULopi[[#This Row],[C Kopā]])</f>
        <v>0</v>
      </c>
      <c r="AI113" s="68" t="str">
        <f t="shared" si="9"/>
        <v>(0, 0, 0)</v>
      </c>
      <c r="AJ113" s="68" t="str">
        <f>IF(PM_EULopi[[#This Row],[KOPĀ
Punkti ]]&gt;0,RANK(PM_EULopi[[#This Row],[KOPĀ
Punkti ]],PM_EULopi[KOPĀ
Punkti ]),"NAV")</f>
        <v>NAV</v>
      </c>
      <c r="AK113" s="68"/>
      <c r="AL113" s="104">
        <f>INDEX(PM_Dalibnieki[],MATCH(PM_EULopi[[#This Row],[Dablībnieka numurs]],PM_Dalibnieki[Dablībnieka numurs],0),6)</f>
        <v>0</v>
      </c>
      <c r="AM113" s="72" t="str">
        <f>IF(PM_EULopi[[#This Row],[Norma ]]="x",COUNTIFS(PM_EULopi[[Norma ]],PM_EULopi[[#This Row],[Norma ]],PM_EULopi[KOPĀ
Punkti ],"&gt;"&amp;PM_EULopi[[#This Row],[KOPĀ
Punkti ]])+1,"")</f>
        <v/>
      </c>
    </row>
    <row r="114" spans="1:39" x14ac:dyDescent="0.25">
      <c r="A114" s="55">
        <v>108</v>
      </c>
      <c r="B114" s="68">
        <v>101</v>
      </c>
      <c r="C114" s="35" t="str">
        <f>INDEX(PM_Dalibnieki[],MATCH(PM_EULopi[[#This Row],[Dablībnieka numurs]],PM_Dalibnieki[Dablībnieka numurs],0),2)</f>
        <v>Āpškalni</v>
      </c>
      <c r="D114" s="35" t="str">
        <f>INDEX(PM_Dalibnieki[],MATCH(PM_EULopi[[#This Row],[Dablībnieka numurs]],PM_Dalibnieki[Dablībnieka numurs],0),3)</f>
        <v>Amatieris</v>
      </c>
      <c r="E114" s="35" t="str">
        <f>INDEX(PM_Dalibnieki[],MATCH(PM_EULopi[[#This Row],[Dablībnieka numurs]],PM_Dalibnieki[Dablībnieka numurs],0),4)</f>
        <v>Aleksejs Bosakovs</v>
      </c>
      <c r="F114" s="185"/>
      <c r="G114" s="185"/>
      <c r="H114" s="185"/>
      <c r="I114" s="185"/>
      <c r="J114" s="185"/>
      <c r="K114" s="37">
        <f>SUM(PM_EULopi[[#This Row],[S1]:[S5]])</f>
        <v>0</v>
      </c>
      <c r="L114" s="37" t="str">
        <f t="shared" si="5"/>
        <v>(0, 0, 0)</v>
      </c>
      <c r="M114" s="185"/>
      <c r="N114" s="185"/>
      <c r="O114" s="185"/>
      <c r="P114" s="185"/>
      <c r="Q114" s="185"/>
      <c r="R114" s="37">
        <f>SUM(PM_EULopi[[#This Row],[L1]:[L5]])</f>
        <v>0</v>
      </c>
      <c r="S114" s="37" t="str">
        <f t="shared" si="6"/>
        <v>(0, 0, 0)</v>
      </c>
      <c r="T114" s="185"/>
      <c r="U114" s="185"/>
      <c r="V114" s="185"/>
      <c r="W114" s="185"/>
      <c r="X114" s="185"/>
      <c r="Y114" s="37">
        <f>SUM(PM_EULopi[[#This Row],[Ģ1]:[Ģ5]])</f>
        <v>0</v>
      </c>
      <c r="Z114" s="37" t="str">
        <f t="shared" si="7"/>
        <v>(0, 0, 0)</v>
      </c>
      <c r="AA114" s="185"/>
      <c r="AB114" s="185"/>
      <c r="AC114" s="185"/>
      <c r="AD114" s="185"/>
      <c r="AE114" s="185"/>
      <c r="AF114" s="37">
        <f>SUM(PM_EULopi[[#This Row],[C1]:[C5]])</f>
        <v>0</v>
      </c>
      <c r="AG114" s="37" t="str">
        <f t="shared" si="8"/>
        <v>(0, 0, 0)</v>
      </c>
      <c r="AH114" s="68">
        <f>SUM(PM_EULopi[[#This Row],[S Kopā]]+PM_EULopi[[#This Row],[L Kopā]]+PM_EULopi[[#This Row],[Ģ Kopā]]+PM_EULopi[[#This Row],[C Kopā]])</f>
        <v>0</v>
      </c>
      <c r="AI114" s="68" t="str">
        <f t="shared" si="9"/>
        <v>(0, 0, 0)</v>
      </c>
      <c r="AJ114" s="68" t="str">
        <f>IF(PM_EULopi[[#This Row],[KOPĀ
Punkti ]]&gt;0,RANK(PM_EULopi[[#This Row],[KOPĀ
Punkti ]],PM_EULopi[KOPĀ
Punkti ]),"NAV")</f>
        <v>NAV</v>
      </c>
      <c r="AK114" s="68"/>
      <c r="AL114" s="103">
        <f>INDEX(PM_Dalibnieki[],MATCH(PM_EULopi[[#This Row],[Dablībnieka numurs]],PM_Dalibnieki[Dablībnieka numurs],0),6)</f>
        <v>0</v>
      </c>
      <c r="AM114" s="72" t="str">
        <f>IF(PM_EULopi[[#This Row],[Norma ]]="x",COUNTIFS(PM_EULopi[[Norma ]],PM_EULopi[[#This Row],[Norma ]],PM_EULopi[KOPĀ
Punkti ],"&gt;"&amp;PM_EULopi[[#This Row],[KOPĀ
Punkti ]])+1,"")</f>
        <v/>
      </c>
    </row>
    <row r="115" spans="1:39" x14ac:dyDescent="0.25">
      <c r="A115" s="55">
        <v>109</v>
      </c>
      <c r="B115" s="68">
        <v>103</v>
      </c>
      <c r="C115" s="35">
        <f>INDEX(PM_Dalibnieki[],MATCH(PM_EULopi[[#This Row],[Dablībnieka numurs]],PM_Dalibnieki[Dablībnieka numurs],0),2)</f>
        <v>0</v>
      </c>
      <c r="D115" s="35" t="str">
        <f>INDEX(PM_Dalibnieki[],MATCH(PM_EULopi[[#This Row],[Dablībnieka numurs]],PM_Dalibnieki[Dablībnieka numurs],0),3)</f>
        <v>Amatieris</v>
      </c>
      <c r="E115" s="35" t="str">
        <f>INDEX(PM_Dalibnieki[],MATCH(PM_EULopi[[#This Row],[Dablībnieka numurs]],PM_Dalibnieki[Dablībnieka numurs],0),4)</f>
        <v>Kaspars Ancāns</v>
      </c>
      <c r="F115" s="185"/>
      <c r="G115" s="185"/>
      <c r="H115" s="185"/>
      <c r="I115" s="185"/>
      <c r="J115" s="185"/>
      <c r="K115" s="37">
        <f>SUM(PM_EULopi[[#This Row],[S1]:[S5]])</f>
        <v>0</v>
      </c>
      <c r="L115" s="37" t="str">
        <f t="shared" si="5"/>
        <v>(0, 0, 0)</v>
      </c>
      <c r="M115" s="185"/>
      <c r="N115" s="185"/>
      <c r="O115" s="185"/>
      <c r="P115" s="185"/>
      <c r="Q115" s="185"/>
      <c r="R115" s="37">
        <f>SUM(PM_EULopi[[#This Row],[L1]:[L5]])</f>
        <v>0</v>
      </c>
      <c r="S115" s="37" t="str">
        <f t="shared" si="6"/>
        <v>(0, 0, 0)</v>
      </c>
      <c r="T115" s="185"/>
      <c r="U115" s="185"/>
      <c r="V115" s="185"/>
      <c r="W115" s="185"/>
      <c r="X115" s="185"/>
      <c r="Y115" s="37">
        <f>SUM(PM_EULopi[[#This Row],[Ģ1]:[Ģ5]])</f>
        <v>0</v>
      </c>
      <c r="Z115" s="37" t="str">
        <f t="shared" si="7"/>
        <v>(0, 0, 0)</v>
      </c>
      <c r="AA115" s="185"/>
      <c r="AB115" s="185"/>
      <c r="AC115" s="185"/>
      <c r="AD115" s="185"/>
      <c r="AE115" s="185"/>
      <c r="AF115" s="37">
        <f>SUM(PM_EULopi[[#This Row],[C1]:[C5]])</f>
        <v>0</v>
      </c>
      <c r="AG115" s="37" t="str">
        <f t="shared" si="8"/>
        <v>(0, 0, 0)</v>
      </c>
      <c r="AH115" s="68">
        <f>SUM(PM_EULopi[[#This Row],[S Kopā]]+PM_EULopi[[#This Row],[L Kopā]]+PM_EULopi[[#This Row],[Ģ Kopā]]+PM_EULopi[[#This Row],[C Kopā]])</f>
        <v>0</v>
      </c>
      <c r="AI115" s="68" t="str">
        <f t="shared" si="9"/>
        <v>(0, 0, 0)</v>
      </c>
      <c r="AJ115" s="68" t="str">
        <f>IF(PM_EULopi[[#This Row],[KOPĀ
Punkti ]]&gt;0,RANK(PM_EULopi[[#This Row],[KOPĀ
Punkti ]],PM_EULopi[KOPĀ
Punkti ]),"NAV")</f>
        <v>NAV</v>
      </c>
      <c r="AK115" s="68"/>
      <c r="AL115" s="103">
        <f>INDEX(PM_Dalibnieki[],MATCH(PM_EULopi[[#This Row],[Dablībnieka numurs]],PM_Dalibnieki[Dablībnieka numurs],0),6)</f>
        <v>0</v>
      </c>
      <c r="AM115" s="72" t="str">
        <f>IF(PM_EULopi[[#This Row],[Norma ]]="x",COUNTIFS(PM_EULopi[[Norma ]],PM_EULopi[[#This Row],[Norma ]],PM_EULopi[KOPĀ
Punkti ],"&gt;"&amp;PM_EULopi[[#This Row],[KOPĀ
Punkti ]])+1,"")</f>
        <v/>
      </c>
    </row>
    <row r="116" spans="1:39" x14ac:dyDescent="0.25">
      <c r="A116" s="55">
        <v>110</v>
      </c>
      <c r="B116" s="68">
        <v>106</v>
      </c>
      <c r="C116" s="35">
        <f>INDEX(PM_Dalibnieki[],MATCH(PM_EULopi[[#This Row],[Dablībnieka numurs]],PM_Dalibnieki[Dablībnieka numurs],0),2)</f>
        <v>0</v>
      </c>
      <c r="D116" s="35" t="str">
        <f>INDEX(PM_Dalibnieki[],MATCH(PM_EULopi[[#This Row],[Dablībnieka numurs]],PM_Dalibnieki[Dablībnieka numurs],0),3)</f>
        <v>Amatieris</v>
      </c>
      <c r="E116" s="35" t="str">
        <f>INDEX(PM_Dalibnieki[],MATCH(PM_EULopi[[#This Row],[Dablībnieka numurs]],PM_Dalibnieki[Dablībnieka numurs],0),4)</f>
        <v>Indars Ziemiņš</v>
      </c>
      <c r="F116" s="185"/>
      <c r="G116" s="185"/>
      <c r="H116" s="185"/>
      <c r="I116" s="185"/>
      <c r="J116" s="185"/>
      <c r="K116" s="37">
        <f>SUM(PM_EULopi[[#This Row],[S1]:[S5]])</f>
        <v>0</v>
      </c>
      <c r="L116" s="37" t="str">
        <f t="shared" si="5"/>
        <v>(0, 0, 0)</v>
      </c>
      <c r="M116" s="185"/>
      <c r="N116" s="185"/>
      <c r="O116" s="185"/>
      <c r="P116" s="185"/>
      <c r="Q116" s="185"/>
      <c r="R116" s="37">
        <f>SUM(PM_EULopi[[#This Row],[L1]:[L5]])</f>
        <v>0</v>
      </c>
      <c r="S116" s="37" t="str">
        <f t="shared" si="6"/>
        <v>(0, 0, 0)</v>
      </c>
      <c r="T116" s="185"/>
      <c r="U116" s="185"/>
      <c r="V116" s="185"/>
      <c r="W116" s="185"/>
      <c r="X116" s="185"/>
      <c r="Y116" s="37">
        <f>SUM(PM_EULopi[[#This Row],[Ģ1]:[Ģ5]])</f>
        <v>0</v>
      </c>
      <c r="Z116" s="37" t="str">
        <f t="shared" si="7"/>
        <v>(0, 0, 0)</v>
      </c>
      <c r="AA116" s="185"/>
      <c r="AB116" s="185"/>
      <c r="AC116" s="185"/>
      <c r="AD116" s="185"/>
      <c r="AE116" s="185"/>
      <c r="AF116" s="37">
        <f>SUM(PM_EULopi[[#This Row],[C1]:[C5]])</f>
        <v>0</v>
      </c>
      <c r="AG116" s="37" t="str">
        <f t="shared" si="8"/>
        <v>(0, 0, 0)</v>
      </c>
      <c r="AH116" s="68">
        <f>SUM(PM_EULopi[[#This Row],[S Kopā]]+PM_EULopi[[#This Row],[L Kopā]]+PM_EULopi[[#This Row],[Ģ Kopā]]+PM_EULopi[[#This Row],[C Kopā]])</f>
        <v>0</v>
      </c>
      <c r="AI116" s="68" t="str">
        <f t="shared" si="9"/>
        <v>(0, 0, 0)</v>
      </c>
      <c r="AJ116" s="68" t="str">
        <f>IF(PM_EULopi[[#This Row],[KOPĀ
Punkti ]]&gt;0,RANK(PM_EULopi[[#This Row],[KOPĀ
Punkti ]],PM_EULopi[KOPĀ
Punkti ]),"NAV")</f>
        <v>NAV</v>
      </c>
      <c r="AK116" s="68"/>
      <c r="AL116" s="103">
        <f>INDEX(PM_Dalibnieki[],MATCH(PM_EULopi[[#This Row],[Dablībnieka numurs]],PM_Dalibnieki[Dablībnieka numurs],0),6)</f>
        <v>0</v>
      </c>
      <c r="AM116" s="72" t="str">
        <f>IF(PM_EULopi[[#This Row],[Norma ]]="x",COUNTIFS(PM_EULopi[[Norma ]],PM_EULopi[[#This Row],[Norma ]],PM_EULopi[KOPĀ
Punkti ],"&gt;"&amp;PM_EULopi[[#This Row],[KOPĀ
Punkti ]])+1,"")</f>
        <v/>
      </c>
    </row>
    <row r="117" spans="1:39" x14ac:dyDescent="0.25">
      <c r="A117" s="55">
        <v>111</v>
      </c>
      <c r="B117" s="68">
        <v>107</v>
      </c>
      <c r="C117" s="35" t="str">
        <f>INDEX(PM_Dalibnieki[],MATCH(PM_EULopi[[#This Row],[Dablībnieka numurs]],PM_Dalibnieki[Dablībnieka numurs],0),2)</f>
        <v>Bebra kungs 1</v>
      </c>
      <c r="D117" s="35" t="str">
        <f>INDEX(PM_Dalibnieki[],MATCH(PM_EULopi[[#This Row],[Dablībnieka numurs]],PM_Dalibnieki[Dablībnieka numurs],0),3)</f>
        <v>Juniors</v>
      </c>
      <c r="E117" s="35" t="str">
        <f>INDEX(PM_Dalibnieki[],MATCH(PM_EULopi[[#This Row],[Dablībnieka numurs]],PM_Dalibnieki[Dablībnieka numurs],0),4)</f>
        <v>Beāte Goba</v>
      </c>
      <c r="F117" s="185"/>
      <c r="G117" s="185"/>
      <c r="H117" s="185"/>
      <c r="I117" s="185"/>
      <c r="J117" s="185"/>
      <c r="K117" s="37">
        <f>SUM(PM_EULopi[[#This Row],[S1]:[S5]])</f>
        <v>0</v>
      </c>
      <c r="L117" s="37" t="str">
        <f t="shared" si="5"/>
        <v>(0, 0, 0)</v>
      </c>
      <c r="M117" s="185"/>
      <c r="N117" s="185"/>
      <c r="O117" s="185"/>
      <c r="P117" s="185"/>
      <c r="Q117" s="185"/>
      <c r="R117" s="37">
        <f>SUM(PM_EULopi[[#This Row],[L1]:[L5]])</f>
        <v>0</v>
      </c>
      <c r="S117" s="37" t="str">
        <f t="shared" si="6"/>
        <v>(0, 0, 0)</v>
      </c>
      <c r="T117" s="185"/>
      <c r="U117" s="185"/>
      <c r="V117" s="185"/>
      <c r="W117" s="185"/>
      <c r="X117" s="185"/>
      <c r="Y117" s="37">
        <f>SUM(PM_EULopi[[#This Row],[Ģ1]:[Ģ5]])</f>
        <v>0</v>
      </c>
      <c r="Z117" s="37" t="str">
        <f t="shared" si="7"/>
        <v>(0, 0, 0)</v>
      </c>
      <c r="AA117" s="185"/>
      <c r="AB117" s="185"/>
      <c r="AC117" s="185"/>
      <c r="AD117" s="185"/>
      <c r="AE117" s="185"/>
      <c r="AF117" s="37">
        <f>SUM(PM_EULopi[[#This Row],[C1]:[C5]])</f>
        <v>0</v>
      </c>
      <c r="AG117" s="37" t="str">
        <f t="shared" si="8"/>
        <v>(0, 0, 0)</v>
      </c>
      <c r="AH117" s="68">
        <f>SUM(PM_EULopi[[#This Row],[S Kopā]]+PM_EULopi[[#This Row],[L Kopā]]+PM_EULopi[[#This Row],[Ģ Kopā]]+PM_EULopi[[#This Row],[C Kopā]])</f>
        <v>0</v>
      </c>
      <c r="AI117" s="68" t="str">
        <f t="shared" si="9"/>
        <v>(0, 0, 0)</v>
      </c>
      <c r="AJ117" s="68" t="str">
        <f>IF(PM_EULopi[[#This Row],[KOPĀ
Punkti ]]&gt;0,RANK(PM_EULopi[[#This Row],[KOPĀ
Punkti ]],PM_EULopi[KOPĀ
Punkti ]),"NAV")</f>
        <v>NAV</v>
      </c>
      <c r="AK117" s="68"/>
      <c r="AL117" s="103">
        <f>INDEX(PM_Dalibnieki[],MATCH(PM_EULopi[[#This Row],[Dablībnieka numurs]],PM_Dalibnieki[Dablībnieka numurs],0),6)</f>
        <v>0</v>
      </c>
      <c r="AM117" s="72" t="str">
        <f>IF(PM_EULopi[[#This Row],[Norma ]]="x",COUNTIFS(PM_EULopi[[Norma ]],PM_EULopi[[#This Row],[Norma ]],PM_EULopi[KOPĀ
Punkti ],"&gt;"&amp;PM_EULopi[[#This Row],[KOPĀ
Punkti ]])+1,"")</f>
        <v/>
      </c>
    </row>
    <row r="118" spans="1:39" x14ac:dyDescent="0.25">
      <c r="A118" s="55">
        <v>112</v>
      </c>
      <c r="B118" s="68">
        <v>109</v>
      </c>
      <c r="C118" s="35">
        <f>INDEX(PM_Dalibnieki[],MATCH(PM_EULopi[[#This Row],[Dablībnieka numurs]],PM_Dalibnieki[Dablībnieka numurs],0),2)</f>
        <v>0</v>
      </c>
      <c r="D118" s="35" t="str">
        <f>INDEX(PM_Dalibnieki[],MATCH(PM_EULopi[[#This Row],[Dablībnieka numurs]],PM_Dalibnieki[Dablībnieka numurs],0),3)</f>
        <v>Amatieris</v>
      </c>
      <c r="E118" s="35" t="str">
        <f>INDEX(PM_Dalibnieki[],MATCH(PM_EULopi[[#This Row],[Dablībnieka numurs]],PM_Dalibnieki[Dablībnieka numurs],0),4)</f>
        <v>Jānis Ločmelis</v>
      </c>
      <c r="F118" s="187"/>
      <c r="G118" s="187"/>
      <c r="H118" s="187"/>
      <c r="I118" s="187"/>
      <c r="J118" s="187"/>
      <c r="K118" s="37">
        <f>SUM(PM_EULopi[[#This Row],[S1]:[S5]])</f>
        <v>0</v>
      </c>
      <c r="L118" s="37" t="str">
        <f t="shared" si="5"/>
        <v>(0, 0, 0)</v>
      </c>
      <c r="M118" s="185"/>
      <c r="N118" s="185"/>
      <c r="O118" s="185"/>
      <c r="P118" s="185"/>
      <c r="Q118" s="185"/>
      <c r="R118" s="37">
        <f>SUM(PM_EULopi[[#This Row],[L1]:[L5]])</f>
        <v>0</v>
      </c>
      <c r="S118" s="37" t="str">
        <f t="shared" si="6"/>
        <v>(0, 0, 0)</v>
      </c>
      <c r="T118" s="185"/>
      <c r="U118" s="185"/>
      <c r="V118" s="185"/>
      <c r="W118" s="185"/>
      <c r="X118" s="185"/>
      <c r="Y118" s="37">
        <f>SUM(PM_EULopi[[#This Row],[Ģ1]:[Ģ5]])</f>
        <v>0</v>
      </c>
      <c r="Z118" s="37" t="str">
        <f t="shared" si="7"/>
        <v>(0, 0, 0)</v>
      </c>
      <c r="AA118" s="185"/>
      <c r="AB118" s="185"/>
      <c r="AC118" s="185"/>
      <c r="AD118" s="185"/>
      <c r="AE118" s="185"/>
      <c r="AF118" s="37">
        <f>SUM(PM_EULopi[[#This Row],[C1]:[C5]])</f>
        <v>0</v>
      </c>
      <c r="AG118" s="37" t="str">
        <f t="shared" si="8"/>
        <v>(0, 0, 0)</v>
      </c>
      <c r="AH118" s="68">
        <f>SUM(PM_EULopi[[#This Row],[S Kopā]]+PM_EULopi[[#This Row],[L Kopā]]+PM_EULopi[[#This Row],[Ģ Kopā]]+PM_EULopi[[#This Row],[C Kopā]])</f>
        <v>0</v>
      </c>
      <c r="AI118" s="68" t="str">
        <f t="shared" si="9"/>
        <v>(0, 0, 0)</v>
      </c>
      <c r="AJ118" s="68" t="str">
        <f>IF(PM_EULopi[[#This Row],[KOPĀ
Punkti ]]&gt;0,RANK(PM_EULopi[[#This Row],[KOPĀ
Punkti ]],PM_EULopi[KOPĀ
Punkti ]),"NAV")</f>
        <v>NAV</v>
      </c>
      <c r="AK118" s="68"/>
      <c r="AL118" s="103">
        <f>INDEX(PM_Dalibnieki[],MATCH(PM_EULopi[[#This Row],[Dablībnieka numurs]],PM_Dalibnieki[Dablībnieka numurs],0),6)</f>
        <v>0</v>
      </c>
      <c r="AM118" s="72" t="str">
        <f>IF(PM_EULopi[[#This Row],[Norma ]]="x",COUNTIFS(PM_EULopi[[Norma ]],PM_EULopi[[#This Row],[Norma ]],PM_EULopi[KOPĀ
Punkti ],"&gt;"&amp;PM_EULopi[[#This Row],[KOPĀ
Punkti ]])+1,"")</f>
        <v/>
      </c>
    </row>
    <row r="119" spans="1:39" x14ac:dyDescent="0.25">
      <c r="A119" s="55">
        <v>113</v>
      </c>
      <c r="B119" s="68">
        <v>111</v>
      </c>
      <c r="C119" s="35">
        <f>INDEX(PM_Dalibnieki[],MATCH(PM_EULopi[[#This Row],[Dablībnieka numurs]],PM_Dalibnieki[Dablībnieka numurs],0),2)</f>
        <v>0</v>
      </c>
      <c r="D119" s="35" t="str">
        <f>INDEX(PM_Dalibnieki[],MATCH(PM_EULopi[[#This Row],[Dablībnieka numurs]],PM_Dalibnieki[Dablībnieka numurs],0),3)</f>
        <v>Meistars</v>
      </c>
      <c r="E119" s="35" t="str">
        <f>INDEX(PM_Dalibnieki[],MATCH(PM_EULopi[[#This Row],[Dablībnieka numurs]],PM_Dalibnieki[Dablībnieka numurs],0),4)</f>
        <v>Uģis Ventiņš</v>
      </c>
      <c r="F119" s="185"/>
      <c r="G119" s="185"/>
      <c r="H119" s="185"/>
      <c r="I119" s="185"/>
      <c r="J119" s="185"/>
      <c r="K119" s="37">
        <f>SUM(PM_EULopi[[#This Row],[S1]:[S5]])</f>
        <v>0</v>
      </c>
      <c r="L119" s="37" t="str">
        <f t="shared" si="5"/>
        <v>(0, 0, 0)</v>
      </c>
      <c r="M119" s="185"/>
      <c r="N119" s="185"/>
      <c r="O119" s="185"/>
      <c r="P119" s="185"/>
      <c r="Q119" s="185"/>
      <c r="R119" s="37">
        <f>SUM(PM_EULopi[[#This Row],[L1]:[L5]])</f>
        <v>0</v>
      </c>
      <c r="S119" s="37" t="str">
        <f t="shared" si="6"/>
        <v>(0, 0, 0)</v>
      </c>
      <c r="T119" s="185"/>
      <c r="U119" s="185"/>
      <c r="V119" s="185"/>
      <c r="W119" s="185"/>
      <c r="X119" s="185"/>
      <c r="Y119" s="37">
        <f>SUM(PM_EULopi[[#This Row],[Ģ1]:[Ģ5]])</f>
        <v>0</v>
      </c>
      <c r="Z119" s="37" t="str">
        <f t="shared" si="7"/>
        <v>(0, 0, 0)</v>
      </c>
      <c r="AA119" s="185"/>
      <c r="AB119" s="185"/>
      <c r="AC119" s="185"/>
      <c r="AD119" s="185"/>
      <c r="AE119" s="185"/>
      <c r="AF119" s="37">
        <f>SUM(PM_EULopi[[#This Row],[C1]:[C5]])</f>
        <v>0</v>
      </c>
      <c r="AG119" s="37" t="str">
        <f t="shared" si="8"/>
        <v>(0, 0, 0)</v>
      </c>
      <c r="AH119" s="68">
        <f>SUM(PM_EULopi[[#This Row],[S Kopā]]+PM_EULopi[[#This Row],[L Kopā]]+PM_EULopi[[#This Row],[Ģ Kopā]]+PM_EULopi[[#This Row],[C Kopā]])</f>
        <v>0</v>
      </c>
      <c r="AI119" s="68" t="str">
        <f t="shared" si="9"/>
        <v>(0, 0, 0)</v>
      </c>
      <c r="AJ119" s="68" t="str">
        <f>IF(PM_EULopi[[#This Row],[KOPĀ
Punkti ]]&gt;0,RANK(PM_EULopi[[#This Row],[KOPĀ
Punkti ]],PM_EULopi[KOPĀ
Punkti ]),"NAV")</f>
        <v>NAV</v>
      </c>
      <c r="AK119" s="68"/>
      <c r="AL119" s="103">
        <f>INDEX(PM_Dalibnieki[],MATCH(PM_EULopi[[#This Row],[Dablībnieka numurs]],PM_Dalibnieki[Dablībnieka numurs],0),6)</f>
        <v>0</v>
      </c>
      <c r="AM119" s="72" t="str">
        <f>IF(PM_EULopi[[#This Row],[Norma ]]="x",COUNTIFS(PM_EULopi[[Norma ]],PM_EULopi[[#This Row],[Norma ]],PM_EULopi[KOPĀ
Punkti ],"&gt;"&amp;PM_EULopi[[#This Row],[KOPĀ
Punkti ]])+1,"")</f>
        <v/>
      </c>
    </row>
    <row r="120" spans="1:39" x14ac:dyDescent="0.25">
      <c r="A120" s="55">
        <v>114</v>
      </c>
      <c r="B120" s="68">
        <v>114</v>
      </c>
      <c r="C120" s="35">
        <f>INDEX(PM_Dalibnieki[],MATCH(PM_EULopi[[#This Row],[Dablībnieka numurs]],PM_Dalibnieki[Dablībnieka numurs],0),2)</f>
        <v>0</v>
      </c>
      <c r="D120" s="35" t="str">
        <f>INDEX(PM_Dalibnieki[],MATCH(PM_EULopi[[#This Row],[Dablībnieka numurs]],PM_Dalibnieki[Dablībnieka numurs],0),3)</f>
        <v>Amatieris</v>
      </c>
      <c r="E120" s="35" t="str">
        <f>INDEX(PM_Dalibnieki[],MATCH(PM_EULopi[[#This Row],[Dablībnieka numurs]],PM_Dalibnieki[Dablībnieka numurs],0),4)</f>
        <v>Audris Bērziņš</v>
      </c>
      <c r="F120" s="185"/>
      <c r="G120" s="185"/>
      <c r="H120" s="185"/>
      <c r="I120" s="185"/>
      <c r="J120" s="185"/>
      <c r="K120" s="37">
        <f>SUM(PM_EULopi[[#This Row],[S1]:[S5]])</f>
        <v>0</v>
      </c>
      <c r="L120" s="37" t="str">
        <f t="shared" si="5"/>
        <v>(0, 0, 0)</v>
      </c>
      <c r="M120" s="188"/>
      <c r="N120" s="188"/>
      <c r="O120" s="188"/>
      <c r="P120" s="188"/>
      <c r="Q120" s="188"/>
      <c r="R120" s="37">
        <f>SUM(PM_EULopi[[#This Row],[L1]:[L5]])</f>
        <v>0</v>
      </c>
      <c r="S120" s="37" t="str">
        <f t="shared" si="6"/>
        <v>(0, 0, 0)</v>
      </c>
      <c r="T120" s="188"/>
      <c r="U120" s="188"/>
      <c r="V120" s="188"/>
      <c r="W120" s="188"/>
      <c r="X120" s="188"/>
      <c r="Y120" s="37">
        <f>SUM(PM_EULopi[[#This Row],[Ģ1]:[Ģ5]])</f>
        <v>0</v>
      </c>
      <c r="Z120" s="37" t="str">
        <f t="shared" si="7"/>
        <v>(0, 0, 0)</v>
      </c>
      <c r="AA120" s="188"/>
      <c r="AB120" s="188"/>
      <c r="AC120" s="188"/>
      <c r="AD120" s="188"/>
      <c r="AE120" s="188"/>
      <c r="AF120" s="37">
        <f>SUM(PM_EULopi[[#This Row],[C1]:[C5]])</f>
        <v>0</v>
      </c>
      <c r="AG120" s="37" t="str">
        <f t="shared" si="8"/>
        <v>(0, 0, 0)</v>
      </c>
      <c r="AH120" s="68">
        <f>SUM(PM_EULopi[[#This Row],[S Kopā]]+PM_EULopi[[#This Row],[L Kopā]]+PM_EULopi[[#This Row],[Ģ Kopā]]+PM_EULopi[[#This Row],[C Kopā]])</f>
        <v>0</v>
      </c>
      <c r="AI120" s="68" t="str">
        <f t="shared" si="9"/>
        <v>(0, 0, 0)</v>
      </c>
      <c r="AJ120" s="68" t="str">
        <f>IF(PM_EULopi[[#This Row],[KOPĀ
Punkti ]]&gt;0,RANK(PM_EULopi[[#This Row],[KOPĀ
Punkti ]],PM_EULopi[KOPĀ
Punkti ]),"NAV")</f>
        <v>NAV</v>
      </c>
      <c r="AK120" s="68"/>
      <c r="AL120" s="103">
        <f>INDEX(PM_Dalibnieki[],MATCH(PM_EULopi[[#This Row],[Dablībnieka numurs]],PM_Dalibnieki[Dablībnieka numurs],0),6)</f>
        <v>0</v>
      </c>
      <c r="AM120" s="72" t="str">
        <f>IF(PM_EULopi[[#This Row],[Norma ]]="x",COUNTIFS(PM_EULopi[[Norma ]],PM_EULopi[[#This Row],[Norma ]],PM_EULopi[KOPĀ
Punkti ],"&gt;"&amp;PM_EULopi[[#This Row],[KOPĀ
Punkti ]])+1,"")</f>
        <v/>
      </c>
    </row>
    <row r="121" spans="1:39" x14ac:dyDescent="0.25">
      <c r="A121" s="55">
        <v>115</v>
      </c>
      <c r="B121" s="68">
        <v>115</v>
      </c>
      <c r="C121" s="35">
        <f>INDEX(PM_Dalibnieki[],MATCH(PM_EULopi[[#This Row],[Dablībnieka numurs]],PM_Dalibnieki[Dablībnieka numurs],0),2)</f>
        <v>0</v>
      </c>
      <c r="D121" s="35" t="str">
        <f>INDEX(PM_Dalibnieki[],MATCH(PM_EULopi[[#This Row],[Dablībnieka numurs]],PM_Dalibnieki[Dablībnieka numurs],0),3)</f>
        <v>Amatieris</v>
      </c>
      <c r="E121" s="35" t="str">
        <f>INDEX(PM_Dalibnieki[],MATCH(PM_EULopi[[#This Row],[Dablībnieka numurs]],PM_Dalibnieki[Dablībnieka numurs],0),4)</f>
        <v>Andris Bašens</v>
      </c>
      <c r="F121" s="185"/>
      <c r="G121" s="185"/>
      <c r="H121" s="185"/>
      <c r="I121" s="185"/>
      <c r="J121" s="185"/>
      <c r="K121" s="37">
        <f>SUM(PM_EULopi[[#This Row],[S1]:[S5]])</f>
        <v>0</v>
      </c>
      <c r="L121" s="37" t="str">
        <f t="shared" si="5"/>
        <v>(0, 0, 0)</v>
      </c>
      <c r="M121" s="188"/>
      <c r="N121" s="188"/>
      <c r="O121" s="188"/>
      <c r="P121" s="188"/>
      <c r="Q121" s="188"/>
      <c r="R121" s="37">
        <f>SUM(PM_EULopi[[#This Row],[L1]:[L5]])</f>
        <v>0</v>
      </c>
      <c r="S121" s="37" t="str">
        <f t="shared" si="6"/>
        <v>(0, 0, 0)</v>
      </c>
      <c r="T121" s="188"/>
      <c r="U121" s="188"/>
      <c r="V121" s="188"/>
      <c r="W121" s="188"/>
      <c r="X121" s="188"/>
      <c r="Y121" s="37">
        <f>SUM(PM_EULopi[[#This Row],[Ģ1]:[Ģ5]])</f>
        <v>0</v>
      </c>
      <c r="Z121" s="37" t="str">
        <f t="shared" si="7"/>
        <v>(0, 0, 0)</v>
      </c>
      <c r="AA121" s="188"/>
      <c r="AB121" s="188"/>
      <c r="AC121" s="188"/>
      <c r="AD121" s="188"/>
      <c r="AE121" s="188"/>
      <c r="AF121" s="37">
        <f>SUM(PM_EULopi[[#This Row],[C1]:[C5]])</f>
        <v>0</v>
      </c>
      <c r="AG121" s="37" t="str">
        <f t="shared" si="8"/>
        <v>(0, 0, 0)</v>
      </c>
      <c r="AH121" s="68">
        <f>SUM(PM_EULopi[[#This Row],[S Kopā]]+PM_EULopi[[#This Row],[L Kopā]]+PM_EULopi[[#This Row],[Ģ Kopā]]+PM_EULopi[[#This Row],[C Kopā]])</f>
        <v>0</v>
      </c>
      <c r="AI121" s="68" t="str">
        <f t="shared" si="9"/>
        <v>(0, 0, 0)</v>
      </c>
      <c r="AJ121" s="68" t="str">
        <f>IF(PM_EULopi[[#This Row],[KOPĀ
Punkti ]]&gt;0,RANK(PM_EULopi[[#This Row],[KOPĀ
Punkti ]],PM_EULopi[KOPĀ
Punkti ]),"NAV")</f>
        <v>NAV</v>
      </c>
      <c r="AK121" s="68"/>
      <c r="AL121" s="103">
        <f>INDEX(PM_Dalibnieki[],MATCH(PM_EULopi[[#This Row],[Dablībnieka numurs]],PM_Dalibnieki[Dablībnieka numurs],0),6)</f>
        <v>0</v>
      </c>
      <c r="AM121" s="72" t="str">
        <f>IF(PM_EULopi[[#This Row],[Norma ]]="x",COUNTIFS(PM_EULopi[[Norma ]],PM_EULopi[[#This Row],[Norma ]],PM_EULopi[KOPĀ
Punkti ],"&gt;"&amp;PM_EULopi[[#This Row],[KOPĀ
Punkti ]])+1,"")</f>
        <v/>
      </c>
    </row>
    <row r="122" spans="1:39" x14ac:dyDescent="0.25">
      <c r="A122" s="55">
        <v>116</v>
      </c>
      <c r="B122" s="68">
        <v>116</v>
      </c>
      <c r="C122" s="35">
        <f>INDEX(PM_Dalibnieki[],MATCH(PM_EULopi[[#This Row],[Dablībnieka numurs]],PM_Dalibnieki[Dablībnieka numurs],0),2)</f>
        <v>0</v>
      </c>
      <c r="D122" s="35" t="str">
        <f>INDEX(PM_Dalibnieki[],MATCH(PM_EULopi[[#This Row],[Dablībnieka numurs]],PM_Dalibnieki[Dablībnieka numurs],0),3)</f>
        <v>Meistars</v>
      </c>
      <c r="E122" s="35" t="str">
        <f>INDEX(PM_Dalibnieki[],MATCH(PM_EULopi[[#This Row],[Dablībnieka numurs]],PM_Dalibnieki[Dablībnieka numurs],0),4)</f>
        <v>Andis Anspoks</v>
      </c>
      <c r="F122" s="185"/>
      <c r="G122" s="185"/>
      <c r="H122" s="185"/>
      <c r="I122" s="185"/>
      <c r="J122" s="185"/>
      <c r="K122" s="37">
        <f>SUM(PM_EULopi[[#This Row],[S1]:[S5]])</f>
        <v>0</v>
      </c>
      <c r="L122" s="37" t="str">
        <f t="shared" si="5"/>
        <v>(0, 0, 0)</v>
      </c>
      <c r="M122" s="188"/>
      <c r="N122" s="188"/>
      <c r="O122" s="188"/>
      <c r="P122" s="188"/>
      <c r="Q122" s="188"/>
      <c r="R122" s="37">
        <f>SUM(PM_EULopi[[#This Row],[L1]:[L5]])</f>
        <v>0</v>
      </c>
      <c r="S122" s="37" t="str">
        <f t="shared" si="6"/>
        <v>(0, 0, 0)</v>
      </c>
      <c r="T122" s="188"/>
      <c r="U122" s="188"/>
      <c r="V122" s="188"/>
      <c r="W122" s="188"/>
      <c r="X122" s="188"/>
      <c r="Y122" s="37">
        <f>SUM(PM_EULopi[[#This Row],[Ģ1]:[Ģ5]])</f>
        <v>0</v>
      </c>
      <c r="Z122" s="37" t="str">
        <f t="shared" si="7"/>
        <v>(0, 0, 0)</v>
      </c>
      <c r="AA122" s="188"/>
      <c r="AB122" s="188"/>
      <c r="AC122" s="188"/>
      <c r="AD122" s="188"/>
      <c r="AE122" s="188"/>
      <c r="AF122" s="37">
        <f>SUM(PM_EULopi[[#This Row],[C1]:[C5]])</f>
        <v>0</v>
      </c>
      <c r="AG122" s="37" t="str">
        <f t="shared" si="8"/>
        <v>(0, 0, 0)</v>
      </c>
      <c r="AH122" s="68">
        <f>SUM(PM_EULopi[[#This Row],[S Kopā]]+PM_EULopi[[#This Row],[L Kopā]]+PM_EULopi[[#This Row],[Ģ Kopā]]+PM_EULopi[[#This Row],[C Kopā]])</f>
        <v>0</v>
      </c>
      <c r="AI122" s="68" t="str">
        <f t="shared" si="9"/>
        <v>(0, 0, 0)</v>
      </c>
      <c r="AJ122" s="68" t="str">
        <f>IF(PM_EULopi[[#This Row],[KOPĀ
Punkti ]]&gt;0,RANK(PM_EULopi[[#This Row],[KOPĀ
Punkti ]],PM_EULopi[KOPĀ
Punkti ]),"NAV")</f>
        <v>NAV</v>
      </c>
      <c r="AK122" s="68"/>
      <c r="AL122" s="103">
        <f>INDEX(PM_Dalibnieki[],MATCH(PM_EULopi[[#This Row],[Dablībnieka numurs]],PM_Dalibnieki[Dablībnieka numurs],0),6)</f>
        <v>0</v>
      </c>
      <c r="AM122" s="72" t="str">
        <f>IF(PM_EULopi[[#This Row],[Norma ]]="x",COUNTIFS(PM_EULopi[[Norma ]],PM_EULopi[[#This Row],[Norma ]],PM_EULopi[KOPĀ
Punkti ],"&gt;"&amp;PM_EULopi[[#This Row],[KOPĀ
Punkti ]])+1,"")</f>
        <v/>
      </c>
    </row>
    <row r="123" spans="1:39" x14ac:dyDescent="0.25">
      <c r="A123" s="55">
        <v>117</v>
      </c>
      <c r="B123" s="68">
        <v>117</v>
      </c>
      <c r="C123" s="35">
        <f>INDEX(PM_Dalibnieki[],MATCH(PM_EULopi[[#This Row],[Dablībnieka numurs]],PM_Dalibnieki[Dablībnieka numurs],0),2)</f>
        <v>0</v>
      </c>
      <c r="D123" s="35">
        <f>INDEX(PM_Dalibnieki[],MATCH(PM_EULopi[[#This Row],[Dablībnieka numurs]],PM_Dalibnieki[Dablībnieka numurs],0),3)</f>
        <v>0</v>
      </c>
      <c r="E123" s="35">
        <f>INDEX(PM_Dalibnieki[],MATCH(PM_EULopi[[#This Row],[Dablībnieka numurs]],PM_Dalibnieki[Dablībnieka numurs],0),4)</f>
        <v>0</v>
      </c>
      <c r="F123" s="185"/>
      <c r="G123" s="185"/>
      <c r="H123" s="185"/>
      <c r="I123" s="185"/>
      <c r="J123" s="185"/>
      <c r="K123" s="37">
        <f>SUM(PM_EULopi[[#This Row],[S1]:[S5]])</f>
        <v>0</v>
      </c>
      <c r="L123" s="37" t="str">
        <f t="shared" si="5"/>
        <v>(0, 0, 0)</v>
      </c>
      <c r="M123" s="188"/>
      <c r="N123" s="188"/>
      <c r="O123" s="188"/>
      <c r="P123" s="188"/>
      <c r="Q123" s="188"/>
      <c r="R123" s="37">
        <f>SUM(PM_EULopi[[#This Row],[L1]:[L5]])</f>
        <v>0</v>
      </c>
      <c r="S123" s="37" t="str">
        <f t="shared" si="6"/>
        <v>(0, 0, 0)</v>
      </c>
      <c r="T123" s="188"/>
      <c r="U123" s="188"/>
      <c r="V123" s="188"/>
      <c r="W123" s="188"/>
      <c r="X123" s="188"/>
      <c r="Y123" s="37">
        <f>SUM(PM_EULopi[[#This Row],[Ģ1]:[Ģ5]])</f>
        <v>0</v>
      </c>
      <c r="Z123" s="37" t="str">
        <f t="shared" si="7"/>
        <v>(0, 0, 0)</v>
      </c>
      <c r="AA123" s="188"/>
      <c r="AB123" s="188"/>
      <c r="AC123" s="188"/>
      <c r="AD123" s="188"/>
      <c r="AE123" s="188"/>
      <c r="AF123" s="37">
        <f>SUM(PM_EULopi[[#This Row],[C1]:[C5]])</f>
        <v>0</v>
      </c>
      <c r="AG123" s="37" t="str">
        <f t="shared" si="8"/>
        <v>(0, 0, 0)</v>
      </c>
      <c r="AH123" s="68">
        <f>SUM(PM_EULopi[[#This Row],[S Kopā]]+PM_EULopi[[#This Row],[L Kopā]]+PM_EULopi[[#This Row],[Ģ Kopā]]+PM_EULopi[[#This Row],[C Kopā]])</f>
        <v>0</v>
      </c>
      <c r="AI123" s="68" t="str">
        <f t="shared" si="9"/>
        <v>(0, 0, 0)</v>
      </c>
      <c r="AJ123" s="68" t="str">
        <f>IF(PM_EULopi[[#This Row],[KOPĀ
Punkti ]]&gt;0,RANK(PM_EULopi[[#This Row],[KOPĀ
Punkti ]],PM_EULopi[KOPĀ
Punkti ]),"NAV")</f>
        <v>NAV</v>
      </c>
      <c r="AK123" s="68"/>
      <c r="AL123" s="103">
        <f>INDEX(PM_Dalibnieki[],MATCH(PM_EULopi[[#This Row],[Dablībnieka numurs]],PM_Dalibnieki[Dablībnieka numurs],0),6)</f>
        <v>0</v>
      </c>
      <c r="AM123" s="72" t="str">
        <f>IF(PM_EULopi[[#This Row],[Norma ]]="x",COUNTIFS(PM_EULopi[[Norma ]],PM_EULopi[[#This Row],[Norma ]],PM_EULopi[KOPĀ
Punkti ],"&gt;"&amp;PM_EULopi[[#This Row],[KOPĀ
Punkti ]])+1,"")</f>
        <v/>
      </c>
    </row>
    <row r="124" spans="1:39" x14ac:dyDescent="0.25">
      <c r="A124" s="55">
        <v>118</v>
      </c>
      <c r="B124" s="68">
        <v>118</v>
      </c>
      <c r="C124" s="35">
        <f>INDEX(PM_Dalibnieki[],MATCH(PM_EULopi[[#This Row],[Dablībnieka numurs]],PM_Dalibnieki[Dablībnieka numurs],0),2)</f>
        <v>0</v>
      </c>
      <c r="D124" s="35">
        <f>INDEX(PM_Dalibnieki[],MATCH(PM_EULopi[[#This Row],[Dablībnieka numurs]],PM_Dalibnieki[Dablībnieka numurs],0),3)</f>
        <v>0</v>
      </c>
      <c r="E124" s="35">
        <f>INDEX(PM_Dalibnieki[],MATCH(PM_EULopi[[#This Row],[Dablībnieka numurs]],PM_Dalibnieki[Dablībnieka numurs],0),4)</f>
        <v>0</v>
      </c>
      <c r="F124" s="185"/>
      <c r="G124" s="185"/>
      <c r="H124" s="185"/>
      <c r="I124" s="185"/>
      <c r="J124" s="185"/>
      <c r="K124" s="37">
        <f>SUM(PM_EULopi[[#This Row],[S1]:[S5]])</f>
        <v>0</v>
      </c>
      <c r="L124" s="37" t="str">
        <f t="shared" si="5"/>
        <v>(0, 0, 0)</v>
      </c>
      <c r="M124" s="72"/>
      <c r="N124" s="72"/>
      <c r="O124" s="72"/>
      <c r="P124" s="72"/>
      <c r="Q124" s="72"/>
      <c r="R124" s="37">
        <f>SUM(PM_EULopi[[#This Row],[L1]:[L5]])</f>
        <v>0</v>
      </c>
      <c r="S124" s="37" t="str">
        <f t="shared" si="6"/>
        <v>(0, 0, 0)</v>
      </c>
      <c r="T124" s="72"/>
      <c r="U124" s="72"/>
      <c r="V124" s="72"/>
      <c r="W124" s="72"/>
      <c r="X124" s="72"/>
      <c r="Y124" s="37">
        <f>SUM(PM_EULopi[[#This Row],[Ģ1]:[Ģ5]])</f>
        <v>0</v>
      </c>
      <c r="Z124" s="37" t="str">
        <f t="shared" si="7"/>
        <v>(0, 0, 0)</v>
      </c>
      <c r="AA124" s="72"/>
      <c r="AB124" s="72"/>
      <c r="AC124" s="72"/>
      <c r="AD124" s="72"/>
      <c r="AE124" s="72"/>
      <c r="AF124" s="37">
        <f>SUM(PM_EULopi[[#This Row],[C1]:[C5]])</f>
        <v>0</v>
      </c>
      <c r="AG124" s="37" t="str">
        <f t="shared" si="8"/>
        <v>(0, 0, 0)</v>
      </c>
      <c r="AH124" s="68">
        <f>SUM(PM_EULopi[[#This Row],[S Kopā]]+PM_EULopi[[#This Row],[L Kopā]]+PM_EULopi[[#This Row],[Ģ Kopā]]+PM_EULopi[[#This Row],[C Kopā]])</f>
        <v>0</v>
      </c>
      <c r="AI124" s="68" t="str">
        <f t="shared" si="9"/>
        <v>(0, 0, 0)</v>
      </c>
      <c r="AJ124" s="68" t="str">
        <f>IF(PM_EULopi[[#This Row],[KOPĀ
Punkti ]]&gt;0,RANK(PM_EULopi[[#This Row],[KOPĀ
Punkti ]],PM_EULopi[KOPĀ
Punkti ]),"NAV")</f>
        <v>NAV</v>
      </c>
      <c r="AK124" s="68"/>
      <c r="AL124" s="103">
        <f>INDEX(PM_Dalibnieki[],MATCH(PM_EULopi[[#This Row],[Dablībnieka numurs]],PM_Dalibnieki[Dablībnieka numurs],0),6)</f>
        <v>0</v>
      </c>
      <c r="AM124" s="72" t="str">
        <f>IF(PM_EULopi[[#This Row],[Norma ]]="x",COUNTIFS(PM_EULopi[[Norma ]],PM_EULopi[[#This Row],[Norma ]],PM_EULopi[KOPĀ
Punkti ],"&gt;"&amp;PM_EULopi[[#This Row],[KOPĀ
Punkti ]])+1,"")</f>
        <v/>
      </c>
    </row>
    <row r="125" spans="1:39" x14ac:dyDescent="0.25">
      <c r="A125" s="55">
        <v>119</v>
      </c>
      <c r="B125" s="68">
        <v>119</v>
      </c>
      <c r="C125" s="35">
        <f>INDEX(PM_Dalibnieki[],MATCH(PM_EULopi[[#This Row],[Dablībnieka numurs]],PM_Dalibnieki[Dablībnieka numurs],0),2)</f>
        <v>0</v>
      </c>
      <c r="D125" s="35">
        <f>INDEX(PM_Dalibnieki[],MATCH(PM_EULopi[[#This Row],[Dablībnieka numurs]],PM_Dalibnieki[Dablībnieka numurs],0),3)</f>
        <v>0</v>
      </c>
      <c r="E125" s="35">
        <f>INDEX(PM_Dalibnieki[],MATCH(PM_EULopi[[#This Row],[Dablībnieka numurs]],PM_Dalibnieki[Dablībnieka numurs],0),4)</f>
        <v>0</v>
      </c>
      <c r="F125" s="185"/>
      <c r="G125" s="185"/>
      <c r="H125" s="185"/>
      <c r="I125" s="185"/>
      <c r="J125" s="185"/>
      <c r="K125" s="37">
        <f>SUM(PM_EULopi[[#This Row],[S1]:[S5]])</f>
        <v>0</v>
      </c>
      <c r="L125" s="37" t="str">
        <f t="shared" si="5"/>
        <v>(0, 0, 0)</v>
      </c>
      <c r="M125" s="72"/>
      <c r="N125" s="72"/>
      <c r="O125" s="72"/>
      <c r="P125" s="72"/>
      <c r="Q125" s="72"/>
      <c r="R125" s="37">
        <f>SUM(PM_EULopi[[#This Row],[L1]:[L5]])</f>
        <v>0</v>
      </c>
      <c r="S125" s="37" t="str">
        <f t="shared" si="6"/>
        <v>(0, 0, 0)</v>
      </c>
      <c r="T125" s="72"/>
      <c r="U125" s="72"/>
      <c r="V125" s="72"/>
      <c r="W125" s="72"/>
      <c r="X125" s="72"/>
      <c r="Y125" s="37">
        <f>SUM(PM_EULopi[[#This Row],[Ģ1]:[Ģ5]])</f>
        <v>0</v>
      </c>
      <c r="Z125" s="37" t="str">
        <f t="shared" si="7"/>
        <v>(0, 0, 0)</v>
      </c>
      <c r="AA125" s="72"/>
      <c r="AB125" s="72"/>
      <c r="AC125" s="72"/>
      <c r="AD125" s="72"/>
      <c r="AE125" s="72"/>
      <c r="AF125" s="37">
        <f>SUM(PM_EULopi[[#This Row],[C1]:[C5]])</f>
        <v>0</v>
      </c>
      <c r="AG125" s="37" t="str">
        <f t="shared" si="8"/>
        <v>(0, 0, 0)</v>
      </c>
      <c r="AH125" s="68">
        <f>SUM(PM_EULopi[[#This Row],[S Kopā]]+PM_EULopi[[#This Row],[L Kopā]]+PM_EULopi[[#This Row],[Ģ Kopā]]+PM_EULopi[[#This Row],[C Kopā]])</f>
        <v>0</v>
      </c>
      <c r="AI125" s="68" t="str">
        <f t="shared" si="9"/>
        <v>(0, 0, 0)</v>
      </c>
      <c r="AJ125" s="68" t="str">
        <f>IF(PM_EULopi[[#This Row],[KOPĀ
Punkti ]]&gt;0,RANK(PM_EULopi[[#This Row],[KOPĀ
Punkti ]],PM_EULopi[KOPĀ
Punkti ]),"NAV")</f>
        <v>NAV</v>
      </c>
      <c r="AK125" s="68"/>
      <c r="AL125" s="103">
        <f>INDEX(PM_Dalibnieki[],MATCH(PM_EULopi[[#This Row],[Dablībnieka numurs]],PM_Dalibnieki[Dablībnieka numurs],0),6)</f>
        <v>0</v>
      </c>
      <c r="AM125" s="72" t="str">
        <f>IF(PM_EULopi[[#This Row],[Norma ]]="x",COUNTIFS(PM_EULopi[[Norma ]],PM_EULopi[[#This Row],[Norma ]],PM_EULopi[KOPĀ
Punkti ],"&gt;"&amp;PM_EULopi[[#This Row],[KOPĀ
Punkti ]])+1,"")</f>
        <v/>
      </c>
    </row>
    <row r="126" spans="1:39" x14ac:dyDescent="0.25">
      <c r="A126" s="55">
        <v>120</v>
      </c>
      <c r="B126" s="68">
        <v>120</v>
      </c>
      <c r="C126" s="35">
        <f>INDEX(PM_Dalibnieki[],MATCH(PM_EULopi[[#This Row],[Dablībnieka numurs]],PM_Dalibnieki[Dablībnieka numurs],0),2)</f>
        <v>0</v>
      </c>
      <c r="D126" s="35">
        <f>INDEX(PM_Dalibnieki[],MATCH(PM_EULopi[[#This Row],[Dablībnieka numurs]],PM_Dalibnieki[Dablībnieka numurs],0),3)</f>
        <v>0</v>
      </c>
      <c r="E126" s="35">
        <f>INDEX(PM_Dalibnieki[],MATCH(PM_EULopi[[#This Row],[Dablībnieka numurs]],PM_Dalibnieki[Dablībnieka numurs],0),4)</f>
        <v>0</v>
      </c>
      <c r="F126" s="185"/>
      <c r="G126" s="185"/>
      <c r="H126" s="185"/>
      <c r="I126" s="185"/>
      <c r="J126" s="185"/>
      <c r="K126" s="37">
        <f>SUM(PM_EULopi[[#This Row],[S1]:[S5]])</f>
        <v>0</v>
      </c>
      <c r="L126" s="37" t="str">
        <f t="shared" si="5"/>
        <v>(0, 0, 0)</v>
      </c>
      <c r="M126" s="72"/>
      <c r="N126" s="72"/>
      <c r="O126" s="72"/>
      <c r="P126" s="72"/>
      <c r="Q126" s="72"/>
      <c r="R126" s="37">
        <f>SUM(PM_EULopi[[#This Row],[L1]:[L5]])</f>
        <v>0</v>
      </c>
      <c r="S126" s="37" t="str">
        <f t="shared" si="6"/>
        <v>(0, 0, 0)</v>
      </c>
      <c r="T126" s="72"/>
      <c r="U126" s="72"/>
      <c r="V126" s="72"/>
      <c r="W126" s="72"/>
      <c r="X126" s="72"/>
      <c r="Y126" s="37">
        <f>SUM(PM_EULopi[[#This Row],[Ģ1]:[Ģ5]])</f>
        <v>0</v>
      </c>
      <c r="Z126" s="37" t="str">
        <f t="shared" si="7"/>
        <v>(0, 0, 0)</v>
      </c>
      <c r="AA126" s="72"/>
      <c r="AB126" s="72"/>
      <c r="AC126" s="72"/>
      <c r="AD126" s="72"/>
      <c r="AE126" s="72"/>
      <c r="AF126" s="37">
        <f>SUM(PM_EULopi[[#This Row],[C1]:[C5]])</f>
        <v>0</v>
      </c>
      <c r="AG126" s="37" t="str">
        <f t="shared" si="8"/>
        <v>(0, 0, 0)</v>
      </c>
      <c r="AH126" s="68">
        <f>SUM(PM_EULopi[[#This Row],[S Kopā]]+PM_EULopi[[#This Row],[L Kopā]]+PM_EULopi[[#This Row],[Ģ Kopā]]+PM_EULopi[[#This Row],[C Kopā]])</f>
        <v>0</v>
      </c>
      <c r="AI126" s="68" t="str">
        <f t="shared" si="9"/>
        <v>(0, 0, 0)</v>
      </c>
      <c r="AJ126" s="68" t="str">
        <f>IF(PM_EULopi[[#This Row],[KOPĀ
Punkti ]]&gt;0,RANK(PM_EULopi[[#This Row],[KOPĀ
Punkti ]],PM_EULopi[KOPĀ
Punkti ]),"NAV")</f>
        <v>NAV</v>
      </c>
      <c r="AK126" s="68"/>
      <c r="AL126" s="103">
        <f>INDEX(PM_Dalibnieki[],MATCH(PM_EULopi[[#This Row],[Dablībnieka numurs]],PM_Dalibnieki[Dablībnieka numurs],0),6)</f>
        <v>0</v>
      </c>
      <c r="AM126" s="72" t="str">
        <f>IF(PM_EULopi[[#This Row],[Norma ]]="x",COUNTIFS(PM_EULopi[[Norma ]],PM_EULopi[[#This Row],[Norma ]],PM_EULopi[KOPĀ
Punkti ],"&gt;"&amp;PM_EULopi[[#This Row],[KOPĀ
Punkti ]])+1,"")</f>
        <v/>
      </c>
    </row>
    <row r="127" spans="1:39" x14ac:dyDescent="0.25">
      <c r="A127" s="55">
        <v>121</v>
      </c>
      <c r="B127" s="68">
        <v>121</v>
      </c>
      <c r="C127" s="35">
        <f>INDEX(PM_Dalibnieki[],MATCH(PM_EULopi[[#This Row],[Dablībnieka numurs]],PM_Dalibnieki[Dablībnieka numurs],0),2)</f>
        <v>0</v>
      </c>
      <c r="D127" s="35">
        <f>INDEX(PM_Dalibnieki[],MATCH(PM_EULopi[[#This Row],[Dablībnieka numurs]],PM_Dalibnieki[Dablībnieka numurs],0),3)</f>
        <v>0</v>
      </c>
      <c r="E127" s="35">
        <f>INDEX(PM_Dalibnieki[],MATCH(PM_EULopi[[#This Row],[Dablībnieka numurs]],PM_Dalibnieki[Dablībnieka numurs],0),4)</f>
        <v>0</v>
      </c>
      <c r="F127" s="189"/>
      <c r="G127" s="189"/>
      <c r="H127" s="189"/>
      <c r="I127" s="189"/>
      <c r="J127" s="189"/>
      <c r="K127" s="37">
        <f>SUM(PM_EULopi[[#This Row],[S1]:[S5]])</f>
        <v>0</v>
      </c>
      <c r="L127" s="37" t="str">
        <f t="shared" si="5"/>
        <v>(0, 0, 0)</v>
      </c>
      <c r="M127" s="72"/>
      <c r="N127" s="72"/>
      <c r="O127" s="72"/>
      <c r="P127" s="72"/>
      <c r="Q127" s="72"/>
      <c r="R127" s="37">
        <f>SUM(PM_EULopi[[#This Row],[L1]:[L5]])</f>
        <v>0</v>
      </c>
      <c r="S127" s="37" t="str">
        <f t="shared" si="6"/>
        <v>(0, 0, 0)</v>
      </c>
      <c r="T127" s="72"/>
      <c r="U127" s="72"/>
      <c r="V127" s="72"/>
      <c r="W127" s="72"/>
      <c r="X127" s="72"/>
      <c r="Y127" s="37">
        <f>SUM(PM_EULopi[[#This Row],[Ģ1]:[Ģ5]])</f>
        <v>0</v>
      </c>
      <c r="Z127" s="37" t="str">
        <f t="shared" si="7"/>
        <v>(0, 0, 0)</v>
      </c>
      <c r="AA127" s="72"/>
      <c r="AB127" s="72"/>
      <c r="AC127" s="72"/>
      <c r="AD127" s="72"/>
      <c r="AE127" s="72"/>
      <c r="AF127" s="37">
        <f>SUM(PM_EULopi[[#This Row],[C1]:[C5]])</f>
        <v>0</v>
      </c>
      <c r="AG127" s="37" t="str">
        <f t="shared" si="8"/>
        <v>(0, 0, 0)</v>
      </c>
      <c r="AH127" s="68">
        <f>SUM(PM_EULopi[[#This Row],[S Kopā]]+PM_EULopi[[#This Row],[L Kopā]]+PM_EULopi[[#This Row],[Ģ Kopā]]+PM_EULopi[[#This Row],[C Kopā]])</f>
        <v>0</v>
      </c>
      <c r="AI127" s="68" t="str">
        <f t="shared" si="9"/>
        <v>(0, 0, 0)</v>
      </c>
      <c r="AJ127" s="68" t="str">
        <f>IF(PM_EULopi[[#This Row],[KOPĀ
Punkti ]]&gt;0,RANK(PM_EULopi[[#This Row],[KOPĀ
Punkti ]],PM_EULopi[KOPĀ
Punkti ]),"NAV")</f>
        <v>NAV</v>
      </c>
      <c r="AK127" s="68"/>
      <c r="AL127" s="103">
        <f>INDEX(PM_Dalibnieki[],MATCH(PM_EULopi[[#This Row],[Dablībnieka numurs]],PM_Dalibnieki[Dablībnieka numurs],0),6)</f>
        <v>0</v>
      </c>
      <c r="AM127" s="72" t="str">
        <f>IF(PM_EULopi[[#This Row],[Norma ]]="x",COUNTIFS(PM_EULopi[[Norma ]],PM_EULopi[[#This Row],[Norma ]],PM_EULopi[KOPĀ
Punkti ],"&gt;"&amp;PM_EULopi[[#This Row],[KOPĀ
Punkti ]])+1,"")</f>
        <v/>
      </c>
    </row>
    <row r="128" spans="1:39" x14ac:dyDescent="0.25">
      <c r="A128" s="55">
        <v>122</v>
      </c>
      <c r="B128" s="68">
        <v>122</v>
      </c>
      <c r="C128" s="35">
        <f>INDEX(PM_Dalibnieki[],MATCH(PM_EULopi[[#This Row],[Dablībnieka numurs]],PM_Dalibnieki[Dablībnieka numurs],0),2)</f>
        <v>0</v>
      </c>
      <c r="D128" s="35">
        <f>INDEX(PM_Dalibnieki[],MATCH(PM_EULopi[[#This Row],[Dablībnieka numurs]],PM_Dalibnieki[Dablībnieka numurs],0),3)</f>
        <v>0</v>
      </c>
      <c r="E128" s="35">
        <f>INDEX(PM_Dalibnieki[],MATCH(PM_EULopi[[#This Row],[Dablībnieka numurs]],PM_Dalibnieki[Dablībnieka numurs],0),4)</f>
        <v>0</v>
      </c>
      <c r="F128" s="185"/>
      <c r="G128" s="185"/>
      <c r="H128" s="185"/>
      <c r="I128" s="185"/>
      <c r="J128" s="185"/>
      <c r="K128" s="37">
        <f>SUM(PM_EULopi[[#This Row],[S1]:[S5]])</f>
        <v>0</v>
      </c>
      <c r="L128" s="37" t="str">
        <f t="shared" si="5"/>
        <v>(0, 0, 0)</v>
      </c>
      <c r="M128" s="72"/>
      <c r="N128" s="72"/>
      <c r="O128" s="72"/>
      <c r="P128" s="72"/>
      <c r="Q128" s="72"/>
      <c r="R128" s="37">
        <f>SUM(PM_EULopi[[#This Row],[L1]:[L5]])</f>
        <v>0</v>
      </c>
      <c r="S128" s="37" t="str">
        <f t="shared" si="6"/>
        <v>(0, 0, 0)</v>
      </c>
      <c r="T128" s="72"/>
      <c r="U128" s="72"/>
      <c r="V128" s="72"/>
      <c r="W128" s="72"/>
      <c r="X128" s="72"/>
      <c r="Y128" s="37">
        <f>SUM(PM_EULopi[[#This Row],[Ģ1]:[Ģ5]])</f>
        <v>0</v>
      </c>
      <c r="Z128" s="37" t="str">
        <f t="shared" si="7"/>
        <v>(0, 0, 0)</v>
      </c>
      <c r="AA128" s="72"/>
      <c r="AB128" s="72"/>
      <c r="AC128" s="72"/>
      <c r="AD128" s="72"/>
      <c r="AE128" s="72"/>
      <c r="AF128" s="37">
        <f>SUM(PM_EULopi[[#This Row],[C1]:[C5]])</f>
        <v>0</v>
      </c>
      <c r="AG128" s="37" t="str">
        <f t="shared" si="8"/>
        <v>(0, 0, 0)</v>
      </c>
      <c r="AH128" s="68">
        <f>SUM(PM_EULopi[[#This Row],[S Kopā]]+PM_EULopi[[#This Row],[L Kopā]]+PM_EULopi[[#This Row],[Ģ Kopā]]+PM_EULopi[[#This Row],[C Kopā]])</f>
        <v>0</v>
      </c>
      <c r="AI128" s="68" t="str">
        <f t="shared" si="9"/>
        <v>(0, 0, 0)</v>
      </c>
      <c r="AJ128" s="68" t="str">
        <f>IF(PM_EULopi[[#This Row],[KOPĀ
Punkti ]]&gt;0,RANK(PM_EULopi[[#This Row],[KOPĀ
Punkti ]],PM_EULopi[KOPĀ
Punkti ]),"NAV")</f>
        <v>NAV</v>
      </c>
      <c r="AK128" s="68"/>
      <c r="AL128" s="103">
        <f>INDEX(PM_Dalibnieki[],MATCH(PM_EULopi[[#This Row],[Dablībnieka numurs]],PM_Dalibnieki[Dablībnieka numurs],0),6)</f>
        <v>0</v>
      </c>
      <c r="AM128" s="72" t="str">
        <f>IF(PM_EULopi[[#This Row],[Norma ]]="x",COUNTIFS(PM_EULopi[[Norma ]],PM_EULopi[[#This Row],[Norma ]],PM_EULopi[KOPĀ
Punkti ],"&gt;"&amp;PM_EULopi[[#This Row],[KOPĀ
Punkti ]])+1,"")</f>
        <v/>
      </c>
    </row>
    <row r="129" spans="1:39" x14ac:dyDescent="0.25">
      <c r="A129" s="55">
        <v>123</v>
      </c>
      <c r="B129" s="68">
        <v>123</v>
      </c>
      <c r="C129" s="35">
        <f>INDEX(PM_Dalibnieki[],MATCH(PM_EULopi[[#This Row],[Dablībnieka numurs]],PM_Dalibnieki[Dablībnieka numurs],0),2)</f>
        <v>0</v>
      </c>
      <c r="D129" s="35">
        <f>INDEX(PM_Dalibnieki[],MATCH(PM_EULopi[[#This Row],[Dablībnieka numurs]],PM_Dalibnieki[Dablībnieka numurs],0),3)</f>
        <v>0</v>
      </c>
      <c r="E129" s="35">
        <f>INDEX(PM_Dalibnieki[],MATCH(PM_EULopi[[#This Row],[Dablībnieka numurs]],PM_Dalibnieki[Dablībnieka numurs],0),4)</f>
        <v>0</v>
      </c>
      <c r="F129" s="185"/>
      <c r="G129" s="185"/>
      <c r="H129" s="185"/>
      <c r="I129" s="185"/>
      <c r="J129" s="185"/>
      <c r="K129" s="37">
        <f>SUM(PM_EULopi[[#This Row],[S1]:[S5]])</f>
        <v>0</v>
      </c>
      <c r="L129" s="37" t="str">
        <f t="shared" si="5"/>
        <v>(0, 0, 0)</v>
      </c>
      <c r="M129" s="72"/>
      <c r="N129" s="72"/>
      <c r="O129" s="72"/>
      <c r="P129" s="72"/>
      <c r="Q129" s="72"/>
      <c r="R129" s="37">
        <f>SUM(PM_EULopi[[#This Row],[L1]:[L5]])</f>
        <v>0</v>
      </c>
      <c r="S129" s="37" t="str">
        <f t="shared" si="6"/>
        <v>(0, 0, 0)</v>
      </c>
      <c r="T129" s="72"/>
      <c r="U129" s="72"/>
      <c r="V129" s="72"/>
      <c r="W129" s="72"/>
      <c r="X129" s="72"/>
      <c r="Y129" s="37">
        <f>SUM(PM_EULopi[[#This Row],[Ģ1]:[Ģ5]])</f>
        <v>0</v>
      </c>
      <c r="Z129" s="37" t="str">
        <f t="shared" si="7"/>
        <v>(0, 0, 0)</v>
      </c>
      <c r="AA129" s="72"/>
      <c r="AB129" s="72"/>
      <c r="AC129" s="72"/>
      <c r="AD129" s="72"/>
      <c r="AE129" s="72"/>
      <c r="AF129" s="37">
        <f>SUM(PM_EULopi[[#This Row],[C1]:[C5]])</f>
        <v>0</v>
      </c>
      <c r="AG129" s="37" t="str">
        <f t="shared" si="8"/>
        <v>(0, 0, 0)</v>
      </c>
      <c r="AH129" s="68">
        <f>SUM(PM_EULopi[[#This Row],[S Kopā]]+PM_EULopi[[#This Row],[L Kopā]]+PM_EULopi[[#This Row],[Ģ Kopā]]+PM_EULopi[[#This Row],[C Kopā]])</f>
        <v>0</v>
      </c>
      <c r="AI129" s="68" t="str">
        <f t="shared" si="9"/>
        <v>(0, 0, 0)</v>
      </c>
      <c r="AJ129" s="68" t="str">
        <f>IF(PM_EULopi[[#This Row],[KOPĀ
Punkti ]]&gt;0,RANK(PM_EULopi[[#This Row],[KOPĀ
Punkti ]],PM_EULopi[KOPĀ
Punkti ]),"NAV")</f>
        <v>NAV</v>
      </c>
      <c r="AK129" s="68"/>
      <c r="AL129" s="103">
        <f>INDEX(PM_Dalibnieki[],MATCH(PM_EULopi[[#This Row],[Dablībnieka numurs]],PM_Dalibnieki[Dablībnieka numurs],0),6)</f>
        <v>0</v>
      </c>
      <c r="AM129" s="72" t="str">
        <f>IF(PM_EULopi[[#This Row],[Norma ]]="x",COUNTIFS(PM_EULopi[[Norma ]],PM_EULopi[[#This Row],[Norma ]],PM_EULopi[KOPĀ
Punkti ],"&gt;"&amp;PM_EULopi[[#This Row],[KOPĀ
Punkti ]])+1,"")</f>
        <v/>
      </c>
    </row>
    <row r="130" spans="1:39" x14ac:dyDescent="0.25">
      <c r="A130" s="55">
        <v>124</v>
      </c>
      <c r="B130" s="68">
        <v>124</v>
      </c>
      <c r="C130" s="35">
        <f>INDEX(PM_Dalibnieki[],MATCH(PM_EULopi[[#This Row],[Dablībnieka numurs]],PM_Dalibnieki[Dablībnieka numurs],0),2)</f>
        <v>0</v>
      </c>
      <c r="D130" s="35">
        <f>INDEX(PM_Dalibnieki[],MATCH(PM_EULopi[[#This Row],[Dablībnieka numurs]],PM_Dalibnieki[Dablībnieka numurs],0),3)</f>
        <v>0</v>
      </c>
      <c r="E130" s="35">
        <f>INDEX(PM_Dalibnieki[],MATCH(PM_EULopi[[#This Row],[Dablībnieka numurs]],PM_Dalibnieki[Dablībnieka numurs],0),4)</f>
        <v>0</v>
      </c>
      <c r="F130" s="185"/>
      <c r="G130" s="185"/>
      <c r="H130" s="185"/>
      <c r="I130" s="185"/>
      <c r="J130" s="185"/>
      <c r="K130" s="37">
        <f>SUM(PM_EULopi[[#This Row],[S1]:[S5]])</f>
        <v>0</v>
      </c>
      <c r="L130" s="37" t="str">
        <f t="shared" si="5"/>
        <v>(0, 0, 0)</v>
      </c>
      <c r="M130" s="72"/>
      <c r="N130" s="72"/>
      <c r="O130" s="72"/>
      <c r="P130" s="72"/>
      <c r="Q130" s="72"/>
      <c r="R130" s="37">
        <f>SUM(PM_EULopi[[#This Row],[L1]:[L5]])</f>
        <v>0</v>
      </c>
      <c r="S130" s="37" t="str">
        <f t="shared" si="6"/>
        <v>(0, 0, 0)</v>
      </c>
      <c r="T130" s="72"/>
      <c r="U130" s="72"/>
      <c r="V130" s="72"/>
      <c r="W130" s="72"/>
      <c r="X130" s="72"/>
      <c r="Y130" s="37">
        <f>SUM(PM_EULopi[[#This Row],[Ģ1]:[Ģ5]])</f>
        <v>0</v>
      </c>
      <c r="Z130" s="37" t="str">
        <f t="shared" si="7"/>
        <v>(0, 0, 0)</v>
      </c>
      <c r="AA130" s="72"/>
      <c r="AB130" s="72"/>
      <c r="AC130" s="72"/>
      <c r="AD130" s="72"/>
      <c r="AE130" s="72"/>
      <c r="AF130" s="37">
        <f>SUM(PM_EULopi[[#This Row],[C1]:[C5]])</f>
        <v>0</v>
      </c>
      <c r="AG130" s="37" t="str">
        <f t="shared" si="8"/>
        <v>(0, 0, 0)</v>
      </c>
      <c r="AH130" s="68">
        <f>SUM(PM_EULopi[[#This Row],[S Kopā]]+PM_EULopi[[#This Row],[L Kopā]]+PM_EULopi[[#This Row],[Ģ Kopā]]+PM_EULopi[[#This Row],[C Kopā]])</f>
        <v>0</v>
      </c>
      <c r="AI130" s="68" t="str">
        <f t="shared" si="9"/>
        <v>(0, 0, 0)</v>
      </c>
      <c r="AJ130" s="68" t="str">
        <f>IF(PM_EULopi[[#This Row],[KOPĀ
Punkti ]]&gt;0,RANK(PM_EULopi[[#This Row],[KOPĀ
Punkti ]],PM_EULopi[KOPĀ
Punkti ]),"NAV")</f>
        <v>NAV</v>
      </c>
      <c r="AK130" s="68"/>
      <c r="AL130" s="103">
        <f>INDEX(PM_Dalibnieki[],MATCH(PM_EULopi[[#This Row],[Dablībnieka numurs]],PM_Dalibnieki[Dablībnieka numurs],0),6)</f>
        <v>0</v>
      </c>
      <c r="AM130" s="72" t="str">
        <f>IF(PM_EULopi[[#This Row],[Norma ]]="x",COUNTIFS(PM_EULopi[[Norma ]],PM_EULopi[[#This Row],[Norma ]],PM_EULopi[KOPĀ
Punkti ],"&gt;"&amp;PM_EULopi[[#This Row],[KOPĀ
Punkti ]])+1,"")</f>
        <v/>
      </c>
    </row>
    <row r="131" spans="1:39" x14ac:dyDescent="0.25">
      <c r="A131" s="55">
        <v>125</v>
      </c>
      <c r="B131" s="68">
        <v>125</v>
      </c>
      <c r="C131" s="35">
        <f>INDEX(PM_Dalibnieki[],MATCH(PM_EULopi[[#This Row],[Dablībnieka numurs]],PM_Dalibnieki[Dablībnieka numurs],0),2)</f>
        <v>0</v>
      </c>
      <c r="D131" s="35">
        <f>INDEX(PM_Dalibnieki[],MATCH(PM_EULopi[[#This Row],[Dablībnieka numurs]],PM_Dalibnieki[Dablībnieka numurs],0),3)</f>
        <v>0</v>
      </c>
      <c r="E131" s="35">
        <f>INDEX(PM_Dalibnieki[],MATCH(PM_EULopi[[#This Row],[Dablībnieka numurs]],PM_Dalibnieki[Dablībnieka numurs],0),4)</f>
        <v>0</v>
      </c>
      <c r="F131" s="185"/>
      <c r="G131" s="185"/>
      <c r="H131" s="185"/>
      <c r="I131" s="185"/>
      <c r="J131" s="185"/>
      <c r="K131" s="37">
        <f>SUM(PM_EULopi[[#This Row],[S1]:[S5]])</f>
        <v>0</v>
      </c>
      <c r="L131" s="37" t="str">
        <f t="shared" si="5"/>
        <v>(0, 0, 0)</v>
      </c>
      <c r="M131" s="72"/>
      <c r="N131" s="72"/>
      <c r="O131" s="72"/>
      <c r="P131" s="72"/>
      <c r="Q131" s="72"/>
      <c r="R131" s="37">
        <f>SUM(PM_EULopi[[#This Row],[L1]:[L5]])</f>
        <v>0</v>
      </c>
      <c r="S131" s="37" t="str">
        <f t="shared" si="6"/>
        <v>(0, 0, 0)</v>
      </c>
      <c r="T131" s="72"/>
      <c r="U131" s="72"/>
      <c r="V131" s="72"/>
      <c r="W131" s="72"/>
      <c r="X131" s="72"/>
      <c r="Y131" s="37">
        <f>SUM(PM_EULopi[[#This Row],[Ģ1]:[Ģ5]])</f>
        <v>0</v>
      </c>
      <c r="Z131" s="37" t="str">
        <f t="shared" si="7"/>
        <v>(0, 0, 0)</v>
      </c>
      <c r="AA131" s="72"/>
      <c r="AB131" s="72"/>
      <c r="AC131" s="72"/>
      <c r="AD131" s="72"/>
      <c r="AE131" s="72"/>
      <c r="AF131" s="37">
        <f>SUM(PM_EULopi[[#This Row],[C1]:[C5]])</f>
        <v>0</v>
      </c>
      <c r="AG131" s="37" t="str">
        <f t="shared" si="8"/>
        <v>(0, 0, 0)</v>
      </c>
      <c r="AH131" s="68">
        <f>SUM(PM_EULopi[[#This Row],[S Kopā]]+PM_EULopi[[#This Row],[L Kopā]]+PM_EULopi[[#This Row],[Ģ Kopā]]+PM_EULopi[[#This Row],[C Kopā]])</f>
        <v>0</v>
      </c>
      <c r="AI131" s="68" t="str">
        <f t="shared" si="9"/>
        <v>(0, 0, 0)</v>
      </c>
      <c r="AJ131" s="68" t="str">
        <f>IF(PM_EULopi[[#This Row],[KOPĀ
Punkti ]]&gt;0,RANK(PM_EULopi[[#This Row],[KOPĀ
Punkti ]],PM_EULopi[KOPĀ
Punkti ]),"NAV")</f>
        <v>NAV</v>
      </c>
      <c r="AK131" s="68"/>
      <c r="AL131" s="103">
        <f>INDEX(PM_Dalibnieki[],MATCH(PM_EULopi[[#This Row],[Dablībnieka numurs]],PM_Dalibnieki[Dablībnieka numurs],0),6)</f>
        <v>0</v>
      </c>
      <c r="AM131" s="72" t="str">
        <f>IF(PM_EULopi[[#This Row],[Norma ]]="x",COUNTIFS(PM_EULopi[[Norma ]],PM_EULopi[[#This Row],[Norma ]],PM_EULopi[KOPĀ
Punkti ],"&gt;"&amp;PM_EULopi[[#This Row],[KOPĀ
Punkti ]])+1,"")</f>
        <v/>
      </c>
    </row>
    <row r="132" spans="1:39" x14ac:dyDescent="0.25">
      <c r="A132" s="55">
        <v>126</v>
      </c>
      <c r="B132" s="68">
        <v>126</v>
      </c>
      <c r="C132" s="35">
        <f>INDEX(PM_Dalibnieki[],MATCH(PM_EULopi[[#This Row],[Dablībnieka numurs]],PM_Dalibnieki[Dablībnieka numurs],0),2)</f>
        <v>0</v>
      </c>
      <c r="D132" s="35">
        <f>INDEX(PM_Dalibnieki[],MATCH(PM_EULopi[[#This Row],[Dablībnieka numurs]],PM_Dalibnieki[Dablībnieka numurs],0),3)</f>
        <v>0</v>
      </c>
      <c r="E132" s="35">
        <f>INDEX(PM_Dalibnieki[],MATCH(PM_EULopi[[#This Row],[Dablībnieka numurs]],PM_Dalibnieki[Dablībnieka numurs],0),4)</f>
        <v>0</v>
      </c>
      <c r="F132" s="185"/>
      <c r="G132" s="185"/>
      <c r="H132" s="185"/>
      <c r="I132" s="185"/>
      <c r="J132" s="185"/>
      <c r="K132" s="37">
        <f>SUM(PM_EULopi[[#This Row],[S1]:[S5]])</f>
        <v>0</v>
      </c>
      <c r="L132" s="37" t="str">
        <f t="shared" si="5"/>
        <v>(0, 0, 0)</v>
      </c>
      <c r="M132" s="72"/>
      <c r="N132" s="72"/>
      <c r="O132" s="72"/>
      <c r="P132" s="72"/>
      <c r="Q132" s="72"/>
      <c r="R132" s="37">
        <f>SUM(PM_EULopi[[#This Row],[L1]:[L5]])</f>
        <v>0</v>
      </c>
      <c r="S132" s="37" t="str">
        <f t="shared" si="6"/>
        <v>(0, 0, 0)</v>
      </c>
      <c r="T132" s="72"/>
      <c r="U132" s="72"/>
      <c r="V132" s="72"/>
      <c r="W132" s="72"/>
      <c r="X132" s="72"/>
      <c r="Y132" s="37">
        <f>SUM(PM_EULopi[[#This Row],[Ģ1]:[Ģ5]])</f>
        <v>0</v>
      </c>
      <c r="Z132" s="37" t="str">
        <f t="shared" si="7"/>
        <v>(0, 0, 0)</v>
      </c>
      <c r="AA132" s="72"/>
      <c r="AB132" s="72"/>
      <c r="AC132" s="72"/>
      <c r="AD132" s="72"/>
      <c r="AE132" s="72"/>
      <c r="AF132" s="37">
        <f>SUM(PM_EULopi[[#This Row],[C1]:[C5]])</f>
        <v>0</v>
      </c>
      <c r="AG132" s="37" t="str">
        <f t="shared" si="8"/>
        <v>(0, 0, 0)</v>
      </c>
      <c r="AH132" s="68">
        <f>SUM(PM_EULopi[[#This Row],[S Kopā]]+PM_EULopi[[#This Row],[L Kopā]]+PM_EULopi[[#This Row],[Ģ Kopā]]+PM_EULopi[[#This Row],[C Kopā]])</f>
        <v>0</v>
      </c>
      <c r="AI132" s="68" t="str">
        <f t="shared" si="9"/>
        <v>(0, 0, 0)</v>
      </c>
      <c r="AJ132" s="68" t="str">
        <f>IF(PM_EULopi[[#This Row],[KOPĀ
Punkti ]]&gt;0,RANK(PM_EULopi[[#This Row],[KOPĀ
Punkti ]],PM_EULopi[KOPĀ
Punkti ]),"NAV")</f>
        <v>NAV</v>
      </c>
      <c r="AK132" s="68"/>
      <c r="AL132" s="103">
        <f>INDEX(PM_Dalibnieki[],MATCH(PM_EULopi[[#This Row],[Dablībnieka numurs]],PM_Dalibnieki[Dablībnieka numurs],0),6)</f>
        <v>0</v>
      </c>
      <c r="AM132" s="72" t="str">
        <f>IF(PM_EULopi[[#This Row],[Norma ]]="x",COUNTIFS(PM_EULopi[[Norma ]],PM_EULopi[[#This Row],[Norma ]],PM_EULopi[KOPĀ
Punkti ],"&gt;"&amp;PM_EULopi[[#This Row],[KOPĀ
Punkti ]])+1,"")</f>
        <v/>
      </c>
    </row>
    <row r="133" spans="1:39" x14ac:dyDescent="0.25">
      <c r="A133" s="55">
        <v>127</v>
      </c>
      <c r="B133" s="68">
        <v>127</v>
      </c>
      <c r="C133" s="35">
        <f>INDEX(PM_Dalibnieki[],MATCH(PM_EULopi[[#This Row],[Dablībnieka numurs]],PM_Dalibnieki[Dablībnieka numurs],0),2)</f>
        <v>0</v>
      </c>
      <c r="D133" s="35">
        <f>INDEX(PM_Dalibnieki[],MATCH(PM_EULopi[[#This Row],[Dablībnieka numurs]],PM_Dalibnieki[Dablībnieka numurs],0),3)</f>
        <v>0</v>
      </c>
      <c r="E133" s="35">
        <f>INDEX(PM_Dalibnieki[],MATCH(PM_EULopi[[#This Row],[Dablībnieka numurs]],PM_Dalibnieki[Dablībnieka numurs],0),4)</f>
        <v>0</v>
      </c>
      <c r="F133" s="185"/>
      <c r="G133" s="185"/>
      <c r="H133" s="185"/>
      <c r="I133" s="185"/>
      <c r="J133" s="185"/>
      <c r="K133" s="37">
        <f>SUM(PM_EULopi[[#This Row],[S1]:[S5]])</f>
        <v>0</v>
      </c>
      <c r="L133" s="37" t="str">
        <f t="shared" si="5"/>
        <v>(0, 0, 0)</v>
      </c>
      <c r="M133" s="72"/>
      <c r="N133" s="72"/>
      <c r="O133" s="72"/>
      <c r="P133" s="72"/>
      <c r="Q133" s="72"/>
      <c r="R133" s="37">
        <f>SUM(PM_EULopi[[#This Row],[L1]:[L5]])</f>
        <v>0</v>
      </c>
      <c r="S133" s="37" t="str">
        <f t="shared" si="6"/>
        <v>(0, 0, 0)</v>
      </c>
      <c r="T133" s="72"/>
      <c r="U133" s="72"/>
      <c r="V133" s="72"/>
      <c r="W133" s="72"/>
      <c r="X133" s="72"/>
      <c r="Y133" s="37">
        <f>SUM(PM_EULopi[[#This Row],[Ģ1]:[Ģ5]])</f>
        <v>0</v>
      </c>
      <c r="Z133" s="37" t="str">
        <f t="shared" si="7"/>
        <v>(0, 0, 0)</v>
      </c>
      <c r="AA133" s="72"/>
      <c r="AB133" s="72"/>
      <c r="AC133" s="72"/>
      <c r="AD133" s="72"/>
      <c r="AE133" s="72"/>
      <c r="AF133" s="37">
        <f>SUM(PM_EULopi[[#This Row],[C1]:[C5]])</f>
        <v>0</v>
      </c>
      <c r="AG133" s="37" t="str">
        <f t="shared" si="8"/>
        <v>(0, 0, 0)</v>
      </c>
      <c r="AH133" s="68">
        <f>SUM(PM_EULopi[[#This Row],[S Kopā]]+PM_EULopi[[#This Row],[L Kopā]]+PM_EULopi[[#This Row],[Ģ Kopā]]+PM_EULopi[[#This Row],[C Kopā]])</f>
        <v>0</v>
      </c>
      <c r="AI133" s="68" t="str">
        <f t="shared" si="9"/>
        <v>(0, 0, 0)</v>
      </c>
      <c r="AJ133" s="68" t="str">
        <f>IF(PM_EULopi[[#This Row],[KOPĀ
Punkti ]]&gt;0,RANK(PM_EULopi[[#This Row],[KOPĀ
Punkti ]],PM_EULopi[KOPĀ
Punkti ]),"NAV")</f>
        <v>NAV</v>
      </c>
      <c r="AK133" s="68"/>
      <c r="AL133" s="103">
        <f>INDEX(PM_Dalibnieki[],MATCH(PM_EULopi[[#This Row],[Dablībnieka numurs]],PM_Dalibnieki[Dablībnieka numurs],0),6)</f>
        <v>0</v>
      </c>
      <c r="AM133" s="72" t="str">
        <f>IF(PM_EULopi[[#This Row],[Norma ]]="x",COUNTIFS(PM_EULopi[[Norma ]],PM_EULopi[[#This Row],[Norma ]],PM_EULopi[KOPĀ
Punkti ],"&gt;"&amp;PM_EULopi[[#This Row],[KOPĀ
Punkti ]])+1,"")</f>
        <v/>
      </c>
    </row>
    <row r="134" spans="1:39" x14ac:dyDescent="0.25">
      <c r="A134" s="55">
        <v>128</v>
      </c>
      <c r="B134" s="68">
        <v>128</v>
      </c>
      <c r="C134" s="35">
        <f>INDEX(PM_Dalibnieki[],MATCH(PM_EULopi[[#This Row],[Dablībnieka numurs]],PM_Dalibnieki[Dablībnieka numurs],0),2)</f>
        <v>0</v>
      </c>
      <c r="D134" s="35">
        <f>INDEX(PM_Dalibnieki[],MATCH(PM_EULopi[[#This Row],[Dablībnieka numurs]],PM_Dalibnieki[Dablībnieka numurs],0),3)</f>
        <v>0</v>
      </c>
      <c r="E134" s="35">
        <f>INDEX(PM_Dalibnieki[],MATCH(PM_EULopi[[#This Row],[Dablībnieka numurs]],PM_Dalibnieki[Dablībnieka numurs],0),4)</f>
        <v>0</v>
      </c>
      <c r="F134" s="185"/>
      <c r="G134" s="185"/>
      <c r="H134" s="185"/>
      <c r="I134" s="185"/>
      <c r="J134" s="185"/>
      <c r="K134" s="37">
        <f>SUM(PM_EULopi[[#This Row],[S1]:[S5]])</f>
        <v>0</v>
      </c>
      <c r="L134" s="37" t="str">
        <f t="shared" si="5"/>
        <v>(0, 0, 0)</v>
      </c>
      <c r="M134" s="72"/>
      <c r="N134" s="72"/>
      <c r="O134" s="72"/>
      <c r="P134" s="72"/>
      <c r="Q134" s="72"/>
      <c r="R134" s="37">
        <f>SUM(PM_EULopi[[#This Row],[L1]:[L5]])</f>
        <v>0</v>
      </c>
      <c r="S134" s="37" t="str">
        <f t="shared" si="6"/>
        <v>(0, 0, 0)</v>
      </c>
      <c r="T134" s="72"/>
      <c r="U134" s="72"/>
      <c r="V134" s="72"/>
      <c r="W134" s="72"/>
      <c r="X134" s="72"/>
      <c r="Y134" s="37">
        <f>SUM(PM_EULopi[[#This Row],[Ģ1]:[Ģ5]])</f>
        <v>0</v>
      </c>
      <c r="Z134" s="37" t="str">
        <f t="shared" si="7"/>
        <v>(0, 0, 0)</v>
      </c>
      <c r="AA134" s="72"/>
      <c r="AB134" s="72"/>
      <c r="AC134" s="72"/>
      <c r="AD134" s="72"/>
      <c r="AE134" s="72"/>
      <c r="AF134" s="37">
        <f>SUM(PM_EULopi[[#This Row],[C1]:[C5]])</f>
        <v>0</v>
      </c>
      <c r="AG134" s="37" t="str">
        <f t="shared" si="8"/>
        <v>(0, 0, 0)</v>
      </c>
      <c r="AH134" s="68">
        <f>SUM(PM_EULopi[[#This Row],[S Kopā]]+PM_EULopi[[#This Row],[L Kopā]]+PM_EULopi[[#This Row],[Ģ Kopā]]+PM_EULopi[[#This Row],[C Kopā]])</f>
        <v>0</v>
      </c>
      <c r="AI134" s="68" t="str">
        <f t="shared" si="9"/>
        <v>(0, 0, 0)</v>
      </c>
      <c r="AJ134" s="68" t="str">
        <f>IF(PM_EULopi[[#This Row],[KOPĀ
Punkti ]]&gt;0,RANK(PM_EULopi[[#This Row],[KOPĀ
Punkti ]],PM_EULopi[KOPĀ
Punkti ]),"NAV")</f>
        <v>NAV</v>
      </c>
      <c r="AK134" s="68"/>
      <c r="AL134" s="103">
        <f>INDEX(PM_Dalibnieki[],MATCH(PM_EULopi[[#This Row],[Dablībnieka numurs]],PM_Dalibnieki[Dablībnieka numurs],0),6)</f>
        <v>0</v>
      </c>
      <c r="AM134" s="72" t="str">
        <f>IF(PM_EULopi[[#This Row],[Norma ]]="x",COUNTIFS(PM_EULopi[[Norma ]],PM_EULopi[[#This Row],[Norma ]],PM_EULopi[KOPĀ
Punkti ],"&gt;"&amp;PM_EULopi[[#This Row],[KOPĀ
Punkti ]])+1,"")</f>
        <v/>
      </c>
    </row>
    <row r="135" spans="1:39" x14ac:dyDescent="0.25">
      <c r="A135" s="55">
        <v>129</v>
      </c>
      <c r="B135" s="68">
        <v>129</v>
      </c>
      <c r="C135" s="35">
        <f>INDEX(PM_Dalibnieki[],MATCH(PM_EULopi[[#This Row],[Dablībnieka numurs]],PM_Dalibnieki[Dablībnieka numurs],0),2)</f>
        <v>0</v>
      </c>
      <c r="D135" s="35">
        <f>INDEX(PM_Dalibnieki[],MATCH(PM_EULopi[[#This Row],[Dablībnieka numurs]],PM_Dalibnieki[Dablībnieka numurs],0),3)</f>
        <v>0</v>
      </c>
      <c r="E135" s="35">
        <f>INDEX(PM_Dalibnieki[],MATCH(PM_EULopi[[#This Row],[Dablībnieka numurs]],PM_Dalibnieki[Dablībnieka numurs],0),4)</f>
        <v>0</v>
      </c>
      <c r="F135" s="185"/>
      <c r="G135" s="185"/>
      <c r="H135" s="185"/>
      <c r="I135" s="185"/>
      <c r="J135" s="185"/>
      <c r="K135" s="37">
        <f>SUM(PM_EULopi[[#This Row],[S1]:[S5]])</f>
        <v>0</v>
      </c>
      <c r="L135" s="37" t="str">
        <f t="shared" ref="L135:L198" si="10">"("&amp;COUNTIF(F135:J135,10)&amp;", "&amp;COUNTIF(F135:J135,9)&amp;", "&amp;COUNTIF(F135:J135,8)&amp;")"</f>
        <v>(0, 0, 0)</v>
      </c>
      <c r="M135" s="72"/>
      <c r="N135" s="72"/>
      <c r="O135" s="72"/>
      <c r="P135" s="72"/>
      <c r="Q135" s="72"/>
      <c r="R135" s="37">
        <f>SUM(PM_EULopi[[#This Row],[L1]:[L5]])</f>
        <v>0</v>
      </c>
      <c r="S135" s="37" t="str">
        <f t="shared" ref="S135:S198" si="11">"("&amp;COUNTIF(M135:Q135,10)&amp;", "&amp;COUNTIF(M135:Q135,9)&amp;", "&amp;COUNTIF(M135:Q135,8)&amp;")"</f>
        <v>(0, 0, 0)</v>
      </c>
      <c r="T135" s="72"/>
      <c r="U135" s="72"/>
      <c r="V135" s="72"/>
      <c r="W135" s="72"/>
      <c r="X135" s="72"/>
      <c r="Y135" s="37">
        <f>SUM(PM_EULopi[[#This Row],[Ģ1]:[Ģ5]])</f>
        <v>0</v>
      </c>
      <c r="Z135" s="37" t="str">
        <f t="shared" ref="Z135:Z198" si="12">"("&amp;COUNTIF(T135:X135,10)&amp;", "&amp;COUNTIF(T135:X135,9)&amp;", "&amp;COUNTIF(T135:X135,8)&amp;")"</f>
        <v>(0, 0, 0)</v>
      </c>
      <c r="AA135" s="72"/>
      <c r="AB135" s="72"/>
      <c r="AC135" s="72"/>
      <c r="AD135" s="72"/>
      <c r="AE135" s="72"/>
      <c r="AF135" s="37">
        <f>SUM(PM_EULopi[[#This Row],[C1]:[C5]])</f>
        <v>0</v>
      </c>
      <c r="AG135" s="37" t="str">
        <f t="shared" ref="AG135:AG198" si="13">"("&amp;COUNTIF(AA135:AE135,10)&amp;", "&amp;COUNTIF(AA135:AE135,9)&amp;", "&amp;COUNTIF(AA135:AE135,8)&amp;")"</f>
        <v>(0, 0, 0)</v>
      </c>
      <c r="AH135" s="68">
        <f>SUM(PM_EULopi[[#This Row],[S Kopā]]+PM_EULopi[[#This Row],[L Kopā]]+PM_EULopi[[#This Row],[Ģ Kopā]]+PM_EULopi[[#This Row],[C Kopā]])</f>
        <v>0</v>
      </c>
      <c r="AI135" s="68" t="str">
        <f t="shared" ref="AI135:AI198" si="14">"("&amp;COUNTIF(F135:AE135,10)&amp;", "&amp;COUNTIF(F135:AE135,9)&amp;", "&amp;COUNTIF(F135:AE135,8)&amp;")"</f>
        <v>(0, 0, 0)</v>
      </c>
      <c r="AJ135" s="68" t="str">
        <f>IF(PM_EULopi[[#This Row],[KOPĀ
Punkti ]]&gt;0,RANK(PM_EULopi[[#This Row],[KOPĀ
Punkti ]],PM_EULopi[KOPĀ
Punkti ]),"NAV")</f>
        <v>NAV</v>
      </c>
      <c r="AK135" s="68"/>
      <c r="AL135" s="103">
        <f>INDEX(PM_Dalibnieki[],MATCH(PM_EULopi[[#This Row],[Dablībnieka numurs]],PM_Dalibnieki[Dablībnieka numurs],0),6)</f>
        <v>0</v>
      </c>
      <c r="AM135" s="72" t="str">
        <f>IF(PM_EULopi[[#This Row],[Norma ]]="x",COUNTIFS(PM_EULopi[[Norma ]],PM_EULopi[[#This Row],[Norma ]],PM_EULopi[KOPĀ
Punkti ],"&gt;"&amp;PM_EULopi[[#This Row],[KOPĀ
Punkti ]])+1,"")</f>
        <v/>
      </c>
    </row>
    <row r="136" spans="1:39" x14ac:dyDescent="0.25">
      <c r="A136" s="55">
        <v>130</v>
      </c>
      <c r="B136" s="68">
        <v>130</v>
      </c>
      <c r="C136" s="35">
        <f>INDEX(PM_Dalibnieki[],MATCH(PM_EULopi[[#This Row],[Dablībnieka numurs]],PM_Dalibnieki[Dablībnieka numurs],0),2)</f>
        <v>0</v>
      </c>
      <c r="D136" s="35" t="str">
        <f>INDEX(PM_Dalibnieki[],MATCH(PM_EULopi[[#This Row],[Dablībnieka numurs]],PM_Dalibnieki[Dablībnieka numurs],0),3)</f>
        <v>Amatieris</v>
      </c>
      <c r="E136" s="35" t="str">
        <f>INDEX(PM_Dalibnieki[],MATCH(PM_EULopi[[#This Row],[Dablībnieka numurs]],PM_Dalibnieki[Dablībnieka numurs],0),4)</f>
        <v>Tomas Jaunzems</v>
      </c>
      <c r="F136" s="185"/>
      <c r="G136" s="185"/>
      <c r="H136" s="185"/>
      <c r="I136" s="185"/>
      <c r="J136" s="185"/>
      <c r="K136" s="37">
        <f>SUM(PM_EULopi[[#This Row],[S1]:[S5]])</f>
        <v>0</v>
      </c>
      <c r="L136" s="37" t="str">
        <f t="shared" si="10"/>
        <v>(0, 0, 0)</v>
      </c>
      <c r="M136" s="72"/>
      <c r="N136" s="72"/>
      <c r="O136" s="72"/>
      <c r="P136" s="72"/>
      <c r="Q136" s="72"/>
      <c r="R136" s="37">
        <f>SUM(PM_EULopi[[#This Row],[L1]:[L5]])</f>
        <v>0</v>
      </c>
      <c r="S136" s="37" t="str">
        <f t="shared" si="11"/>
        <v>(0, 0, 0)</v>
      </c>
      <c r="T136" s="72"/>
      <c r="U136" s="72"/>
      <c r="V136" s="72"/>
      <c r="W136" s="72"/>
      <c r="X136" s="72"/>
      <c r="Y136" s="37">
        <f>SUM(PM_EULopi[[#This Row],[Ģ1]:[Ģ5]])</f>
        <v>0</v>
      </c>
      <c r="Z136" s="37" t="str">
        <f t="shared" si="12"/>
        <v>(0, 0, 0)</v>
      </c>
      <c r="AA136" s="72"/>
      <c r="AB136" s="72"/>
      <c r="AC136" s="72"/>
      <c r="AD136" s="72"/>
      <c r="AE136" s="72"/>
      <c r="AF136" s="37">
        <f>SUM(PM_EULopi[[#This Row],[C1]:[C5]])</f>
        <v>0</v>
      </c>
      <c r="AG136" s="37" t="str">
        <f t="shared" si="13"/>
        <v>(0, 0, 0)</v>
      </c>
      <c r="AH136" s="68">
        <f>SUM(PM_EULopi[[#This Row],[S Kopā]]+PM_EULopi[[#This Row],[L Kopā]]+PM_EULopi[[#This Row],[Ģ Kopā]]+PM_EULopi[[#This Row],[C Kopā]])</f>
        <v>0</v>
      </c>
      <c r="AI136" s="68" t="str">
        <f t="shared" si="14"/>
        <v>(0, 0, 0)</v>
      </c>
      <c r="AJ136" s="68" t="str">
        <f>IF(PM_EULopi[[#This Row],[KOPĀ
Punkti ]]&gt;0,RANK(PM_EULopi[[#This Row],[KOPĀ
Punkti ]],PM_EULopi[KOPĀ
Punkti ]),"NAV")</f>
        <v>NAV</v>
      </c>
      <c r="AK136" s="68"/>
      <c r="AL136" s="103">
        <f>INDEX(PM_Dalibnieki[],MATCH(PM_EULopi[[#This Row],[Dablībnieka numurs]],PM_Dalibnieki[Dablībnieka numurs],0),6)</f>
        <v>0</v>
      </c>
      <c r="AM136" s="72" t="str">
        <f>IF(PM_EULopi[[#This Row],[Norma ]]="x",COUNTIFS(PM_EULopi[[Norma ]],PM_EULopi[[#This Row],[Norma ]],PM_EULopi[KOPĀ
Punkti ],"&gt;"&amp;PM_EULopi[[#This Row],[KOPĀ
Punkti ]])+1,"")</f>
        <v/>
      </c>
    </row>
    <row r="137" spans="1:39" x14ac:dyDescent="0.25">
      <c r="A137" s="55">
        <v>131</v>
      </c>
      <c r="B137" s="68">
        <v>131</v>
      </c>
      <c r="C137" s="35">
        <f>INDEX(PM_Dalibnieki[],MATCH(PM_EULopi[[#This Row],[Dablībnieka numurs]],PM_Dalibnieki[Dablībnieka numurs],0),2)</f>
        <v>0</v>
      </c>
      <c r="D137" s="35" t="str">
        <f>INDEX(PM_Dalibnieki[],MATCH(PM_EULopi[[#This Row],[Dablībnieka numurs]],PM_Dalibnieki[Dablībnieka numurs],0),3)</f>
        <v>Amatieris</v>
      </c>
      <c r="E137" s="35" t="str">
        <f>INDEX(PM_Dalibnieki[],MATCH(PM_EULopi[[#This Row],[Dablībnieka numurs]],PM_Dalibnieki[Dablībnieka numurs],0),4)</f>
        <v>Vilnis Jaunzems jun.</v>
      </c>
      <c r="F137" s="185"/>
      <c r="G137" s="185"/>
      <c r="H137" s="185"/>
      <c r="I137" s="185"/>
      <c r="J137" s="185"/>
      <c r="K137" s="37">
        <f>SUM(PM_EULopi[[#This Row],[S1]:[S5]])</f>
        <v>0</v>
      </c>
      <c r="L137" s="37" t="str">
        <f t="shared" si="10"/>
        <v>(0, 0, 0)</v>
      </c>
      <c r="M137" s="72"/>
      <c r="N137" s="72"/>
      <c r="O137" s="72"/>
      <c r="P137" s="72"/>
      <c r="Q137" s="72"/>
      <c r="R137" s="37">
        <f>SUM(PM_EULopi[[#This Row],[L1]:[L5]])</f>
        <v>0</v>
      </c>
      <c r="S137" s="37" t="str">
        <f t="shared" si="11"/>
        <v>(0, 0, 0)</v>
      </c>
      <c r="T137" s="72"/>
      <c r="U137" s="72"/>
      <c r="V137" s="72"/>
      <c r="W137" s="72"/>
      <c r="X137" s="72"/>
      <c r="Y137" s="37">
        <f>SUM(PM_EULopi[[#This Row],[Ģ1]:[Ģ5]])</f>
        <v>0</v>
      </c>
      <c r="Z137" s="37" t="str">
        <f t="shared" si="12"/>
        <v>(0, 0, 0)</v>
      </c>
      <c r="AA137" s="72"/>
      <c r="AB137" s="72"/>
      <c r="AC137" s="72"/>
      <c r="AD137" s="72"/>
      <c r="AE137" s="72"/>
      <c r="AF137" s="37">
        <f>SUM(PM_EULopi[[#This Row],[C1]:[C5]])</f>
        <v>0</v>
      </c>
      <c r="AG137" s="37" t="str">
        <f t="shared" si="13"/>
        <v>(0, 0, 0)</v>
      </c>
      <c r="AH137" s="68">
        <f>SUM(PM_EULopi[[#This Row],[S Kopā]]+PM_EULopi[[#This Row],[L Kopā]]+PM_EULopi[[#This Row],[Ģ Kopā]]+PM_EULopi[[#This Row],[C Kopā]])</f>
        <v>0</v>
      </c>
      <c r="AI137" s="68" t="str">
        <f t="shared" si="14"/>
        <v>(0, 0, 0)</v>
      </c>
      <c r="AJ137" s="68" t="str">
        <f>IF(PM_EULopi[[#This Row],[KOPĀ
Punkti ]]&gt;0,RANK(PM_EULopi[[#This Row],[KOPĀ
Punkti ]],PM_EULopi[KOPĀ
Punkti ]),"NAV")</f>
        <v>NAV</v>
      </c>
      <c r="AK137" s="68"/>
      <c r="AL137" s="103">
        <f>INDEX(PM_Dalibnieki[],MATCH(PM_EULopi[[#This Row],[Dablībnieka numurs]],PM_Dalibnieki[Dablībnieka numurs],0),6)</f>
        <v>0</v>
      </c>
      <c r="AM137" s="72" t="str">
        <f>IF(PM_EULopi[[#This Row],[Norma ]]="x",COUNTIFS(PM_EULopi[[Norma ]],PM_EULopi[[#This Row],[Norma ]],PM_EULopi[KOPĀ
Punkti ],"&gt;"&amp;PM_EULopi[[#This Row],[KOPĀ
Punkti ]])+1,"")</f>
        <v/>
      </c>
    </row>
    <row r="138" spans="1:39" x14ac:dyDescent="0.25">
      <c r="A138" s="55">
        <v>132</v>
      </c>
      <c r="B138" s="68">
        <v>132</v>
      </c>
      <c r="C138" s="35">
        <f>INDEX(PM_Dalibnieki[],MATCH(PM_EULopi[[#This Row],[Dablībnieka numurs]],PM_Dalibnieki[Dablībnieka numurs],0),2)</f>
        <v>0</v>
      </c>
      <c r="D138" s="35">
        <f>INDEX(PM_Dalibnieki[],MATCH(PM_EULopi[[#This Row],[Dablībnieka numurs]],PM_Dalibnieki[Dablībnieka numurs],0),3)</f>
        <v>0</v>
      </c>
      <c r="E138" s="35">
        <f>INDEX(PM_Dalibnieki[],MATCH(PM_EULopi[[#This Row],[Dablībnieka numurs]],PM_Dalibnieki[Dablībnieka numurs],0),4)</f>
        <v>0</v>
      </c>
      <c r="F138" s="185"/>
      <c r="G138" s="185"/>
      <c r="H138" s="185"/>
      <c r="I138" s="185"/>
      <c r="J138" s="185"/>
      <c r="K138" s="37">
        <f>SUM(PM_EULopi[[#This Row],[S1]:[S5]])</f>
        <v>0</v>
      </c>
      <c r="L138" s="37" t="str">
        <f t="shared" si="10"/>
        <v>(0, 0, 0)</v>
      </c>
      <c r="M138" s="72"/>
      <c r="N138" s="72"/>
      <c r="O138" s="72"/>
      <c r="P138" s="72"/>
      <c r="Q138" s="72"/>
      <c r="R138" s="37">
        <f>SUM(PM_EULopi[[#This Row],[L1]:[L5]])</f>
        <v>0</v>
      </c>
      <c r="S138" s="37" t="str">
        <f t="shared" si="11"/>
        <v>(0, 0, 0)</v>
      </c>
      <c r="T138" s="72"/>
      <c r="U138" s="72"/>
      <c r="V138" s="72"/>
      <c r="W138" s="72"/>
      <c r="X138" s="72"/>
      <c r="Y138" s="37">
        <f>SUM(PM_EULopi[[#This Row],[Ģ1]:[Ģ5]])</f>
        <v>0</v>
      </c>
      <c r="Z138" s="37" t="str">
        <f t="shared" si="12"/>
        <v>(0, 0, 0)</v>
      </c>
      <c r="AA138" s="72"/>
      <c r="AB138" s="72"/>
      <c r="AC138" s="72"/>
      <c r="AD138" s="72"/>
      <c r="AE138" s="72"/>
      <c r="AF138" s="37">
        <f>SUM(PM_EULopi[[#This Row],[C1]:[C5]])</f>
        <v>0</v>
      </c>
      <c r="AG138" s="37" t="str">
        <f t="shared" si="13"/>
        <v>(0, 0, 0)</v>
      </c>
      <c r="AH138" s="68">
        <f>SUM(PM_EULopi[[#This Row],[S Kopā]]+PM_EULopi[[#This Row],[L Kopā]]+PM_EULopi[[#This Row],[Ģ Kopā]]+PM_EULopi[[#This Row],[C Kopā]])</f>
        <v>0</v>
      </c>
      <c r="AI138" s="68" t="str">
        <f t="shared" si="14"/>
        <v>(0, 0, 0)</v>
      </c>
      <c r="AJ138" s="68" t="str">
        <f>IF(PM_EULopi[[#This Row],[KOPĀ
Punkti ]]&gt;0,RANK(PM_EULopi[[#This Row],[KOPĀ
Punkti ]],PM_EULopi[KOPĀ
Punkti ]),"NAV")</f>
        <v>NAV</v>
      </c>
      <c r="AK138" s="68"/>
      <c r="AL138" s="103">
        <f>INDEX(PM_Dalibnieki[],MATCH(PM_EULopi[[#This Row],[Dablībnieka numurs]],PM_Dalibnieki[Dablībnieka numurs],0),6)</f>
        <v>0</v>
      </c>
      <c r="AM138" s="72" t="str">
        <f>IF(PM_EULopi[[#This Row],[Norma ]]="x",COUNTIFS(PM_EULopi[[Norma ]],PM_EULopi[[#This Row],[Norma ]],PM_EULopi[KOPĀ
Punkti ],"&gt;"&amp;PM_EULopi[[#This Row],[KOPĀ
Punkti ]])+1,"")</f>
        <v/>
      </c>
    </row>
    <row r="139" spans="1:39" x14ac:dyDescent="0.25">
      <c r="A139" s="55">
        <v>133</v>
      </c>
      <c r="B139" s="68">
        <v>133</v>
      </c>
      <c r="C139" s="35">
        <f>INDEX(PM_Dalibnieki[],MATCH(PM_EULopi[[#This Row],[Dablībnieka numurs]],PM_Dalibnieki[Dablībnieka numurs],0),2)</f>
        <v>0</v>
      </c>
      <c r="D139" s="35">
        <f>INDEX(PM_Dalibnieki[],MATCH(PM_EULopi[[#This Row],[Dablībnieka numurs]],PM_Dalibnieki[Dablībnieka numurs],0),3)</f>
        <v>0</v>
      </c>
      <c r="E139" s="35">
        <f>INDEX(PM_Dalibnieki[],MATCH(PM_EULopi[[#This Row],[Dablībnieka numurs]],PM_Dalibnieki[Dablībnieka numurs],0),4)</f>
        <v>0</v>
      </c>
      <c r="F139" s="185"/>
      <c r="G139" s="185"/>
      <c r="H139" s="185"/>
      <c r="I139" s="185"/>
      <c r="J139" s="185"/>
      <c r="K139" s="37">
        <f>SUM(PM_EULopi[[#This Row],[S1]:[S5]])</f>
        <v>0</v>
      </c>
      <c r="L139" s="37" t="str">
        <f t="shared" si="10"/>
        <v>(0, 0, 0)</v>
      </c>
      <c r="M139" s="72"/>
      <c r="N139" s="72"/>
      <c r="O139" s="72"/>
      <c r="P139" s="72"/>
      <c r="Q139" s="72"/>
      <c r="R139" s="37">
        <f>SUM(PM_EULopi[[#This Row],[L1]:[L5]])</f>
        <v>0</v>
      </c>
      <c r="S139" s="37" t="str">
        <f t="shared" si="11"/>
        <v>(0, 0, 0)</v>
      </c>
      <c r="T139" s="72"/>
      <c r="U139" s="72"/>
      <c r="V139" s="72"/>
      <c r="W139" s="72"/>
      <c r="X139" s="72"/>
      <c r="Y139" s="37">
        <f>SUM(PM_EULopi[[#This Row],[Ģ1]:[Ģ5]])</f>
        <v>0</v>
      </c>
      <c r="Z139" s="37" t="str">
        <f t="shared" si="12"/>
        <v>(0, 0, 0)</v>
      </c>
      <c r="AA139" s="72"/>
      <c r="AB139" s="72"/>
      <c r="AC139" s="72"/>
      <c r="AD139" s="72"/>
      <c r="AE139" s="72"/>
      <c r="AF139" s="37">
        <f>SUM(PM_EULopi[[#This Row],[C1]:[C5]])</f>
        <v>0</v>
      </c>
      <c r="AG139" s="37" t="str">
        <f t="shared" si="13"/>
        <v>(0, 0, 0)</v>
      </c>
      <c r="AH139" s="68">
        <f>SUM(PM_EULopi[[#This Row],[S Kopā]]+PM_EULopi[[#This Row],[L Kopā]]+PM_EULopi[[#This Row],[Ģ Kopā]]+PM_EULopi[[#This Row],[C Kopā]])</f>
        <v>0</v>
      </c>
      <c r="AI139" s="68" t="str">
        <f t="shared" si="14"/>
        <v>(0, 0, 0)</v>
      </c>
      <c r="AJ139" s="68" t="str">
        <f>IF(PM_EULopi[[#This Row],[KOPĀ
Punkti ]]&gt;0,RANK(PM_EULopi[[#This Row],[KOPĀ
Punkti ]],PM_EULopi[KOPĀ
Punkti ]),"NAV")</f>
        <v>NAV</v>
      </c>
      <c r="AK139" s="68"/>
      <c r="AL139" s="103">
        <f>INDEX(PM_Dalibnieki[],MATCH(PM_EULopi[[#This Row],[Dablībnieka numurs]],PM_Dalibnieki[Dablībnieka numurs],0),6)</f>
        <v>0</v>
      </c>
      <c r="AM139" s="72" t="str">
        <f>IF(PM_EULopi[[#This Row],[Norma ]]="x",COUNTIFS(PM_EULopi[[Norma ]],PM_EULopi[[#This Row],[Norma ]],PM_EULopi[KOPĀ
Punkti ],"&gt;"&amp;PM_EULopi[[#This Row],[KOPĀ
Punkti ]])+1,"")</f>
        <v/>
      </c>
    </row>
    <row r="140" spans="1:39" x14ac:dyDescent="0.25">
      <c r="A140" s="55">
        <v>134</v>
      </c>
      <c r="B140" s="68">
        <v>134</v>
      </c>
      <c r="C140" s="35">
        <f>INDEX(PM_Dalibnieki[],MATCH(PM_EULopi[[#This Row],[Dablībnieka numurs]],PM_Dalibnieki[Dablībnieka numurs],0),2)</f>
        <v>0</v>
      </c>
      <c r="D140" s="35">
        <f>INDEX(PM_Dalibnieki[],MATCH(PM_EULopi[[#This Row],[Dablībnieka numurs]],PM_Dalibnieki[Dablībnieka numurs],0),3)</f>
        <v>0</v>
      </c>
      <c r="E140" s="35">
        <f>INDEX(PM_Dalibnieki[],MATCH(PM_EULopi[[#This Row],[Dablībnieka numurs]],PM_Dalibnieki[Dablībnieka numurs],0),4)</f>
        <v>0</v>
      </c>
      <c r="F140" s="72"/>
      <c r="G140" s="72"/>
      <c r="H140" s="72"/>
      <c r="I140" s="72"/>
      <c r="J140" s="72"/>
      <c r="K140" s="37">
        <f>SUM(PM_EULopi[[#This Row],[S1]:[S5]])</f>
        <v>0</v>
      </c>
      <c r="L140" s="37" t="str">
        <f t="shared" si="10"/>
        <v>(0, 0, 0)</v>
      </c>
      <c r="M140" s="72"/>
      <c r="N140" s="72"/>
      <c r="O140" s="72"/>
      <c r="P140" s="72"/>
      <c r="Q140" s="72"/>
      <c r="R140" s="37">
        <f>SUM(PM_EULopi[[#This Row],[L1]:[L5]])</f>
        <v>0</v>
      </c>
      <c r="S140" s="37" t="str">
        <f t="shared" si="11"/>
        <v>(0, 0, 0)</v>
      </c>
      <c r="T140" s="72"/>
      <c r="U140" s="72"/>
      <c r="V140" s="72"/>
      <c r="W140" s="72"/>
      <c r="X140" s="72"/>
      <c r="Y140" s="37">
        <f>SUM(PM_EULopi[[#This Row],[Ģ1]:[Ģ5]])</f>
        <v>0</v>
      </c>
      <c r="Z140" s="37" t="str">
        <f t="shared" si="12"/>
        <v>(0, 0, 0)</v>
      </c>
      <c r="AA140" s="72"/>
      <c r="AB140" s="72"/>
      <c r="AC140" s="72"/>
      <c r="AD140" s="72"/>
      <c r="AE140" s="72"/>
      <c r="AF140" s="37">
        <f>SUM(PM_EULopi[[#This Row],[C1]:[C5]])</f>
        <v>0</v>
      </c>
      <c r="AG140" s="37" t="str">
        <f t="shared" si="13"/>
        <v>(0, 0, 0)</v>
      </c>
      <c r="AH140" s="68">
        <f>SUM(PM_EULopi[[#This Row],[S Kopā]]+PM_EULopi[[#This Row],[L Kopā]]+PM_EULopi[[#This Row],[Ģ Kopā]]+PM_EULopi[[#This Row],[C Kopā]])</f>
        <v>0</v>
      </c>
      <c r="AI140" s="68" t="str">
        <f t="shared" si="14"/>
        <v>(0, 0, 0)</v>
      </c>
      <c r="AJ140" s="68" t="str">
        <f>IF(PM_EULopi[[#This Row],[KOPĀ
Punkti ]]&gt;0,RANK(PM_EULopi[[#This Row],[KOPĀ
Punkti ]],PM_EULopi[KOPĀ
Punkti ]),"NAV")</f>
        <v>NAV</v>
      </c>
      <c r="AK140" s="68"/>
      <c r="AL140" s="103">
        <f>INDEX(PM_Dalibnieki[],MATCH(PM_EULopi[[#This Row],[Dablībnieka numurs]],PM_Dalibnieki[Dablībnieka numurs],0),6)</f>
        <v>0</v>
      </c>
      <c r="AM140" s="72" t="str">
        <f>IF(PM_EULopi[[#This Row],[Norma ]]="x",COUNTIFS(PM_EULopi[[Norma ]],PM_EULopi[[#This Row],[Norma ]],PM_EULopi[KOPĀ
Punkti ],"&gt;"&amp;PM_EULopi[[#This Row],[KOPĀ
Punkti ]])+1,"")</f>
        <v/>
      </c>
    </row>
    <row r="141" spans="1:39" x14ac:dyDescent="0.25">
      <c r="A141" s="55">
        <v>135</v>
      </c>
      <c r="B141" s="68">
        <v>135</v>
      </c>
      <c r="C141" s="35">
        <f>INDEX(PM_Dalibnieki[],MATCH(PM_EULopi[[#This Row],[Dablībnieka numurs]],PM_Dalibnieki[Dablībnieka numurs],0),2)</f>
        <v>0</v>
      </c>
      <c r="D141" s="35">
        <f>INDEX(PM_Dalibnieki[],MATCH(PM_EULopi[[#This Row],[Dablībnieka numurs]],PM_Dalibnieki[Dablībnieka numurs],0),3)</f>
        <v>0</v>
      </c>
      <c r="E141" s="35">
        <f>INDEX(PM_Dalibnieki[],MATCH(PM_EULopi[[#This Row],[Dablībnieka numurs]],PM_Dalibnieki[Dablībnieka numurs],0),4)</f>
        <v>0</v>
      </c>
      <c r="F141" s="72"/>
      <c r="G141" s="72"/>
      <c r="H141" s="72"/>
      <c r="I141" s="72"/>
      <c r="J141" s="72"/>
      <c r="K141" s="37">
        <f>SUM(PM_EULopi[[#This Row],[S1]:[S5]])</f>
        <v>0</v>
      </c>
      <c r="L141" s="37" t="str">
        <f t="shared" si="10"/>
        <v>(0, 0, 0)</v>
      </c>
      <c r="M141" s="72"/>
      <c r="N141" s="72"/>
      <c r="O141" s="72"/>
      <c r="P141" s="72"/>
      <c r="Q141" s="72"/>
      <c r="R141" s="37">
        <f>SUM(PM_EULopi[[#This Row],[L1]:[L5]])</f>
        <v>0</v>
      </c>
      <c r="S141" s="37" t="str">
        <f t="shared" si="11"/>
        <v>(0, 0, 0)</v>
      </c>
      <c r="T141" s="72"/>
      <c r="U141" s="72"/>
      <c r="V141" s="72"/>
      <c r="W141" s="72"/>
      <c r="X141" s="72"/>
      <c r="Y141" s="37">
        <f>SUM(PM_EULopi[[#This Row],[Ģ1]:[Ģ5]])</f>
        <v>0</v>
      </c>
      <c r="Z141" s="37" t="str">
        <f t="shared" si="12"/>
        <v>(0, 0, 0)</v>
      </c>
      <c r="AA141" s="72"/>
      <c r="AB141" s="72"/>
      <c r="AC141" s="72"/>
      <c r="AD141" s="72"/>
      <c r="AE141" s="72"/>
      <c r="AF141" s="37">
        <f>SUM(PM_EULopi[[#This Row],[C1]:[C5]])</f>
        <v>0</v>
      </c>
      <c r="AG141" s="37" t="str">
        <f t="shared" si="13"/>
        <v>(0, 0, 0)</v>
      </c>
      <c r="AH141" s="68">
        <f>SUM(PM_EULopi[[#This Row],[S Kopā]]+PM_EULopi[[#This Row],[L Kopā]]+PM_EULopi[[#This Row],[Ģ Kopā]]+PM_EULopi[[#This Row],[C Kopā]])</f>
        <v>0</v>
      </c>
      <c r="AI141" s="68" t="str">
        <f t="shared" si="14"/>
        <v>(0, 0, 0)</v>
      </c>
      <c r="AJ141" s="68" t="str">
        <f>IF(PM_EULopi[[#This Row],[KOPĀ
Punkti ]]&gt;0,RANK(PM_EULopi[[#This Row],[KOPĀ
Punkti ]],PM_EULopi[KOPĀ
Punkti ]),"NAV")</f>
        <v>NAV</v>
      </c>
      <c r="AK141" s="68"/>
      <c r="AL141" s="103">
        <f>INDEX(PM_Dalibnieki[],MATCH(PM_EULopi[[#This Row],[Dablībnieka numurs]],PM_Dalibnieki[Dablībnieka numurs],0),6)</f>
        <v>0</v>
      </c>
      <c r="AM141" s="72" t="str">
        <f>IF(PM_EULopi[[#This Row],[Norma ]]="x",COUNTIFS(PM_EULopi[[Norma ]],PM_EULopi[[#This Row],[Norma ]],PM_EULopi[KOPĀ
Punkti ],"&gt;"&amp;PM_EULopi[[#This Row],[KOPĀ
Punkti ]])+1,"")</f>
        <v/>
      </c>
    </row>
    <row r="142" spans="1:39" x14ac:dyDescent="0.25">
      <c r="A142" s="55">
        <v>136</v>
      </c>
      <c r="B142" s="68">
        <v>136</v>
      </c>
      <c r="C142" s="35">
        <f>INDEX(PM_Dalibnieki[],MATCH(PM_EULopi[[#This Row],[Dablībnieka numurs]],PM_Dalibnieki[Dablībnieka numurs],0),2)</f>
        <v>0</v>
      </c>
      <c r="D142" s="35">
        <f>INDEX(PM_Dalibnieki[],MATCH(PM_EULopi[[#This Row],[Dablībnieka numurs]],PM_Dalibnieki[Dablībnieka numurs],0),3)</f>
        <v>0</v>
      </c>
      <c r="E142" s="35">
        <f>INDEX(PM_Dalibnieki[],MATCH(PM_EULopi[[#This Row],[Dablībnieka numurs]],PM_Dalibnieki[Dablībnieka numurs],0),4)</f>
        <v>0</v>
      </c>
      <c r="F142" s="72"/>
      <c r="G142" s="72"/>
      <c r="H142" s="72"/>
      <c r="I142" s="72"/>
      <c r="J142" s="72"/>
      <c r="K142" s="37">
        <f>SUM(PM_EULopi[[#This Row],[S1]:[S5]])</f>
        <v>0</v>
      </c>
      <c r="L142" s="37" t="str">
        <f t="shared" si="10"/>
        <v>(0, 0, 0)</v>
      </c>
      <c r="M142" s="72"/>
      <c r="N142" s="72"/>
      <c r="O142" s="72"/>
      <c r="P142" s="72"/>
      <c r="Q142" s="72"/>
      <c r="R142" s="37">
        <f>SUM(PM_EULopi[[#This Row],[L1]:[L5]])</f>
        <v>0</v>
      </c>
      <c r="S142" s="37" t="str">
        <f t="shared" si="11"/>
        <v>(0, 0, 0)</v>
      </c>
      <c r="T142" s="72"/>
      <c r="U142" s="72"/>
      <c r="V142" s="72"/>
      <c r="W142" s="72"/>
      <c r="X142" s="72"/>
      <c r="Y142" s="37">
        <f>SUM(PM_EULopi[[#This Row],[Ģ1]:[Ģ5]])</f>
        <v>0</v>
      </c>
      <c r="Z142" s="37" t="str">
        <f t="shared" si="12"/>
        <v>(0, 0, 0)</v>
      </c>
      <c r="AA142" s="72"/>
      <c r="AB142" s="72"/>
      <c r="AC142" s="72"/>
      <c r="AD142" s="72"/>
      <c r="AE142" s="72"/>
      <c r="AF142" s="37">
        <f>SUM(PM_EULopi[[#This Row],[C1]:[C5]])</f>
        <v>0</v>
      </c>
      <c r="AG142" s="37" t="str">
        <f t="shared" si="13"/>
        <v>(0, 0, 0)</v>
      </c>
      <c r="AH142" s="68">
        <f>SUM(PM_EULopi[[#This Row],[S Kopā]]+PM_EULopi[[#This Row],[L Kopā]]+PM_EULopi[[#This Row],[Ģ Kopā]]+PM_EULopi[[#This Row],[C Kopā]])</f>
        <v>0</v>
      </c>
      <c r="AI142" s="68" t="str">
        <f t="shared" si="14"/>
        <v>(0, 0, 0)</v>
      </c>
      <c r="AJ142" s="68" t="str">
        <f>IF(PM_EULopi[[#This Row],[KOPĀ
Punkti ]]&gt;0,RANK(PM_EULopi[[#This Row],[KOPĀ
Punkti ]],PM_EULopi[KOPĀ
Punkti ]),"NAV")</f>
        <v>NAV</v>
      </c>
      <c r="AK142" s="68"/>
      <c r="AL142" s="103">
        <f>INDEX(PM_Dalibnieki[],MATCH(PM_EULopi[[#This Row],[Dablībnieka numurs]],PM_Dalibnieki[Dablībnieka numurs],0),6)</f>
        <v>0</v>
      </c>
      <c r="AM142" s="72" t="str">
        <f>IF(PM_EULopi[[#This Row],[Norma ]]="x",COUNTIFS(PM_EULopi[[Norma ]],PM_EULopi[[#This Row],[Norma ]],PM_EULopi[KOPĀ
Punkti ],"&gt;"&amp;PM_EULopi[[#This Row],[KOPĀ
Punkti ]])+1,"")</f>
        <v/>
      </c>
    </row>
    <row r="143" spans="1:39" x14ac:dyDescent="0.25">
      <c r="A143" s="55">
        <v>137</v>
      </c>
      <c r="B143" s="68">
        <v>137</v>
      </c>
      <c r="C143" s="35">
        <f>INDEX(PM_Dalibnieki[],MATCH(PM_EULopi[[#This Row],[Dablībnieka numurs]],PM_Dalibnieki[Dablībnieka numurs],0),2)</f>
        <v>0</v>
      </c>
      <c r="D143" s="35">
        <f>INDEX(PM_Dalibnieki[],MATCH(PM_EULopi[[#This Row],[Dablībnieka numurs]],PM_Dalibnieki[Dablībnieka numurs],0),3)</f>
        <v>0</v>
      </c>
      <c r="E143" s="35">
        <f>INDEX(PM_Dalibnieki[],MATCH(PM_EULopi[[#This Row],[Dablībnieka numurs]],PM_Dalibnieki[Dablībnieka numurs],0),4)</f>
        <v>0</v>
      </c>
      <c r="F143" s="72"/>
      <c r="G143" s="72"/>
      <c r="H143" s="72"/>
      <c r="I143" s="72"/>
      <c r="J143" s="72"/>
      <c r="K143" s="37">
        <f>SUM(PM_EULopi[[#This Row],[S1]:[S5]])</f>
        <v>0</v>
      </c>
      <c r="L143" s="37" t="str">
        <f t="shared" si="10"/>
        <v>(0, 0, 0)</v>
      </c>
      <c r="M143" s="72"/>
      <c r="N143" s="72"/>
      <c r="O143" s="72"/>
      <c r="P143" s="72"/>
      <c r="Q143" s="72"/>
      <c r="R143" s="37">
        <f>SUM(PM_EULopi[[#This Row],[L1]:[L5]])</f>
        <v>0</v>
      </c>
      <c r="S143" s="37" t="str">
        <f t="shared" si="11"/>
        <v>(0, 0, 0)</v>
      </c>
      <c r="T143" s="72"/>
      <c r="U143" s="72"/>
      <c r="V143" s="72"/>
      <c r="W143" s="72"/>
      <c r="X143" s="72"/>
      <c r="Y143" s="37">
        <f>SUM(PM_EULopi[[#This Row],[Ģ1]:[Ģ5]])</f>
        <v>0</v>
      </c>
      <c r="Z143" s="37" t="str">
        <f t="shared" si="12"/>
        <v>(0, 0, 0)</v>
      </c>
      <c r="AA143" s="72"/>
      <c r="AB143" s="72"/>
      <c r="AC143" s="72"/>
      <c r="AD143" s="72"/>
      <c r="AE143" s="72"/>
      <c r="AF143" s="37">
        <f>SUM(PM_EULopi[[#This Row],[C1]:[C5]])</f>
        <v>0</v>
      </c>
      <c r="AG143" s="37" t="str">
        <f t="shared" si="13"/>
        <v>(0, 0, 0)</v>
      </c>
      <c r="AH143" s="68">
        <f>SUM(PM_EULopi[[#This Row],[S Kopā]]+PM_EULopi[[#This Row],[L Kopā]]+PM_EULopi[[#This Row],[Ģ Kopā]]+PM_EULopi[[#This Row],[C Kopā]])</f>
        <v>0</v>
      </c>
      <c r="AI143" s="68" t="str">
        <f t="shared" si="14"/>
        <v>(0, 0, 0)</v>
      </c>
      <c r="AJ143" s="68" t="str">
        <f>IF(PM_EULopi[[#This Row],[KOPĀ
Punkti ]]&gt;0,RANK(PM_EULopi[[#This Row],[KOPĀ
Punkti ]],PM_EULopi[KOPĀ
Punkti ]),"NAV")</f>
        <v>NAV</v>
      </c>
      <c r="AK143" s="68"/>
      <c r="AL143" s="103">
        <f>INDEX(PM_Dalibnieki[],MATCH(PM_EULopi[[#This Row],[Dablībnieka numurs]],PM_Dalibnieki[Dablībnieka numurs],0),6)</f>
        <v>0</v>
      </c>
      <c r="AM143" s="72" t="str">
        <f>IF(PM_EULopi[[#This Row],[Norma ]]="x",COUNTIFS(PM_EULopi[[Norma ]],PM_EULopi[[#This Row],[Norma ]],PM_EULopi[KOPĀ
Punkti ],"&gt;"&amp;PM_EULopi[[#This Row],[KOPĀ
Punkti ]])+1,"")</f>
        <v/>
      </c>
    </row>
    <row r="144" spans="1:39" x14ac:dyDescent="0.25">
      <c r="A144" s="55">
        <v>138</v>
      </c>
      <c r="B144" s="68">
        <v>138</v>
      </c>
      <c r="C144" s="35">
        <f>INDEX(PM_Dalibnieki[],MATCH(PM_EULopi[[#This Row],[Dablībnieka numurs]],PM_Dalibnieki[Dablībnieka numurs],0),2)</f>
        <v>0</v>
      </c>
      <c r="D144" s="35">
        <f>INDEX(PM_Dalibnieki[],MATCH(PM_EULopi[[#This Row],[Dablībnieka numurs]],PM_Dalibnieki[Dablībnieka numurs],0),3)</f>
        <v>0</v>
      </c>
      <c r="E144" s="35">
        <f>INDEX(PM_Dalibnieki[],MATCH(PM_EULopi[[#This Row],[Dablībnieka numurs]],PM_Dalibnieki[Dablībnieka numurs],0),4)</f>
        <v>0</v>
      </c>
      <c r="F144" s="72"/>
      <c r="G144" s="72"/>
      <c r="H144" s="72"/>
      <c r="I144" s="72"/>
      <c r="J144" s="72"/>
      <c r="K144" s="37">
        <f>SUM(PM_EULopi[[#This Row],[S1]:[S5]])</f>
        <v>0</v>
      </c>
      <c r="L144" s="37" t="str">
        <f t="shared" si="10"/>
        <v>(0, 0, 0)</v>
      </c>
      <c r="M144" s="72"/>
      <c r="N144" s="72"/>
      <c r="O144" s="72"/>
      <c r="P144" s="72"/>
      <c r="Q144" s="72"/>
      <c r="R144" s="37">
        <f>SUM(PM_EULopi[[#This Row],[L1]:[L5]])</f>
        <v>0</v>
      </c>
      <c r="S144" s="37" t="str">
        <f t="shared" si="11"/>
        <v>(0, 0, 0)</v>
      </c>
      <c r="T144" s="72"/>
      <c r="U144" s="72"/>
      <c r="V144" s="72"/>
      <c r="W144" s="72"/>
      <c r="X144" s="72"/>
      <c r="Y144" s="37">
        <f>SUM(PM_EULopi[[#This Row],[Ģ1]:[Ģ5]])</f>
        <v>0</v>
      </c>
      <c r="Z144" s="37" t="str">
        <f t="shared" si="12"/>
        <v>(0, 0, 0)</v>
      </c>
      <c r="AA144" s="72"/>
      <c r="AB144" s="72"/>
      <c r="AC144" s="72"/>
      <c r="AD144" s="72"/>
      <c r="AE144" s="72"/>
      <c r="AF144" s="37">
        <f>SUM(PM_EULopi[[#This Row],[C1]:[C5]])</f>
        <v>0</v>
      </c>
      <c r="AG144" s="37" t="str">
        <f t="shared" si="13"/>
        <v>(0, 0, 0)</v>
      </c>
      <c r="AH144" s="68">
        <f>SUM(PM_EULopi[[#This Row],[S Kopā]]+PM_EULopi[[#This Row],[L Kopā]]+PM_EULopi[[#This Row],[Ģ Kopā]]+PM_EULopi[[#This Row],[C Kopā]])</f>
        <v>0</v>
      </c>
      <c r="AI144" s="68" t="str">
        <f t="shared" si="14"/>
        <v>(0, 0, 0)</v>
      </c>
      <c r="AJ144" s="68" t="str">
        <f>IF(PM_EULopi[[#This Row],[KOPĀ
Punkti ]]&gt;0,RANK(PM_EULopi[[#This Row],[KOPĀ
Punkti ]],PM_EULopi[KOPĀ
Punkti ]),"NAV")</f>
        <v>NAV</v>
      </c>
      <c r="AK144" s="68"/>
      <c r="AL144" s="103">
        <f>INDEX(PM_Dalibnieki[],MATCH(PM_EULopi[[#This Row],[Dablībnieka numurs]],PM_Dalibnieki[Dablībnieka numurs],0),6)</f>
        <v>0</v>
      </c>
      <c r="AM144" s="72" t="str">
        <f>IF(PM_EULopi[[#This Row],[Norma ]]="x",COUNTIFS(PM_EULopi[[Norma ]],PM_EULopi[[#This Row],[Norma ]],PM_EULopi[KOPĀ
Punkti ],"&gt;"&amp;PM_EULopi[[#This Row],[KOPĀ
Punkti ]])+1,"")</f>
        <v/>
      </c>
    </row>
    <row r="145" spans="1:39" x14ac:dyDescent="0.25">
      <c r="A145" s="55">
        <v>139</v>
      </c>
      <c r="B145" s="68">
        <v>139</v>
      </c>
      <c r="C145" s="35">
        <f>INDEX(PM_Dalibnieki[],MATCH(PM_EULopi[[#This Row],[Dablībnieka numurs]],PM_Dalibnieki[Dablībnieka numurs],0),2)</f>
        <v>0</v>
      </c>
      <c r="D145" s="35">
        <f>INDEX(PM_Dalibnieki[],MATCH(PM_EULopi[[#This Row],[Dablībnieka numurs]],PM_Dalibnieki[Dablībnieka numurs],0),3)</f>
        <v>0</v>
      </c>
      <c r="E145" s="35">
        <f>INDEX(PM_Dalibnieki[],MATCH(PM_EULopi[[#This Row],[Dablībnieka numurs]],PM_Dalibnieki[Dablībnieka numurs],0),4)</f>
        <v>0</v>
      </c>
      <c r="F145" s="72"/>
      <c r="G145" s="72"/>
      <c r="H145" s="72"/>
      <c r="I145" s="72"/>
      <c r="J145" s="72"/>
      <c r="K145" s="37">
        <f>SUM(PM_EULopi[[#This Row],[S1]:[S5]])</f>
        <v>0</v>
      </c>
      <c r="L145" s="37" t="str">
        <f t="shared" si="10"/>
        <v>(0, 0, 0)</v>
      </c>
      <c r="M145" s="72"/>
      <c r="N145" s="72"/>
      <c r="O145" s="72"/>
      <c r="P145" s="72"/>
      <c r="Q145" s="72"/>
      <c r="R145" s="37">
        <f>SUM(PM_EULopi[[#This Row],[L1]:[L5]])</f>
        <v>0</v>
      </c>
      <c r="S145" s="37" t="str">
        <f t="shared" si="11"/>
        <v>(0, 0, 0)</v>
      </c>
      <c r="T145" s="72"/>
      <c r="U145" s="72"/>
      <c r="V145" s="72"/>
      <c r="W145" s="72"/>
      <c r="X145" s="72"/>
      <c r="Y145" s="37">
        <f>SUM(PM_EULopi[[#This Row],[Ģ1]:[Ģ5]])</f>
        <v>0</v>
      </c>
      <c r="Z145" s="37" t="str">
        <f t="shared" si="12"/>
        <v>(0, 0, 0)</v>
      </c>
      <c r="AA145" s="72"/>
      <c r="AB145" s="72"/>
      <c r="AC145" s="72"/>
      <c r="AD145" s="72"/>
      <c r="AE145" s="72"/>
      <c r="AF145" s="37">
        <f>SUM(PM_EULopi[[#This Row],[C1]:[C5]])</f>
        <v>0</v>
      </c>
      <c r="AG145" s="37" t="str">
        <f t="shared" si="13"/>
        <v>(0, 0, 0)</v>
      </c>
      <c r="AH145" s="68">
        <f>SUM(PM_EULopi[[#This Row],[S Kopā]]+PM_EULopi[[#This Row],[L Kopā]]+PM_EULopi[[#This Row],[Ģ Kopā]]+PM_EULopi[[#This Row],[C Kopā]])</f>
        <v>0</v>
      </c>
      <c r="AI145" s="68" t="str">
        <f t="shared" si="14"/>
        <v>(0, 0, 0)</v>
      </c>
      <c r="AJ145" s="68" t="str">
        <f>IF(PM_EULopi[[#This Row],[KOPĀ
Punkti ]]&gt;0,RANK(PM_EULopi[[#This Row],[KOPĀ
Punkti ]],PM_EULopi[KOPĀ
Punkti ]),"NAV")</f>
        <v>NAV</v>
      </c>
      <c r="AK145" s="68"/>
      <c r="AL145" s="103">
        <f>INDEX(PM_Dalibnieki[],MATCH(PM_EULopi[[#This Row],[Dablībnieka numurs]],PM_Dalibnieki[Dablībnieka numurs],0),6)</f>
        <v>0</v>
      </c>
      <c r="AM145" s="72" t="str">
        <f>IF(PM_EULopi[[#This Row],[Norma ]]="x",COUNTIFS(PM_EULopi[[Norma ]],PM_EULopi[[#This Row],[Norma ]],PM_EULopi[KOPĀ
Punkti ],"&gt;"&amp;PM_EULopi[[#This Row],[KOPĀ
Punkti ]])+1,"")</f>
        <v/>
      </c>
    </row>
    <row r="146" spans="1:39" x14ac:dyDescent="0.25">
      <c r="A146" s="55">
        <v>140</v>
      </c>
      <c r="B146" s="68">
        <v>140</v>
      </c>
      <c r="C146" s="35">
        <f>INDEX(PM_Dalibnieki[],MATCH(PM_EULopi[[#This Row],[Dablībnieka numurs]],PM_Dalibnieki[Dablībnieka numurs],0),2)</f>
        <v>0</v>
      </c>
      <c r="D146" s="35">
        <f>INDEX(PM_Dalibnieki[],MATCH(PM_EULopi[[#This Row],[Dablībnieka numurs]],PM_Dalibnieki[Dablībnieka numurs],0),3)</f>
        <v>0</v>
      </c>
      <c r="E146" s="35">
        <f>INDEX(PM_Dalibnieki[],MATCH(PM_EULopi[[#This Row],[Dablībnieka numurs]],PM_Dalibnieki[Dablībnieka numurs],0),4)</f>
        <v>0</v>
      </c>
      <c r="F146" s="72"/>
      <c r="G146" s="72"/>
      <c r="H146" s="72"/>
      <c r="I146" s="72"/>
      <c r="J146" s="72"/>
      <c r="K146" s="37">
        <f>SUM(PM_EULopi[[#This Row],[S1]:[S5]])</f>
        <v>0</v>
      </c>
      <c r="L146" s="37" t="str">
        <f t="shared" si="10"/>
        <v>(0, 0, 0)</v>
      </c>
      <c r="M146" s="72"/>
      <c r="N146" s="72"/>
      <c r="O146" s="72"/>
      <c r="P146" s="72"/>
      <c r="Q146" s="72"/>
      <c r="R146" s="37">
        <f>SUM(PM_EULopi[[#This Row],[L1]:[L5]])</f>
        <v>0</v>
      </c>
      <c r="S146" s="37" t="str">
        <f t="shared" si="11"/>
        <v>(0, 0, 0)</v>
      </c>
      <c r="T146" s="72"/>
      <c r="U146" s="72"/>
      <c r="V146" s="72"/>
      <c r="W146" s="72"/>
      <c r="X146" s="72"/>
      <c r="Y146" s="37">
        <f>SUM(PM_EULopi[[#This Row],[Ģ1]:[Ģ5]])</f>
        <v>0</v>
      </c>
      <c r="Z146" s="37" t="str">
        <f t="shared" si="12"/>
        <v>(0, 0, 0)</v>
      </c>
      <c r="AA146" s="72"/>
      <c r="AB146" s="72"/>
      <c r="AC146" s="72"/>
      <c r="AD146" s="72"/>
      <c r="AE146" s="72"/>
      <c r="AF146" s="37">
        <f>SUM(PM_EULopi[[#This Row],[C1]:[C5]])</f>
        <v>0</v>
      </c>
      <c r="AG146" s="37" t="str">
        <f t="shared" si="13"/>
        <v>(0, 0, 0)</v>
      </c>
      <c r="AH146" s="68">
        <f>SUM(PM_EULopi[[#This Row],[S Kopā]]+PM_EULopi[[#This Row],[L Kopā]]+PM_EULopi[[#This Row],[Ģ Kopā]]+PM_EULopi[[#This Row],[C Kopā]])</f>
        <v>0</v>
      </c>
      <c r="AI146" s="68" t="str">
        <f t="shared" si="14"/>
        <v>(0, 0, 0)</v>
      </c>
      <c r="AJ146" s="68" t="str">
        <f>IF(PM_EULopi[[#This Row],[KOPĀ
Punkti ]]&gt;0,RANK(PM_EULopi[[#This Row],[KOPĀ
Punkti ]],PM_EULopi[KOPĀ
Punkti ]),"NAV")</f>
        <v>NAV</v>
      </c>
      <c r="AK146" s="68"/>
      <c r="AL146" s="103">
        <f>INDEX(PM_Dalibnieki[],MATCH(PM_EULopi[[#This Row],[Dablībnieka numurs]],PM_Dalibnieki[Dablībnieka numurs],0),6)</f>
        <v>0</v>
      </c>
      <c r="AM146" s="72" t="str">
        <f>IF(PM_EULopi[[#This Row],[Norma ]]="x",COUNTIFS(PM_EULopi[[Norma ]],PM_EULopi[[#This Row],[Norma ]],PM_EULopi[KOPĀ
Punkti ],"&gt;"&amp;PM_EULopi[[#This Row],[KOPĀ
Punkti ]])+1,"")</f>
        <v/>
      </c>
    </row>
    <row r="147" spans="1:39" x14ac:dyDescent="0.25">
      <c r="A147" s="55">
        <v>141</v>
      </c>
      <c r="B147" s="68">
        <v>141</v>
      </c>
      <c r="C147" s="35">
        <f>INDEX(PM_Dalibnieki[],MATCH(PM_EULopi[[#This Row],[Dablībnieka numurs]],PM_Dalibnieki[Dablībnieka numurs],0),2)</f>
        <v>0</v>
      </c>
      <c r="D147" s="35">
        <f>INDEX(PM_Dalibnieki[],MATCH(PM_EULopi[[#This Row],[Dablībnieka numurs]],PM_Dalibnieki[Dablībnieka numurs],0),3)</f>
        <v>0</v>
      </c>
      <c r="E147" s="35">
        <f>INDEX(PM_Dalibnieki[],MATCH(PM_EULopi[[#This Row],[Dablībnieka numurs]],PM_Dalibnieki[Dablībnieka numurs],0),4)</f>
        <v>0</v>
      </c>
      <c r="F147" s="72"/>
      <c r="G147" s="72"/>
      <c r="H147" s="72"/>
      <c r="I147" s="72"/>
      <c r="J147" s="72"/>
      <c r="K147" s="37">
        <f>SUM(PM_EULopi[[#This Row],[S1]:[S5]])</f>
        <v>0</v>
      </c>
      <c r="L147" s="37" t="str">
        <f t="shared" si="10"/>
        <v>(0, 0, 0)</v>
      </c>
      <c r="M147" s="72"/>
      <c r="N147" s="72"/>
      <c r="O147" s="72"/>
      <c r="P147" s="72"/>
      <c r="Q147" s="72"/>
      <c r="R147" s="37">
        <f>SUM(PM_EULopi[[#This Row],[L1]:[L5]])</f>
        <v>0</v>
      </c>
      <c r="S147" s="37" t="str">
        <f t="shared" si="11"/>
        <v>(0, 0, 0)</v>
      </c>
      <c r="T147" s="72"/>
      <c r="U147" s="72"/>
      <c r="V147" s="72"/>
      <c r="W147" s="72"/>
      <c r="X147" s="72"/>
      <c r="Y147" s="37">
        <f>SUM(PM_EULopi[[#This Row],[Ģ1]:[Ģ5]])</f>
        <v>0</v>
      </c>
      <c r="Z147" s="37" t="str">
        <f t="shared" si="12"/>
        <v>(0, 0, 0)</v>
      </c>
      <c r="AA147" s="72"/>
      <c r="AB147" s="72"/>
      <c r="AC147" s="72"/>
      <c r="AD147" s="72"/>
      <c r="AE147" s="72"/>
      <c r="AF147" s="37">
        <f>SUM(PM_EULopi[[#This Row],[C1]:[C5]])</f>
        <v>0</v>
      </c>
      <c r="AG147" s="37" t="str">
        <f t="shared" si="13"/>
        <v>(0, 0, 0)</v>
      </c>
      <c r="AH147" s="68">
        <f>SUM(PM_EULopi[[#This Row],[S Kopā]]+PM_EULopi[[#This Row],[L Kopā]]+PM_EULopi[[#This Row],[Ģ Kopā]]+PM_EULopi[[#This Row],[C Kopā]])</f>
        <v>0</v>
      </c>
      <c r="AI147" s="68" t="str">
        <f t="shared" si="14"/>
        <v>(0, 0, 0)</v>
      </c>
      <c r="AJ147" s="68" t="str">
        <f>IF(PM_EULopi[[#This Row],[KOPĀ
Punkti ]]&gt;0,RANK(PM_EULopi[[#This Row],[KOPĀ
Punkti ]],PM_EULopi[KOPĀ
Punkti ]),"NAV")</f>
        <v>NAV</v>
      </c>
      <c r="AK147" s="68"/>
      <c r="AL147" s="103">
        <f>INDEX(PM_Dalibnieki[],MATCH(PM_EULopi[[#This Row],[Dablībnieka numurs]],PM_Dalibnieki[Dablībnieka numurs],0),6)</f>
        <v>0</v>
      </c>
      <c r="AM147" s="72" t="str">
        <f>IF(PM_EULopi[[#This Row],[Norma ]]="x",COUNTIFS(PM_EULopi[[Norma ]],PM_EULopi[[#This Row],[Norma ]],PM_EULopi[KOPĀ
Punkti ],"&gt;"&amp;PM_EULopi[[#This Row],[KOPĀ
Punkti ]])+1,"")</f>
        <v/>
      </c>
    </row>
    <row r="148" spans="1:39" x14ac:dyDescent="0.25">
      <c r="A148" s="55">
        <v>142</v>
      </c>
      <c r="B148" s="68">
        <v>142</v>
      </c>
      <c r="C148" s="35">
        <f>INDEX(PM_Dalibnieki[],MATCH(PM_EULopi[[#This Row],[Dablībnieka numurs]],PM_Dalibnieki[Dablībnieka numurs],0),2)</f>
        <v>0</v>
      </c>
      <c r="D148" s="35">
        <f>INDEX(PM_Dalibnieki[],MATCH(PM_EULopi[[#This Row],[Dablībnieka numurs]],PM_Dalibnieki[Dablībnieka numurs],0),3)</f>
        <v>0</v>
      </c>
      <c r="E148" s="35">
        <f>INDEX(PM_Dalibnieki[],MATCH(PM_EULopi[[#This Row],[Dablībnieka numurs]],PM_Dalibnieki[Dablībnieka numurs],0),4)</f>
        <v>0</v>
      </c>
      <c r="F148" s="72"/>
      <c r="G148" s="72"/>
      <c r="H148" s="72"/>
      <c r="I148" s="72"/>
      <c r="J148" s="72"/>
      <c r="K148" s="37">
        <f>SUM(PM_EULopi[[#This Row],[S1]:[S5]])</f>
        <v>0</v>
      </c>
      <c r="L148" s="37" t="str">
        <f t="shared" si="10"/>
        <v>(0, 0, 0)</v>
      </c>
      <c r="M148" s="72"/>
      <c r="N148" s="72"/>
      <c r="O148" s="72"/>
      <c r="P148" s="72"/>
      <c r="Q148" s="72"/>
      <c r="R148" s="37">
        <f>SUM(PM_EULopi[[#This Row],[L1]:[L5]])</f>
        <v>0</v>
      </c>
      <c r="S148" s="37" t="str">
        <f t="shared" si="11"/>
        <v>(0, 0, 0)</v>
      </c>
      <c r="T148" s="72"/>
      <c r="U148" s="72"/>
      <c r="V148" s="72"/>
      <c r="W148" s="72"/>
      <c r="X148" s="72"/>
      <c r="Y148" s="37">
        <f>SUM(PM_EULopi[[#This Row],[Ģ1]:[Ģ5]])</f>
        <v>0</v>
      </c>
      <c r="Z148" s="37" t="str">
        <f t="shared" si="12"/>
        <v>(0, 0, 0)</v>
      </c>
      <c r="AA148" s="72"/>
      <c r="AB148" s="72"/>
      <c r="AC148" s="72"/>
      <c r="AD148" s="72"/>
      <c r="AE148" s="72"/>
      <c r="AF148" s="37">
        <f>SUM(PM_EULopi[[#This Row],[C1]:[C5]])</f>
        <v>0</v>
      </c>
      <c r="AG148" s="37" t="str">
        <f t="shared" si="13"/>
        <v>(0, 0, 0)</v>
      </c>
      <c r="AH148" s="68">
        <f>SUM(PM_EULopi[[#This Row],[S Kopā]]+PM_EULopi[[#This Row],[L Kopā]]+PM_EULopi[[#This Row],[Ģ Kopā]]+PM_EULopi[[#This Row],[C Kopā]])</f>
        <v>0</v>
      </c>
      <c r="AI148" s="68" t="str">
        <f t="shared" si="14"/>
        <v>(0, 0, 0)</v>
      </c>
      <c r="AJ148" s="68" t="str">
        <f>IF(PM_EULopi[[#This Row],[KOPĀ
Punkti ]]&gt;0,RANK(PM_EULopi[[#This Row],[KOPĀ
Punkti ]],PM_EULopi[KOPĀ
Punkti ]),"NAV")</f>
        <v>NAV</v>
      </c>
      <c r="AK148" s="68"/>
      <c r="AL148" s="103">
        <f>INDEX(PM_Dalibnieki[],MATCH(PM_EULopi[[#This Row],[Dablībnieka numurs]],PM_Dalibnieki[Dablībnieka numurs],0),6)</f>
        <v>0</v>
      </c>
      <c r="AM148" s="72" t="str">
        <f>IF(PM_EULopi[[#This Row],[Norma ]]="x",COUNTIFS(PM_EULopi[[Norma ]],PM_EULopi[[#This Row],[Norma ]],PM_EULopi[KOPĀ
Punkti ],"&gt;"&amp;PM_EULopi[[#This Row],[KOPĀ
Punkti ]])+1,"")</f>
        <v/>
      </c>
    </row>
    <row r="149" spans="1:39" x14ac:dyDescent="0.25">
      <c r="A149" s="55">
        <v>143</v>
      </c>
      <c r="B149" s="68">
        <v>143</v>
      </c>
      <c r="C149" s="35">
        <f>INDEX(PM_Dalibnieki[],MATCH(PM_EULopi[[#This Row],[Dablībnieka numurs]],PM_Dalibnieki[Dablībnieka numurs],0),2)</f>
        <v>0</v>
      </c>
      <c r="D149" s="35">
        <f>INDEX(PM_Dalibnieki[],MATCH(PM_EULopi[[#This Row],[Dablībnieka numurs]],PM_Dalibnieki[Dablībnieka numurs],0),3)</f>
        <v>0</v>
      </c>
      <c r="E149" s="35">
        <f>INDEX(PM_Dalibnieki[],MATCH(PM_EULopi[[#This Row],[Dablībnieka numurs]],PM_Dalibnieki[Dablībnieka numurs],0),4)</f>
        <v>0</v>
      </c>
      <c r="F149" s="72"/>
      <c r="G149" s="72"/>
      <c r="H149" s="72"/>
      <c r="I149" s="72"/>
      <c r="J149" s="72"/>
      <c r="K149" s="37">
        <f>SUM(PM_EULopi[[#This Row],[S1]:[S5]])</f>
        <v>0</v>
      </c>
      <c r="L149" s="37" t="str">
        <f t="shared" si="10"/>
        <v>(0, 0, 0)</v>
      </c>
      <c r="M149" s="72"/>
      <c r="N149" s="72"/>
      <c r="O149" s="72"/>
      <c r="P149" s="72"/>
      <c r="Q149" s="72"/>
      <c r="R149" s="37">
        <f>SUM(PM_EULopi[[#This Row],[L1]:[L5]])</f>
        <v>0</v>
      </c>
      <c r="S149" s="37" t="str">
        <f t="shared" si="11"/>
        <v>(0, 0, 0)</v>
      </c>
      <c r="T149" s="72"/>
      <c r="U149" s="72"/>
      <c r="V149" s="72"/>
      <c r="W149" s="72"/>
      <c r="X149" s="72"/>
      <c r="Y149" s="37">
        <f>SUM(PM_EULopi[[#This Row],[Ģ1]:[Ģ5]])</f>
        <v>0</v>
      </c>
      <c r="Z149" s="37" t="str">
        <f t="shared" si="12"/>
        <v>(0, 0, 0)</v>
      </c>
      <c r="AA149" s="72"/>
      <c r="AB149" s="72"/>
      <c r="AC149" s="72"/>
      <c r="AD149" s="72"/>
      <c r="AE149" s="72"/>
      <c r="AF149" s="37">
        <f>SUM(PM_EULopi[[#This Row],[C1]:[C5]])</f>
        <v>0</v>
      </c>
      <c r="AG149" s="37" t="str">
        <f t="shared" si="13"/>
        <v>(0, 0, 0)</v>
      </c>
      <c r="AH149" s="68">
        <f>SUM(PM_EULopi[[#This Row],[S Kopā]]+PM_EULopi[[#This Row],[L Kopā]]+PM_EULopi[[#This Row],[Ģ Kopā]]+PM_EULopi[[#This Row],[C Kopā]])</f>
        <v>0</v>
      </c>
      <c r="AI149" s="68" t="str">
        <f t="shared" si="14"/>
        <v>(0, 0, 0)</v>
      </c>
      <c r="AJ149" s="68" t="str">
        <f>IF(PM_EULopi[[#This Row],[KOPĀ
Punkti ]]&gt;0,RANK(PM_EULopi[[#This Row],[KOPĀ
Punkti ]],PM_EULopi[KOPĀ
Punkti ]),"NAV")</f>
        <v>NAV</v>
      </c>
      <c r="AK149" s="68"/>
      <c r="AL149" s="103">
        <f>INDEX(PM_Dalibnieki[],MATCH(PM_EULopi[[#This Row],[Dablībnieka numurs]],PM_Dalibnieki[Dablībnieka numurs],0),6)</f>
        <v>0</v>
      </c>
      <c r="AM149" s="72" t="str">
        <f>IF(PM_EULopi[[#This Row],[Norma ]]="x",COUNTIFS(PM_EULopi[[Norma ]],PM_EULopi[[#This Row],[Norma ]],PM_EULopi[KOPĀ
Punkti ],"&gt;"&amp;PM_EULopi[[#This Row],[KOPĀ
Punkti ]])+1,"")</f>
        <v/>
      </c>
    </row>
    <row r="150" spans="1:39" x14ac:dyDescent="0.25">
      <c r="A150" s="55">
        <v>144</v>
      </c>
      <c r="B150" s="68">
        <v>144</v>
      </c>
      <c r="C150" s="35">
        <f>INDEX(PM_Dalibnieki[],MATCH(PM_EULopi[[#This Row],[Dablībnieka numurs]],PM_Dalibnieki[Dablībnieka numurs],0),2)</f>
        <v>0</v>
      </c>
      <c r="D150" s="35">
        <f>INDEX(PM_Dalibnieki[],MATCH(PM_EULopi[[#This Row],[Dablībnieka numurs]],PM_Dalibnieki[Dablībnieka numurs],0),3)</f>
        <v>0</v>
      </c>
      <c r="E150" s="35">
        <f>INDEX(PM_Dalibnieki[],MATCH(PM_EULopi[[#This Row],[Dablībnieka numurs]],PM_Dalibnieki[Dablībnieka numurs],0),4)</f>
        <v>0</v>
      </c>
      <c r="F150" s="72"/>
      <c r="G150" s="72"/>
      <c r="H150" s="72"/>
      <c r="I150" s="72"/>
      <c r="J150" s="72"/>
      <c r="K150" s="37">
        <f>SUM(PM_EULopi[[#This Row],[S1]:[S5]])</f>
        <v>0</v>
      </c>
      <c r="L150" s="37" t="str">
        <f t="shared" si="10"/>
        <v>(0, 0, 0)</v>
      </c>
      <c r="M150" s="72"/>
      <c r="N150" s="72"/>
      <c r="O150" s="72"/>
      <c r="P150" s="72"/>
      <c r="Q150" s="72"/>
      <c r="R150" s="37">
        <f>SUM(PM_EULopi[[#This Row],[L1]:[L5]])</f>
        <v>0</v>
      </c>
      <c r="S150" s="37" t="str">
        <f t="shared" si="11"/>
        <v>(0, 0, 0)</v>
      </c>
      <c r="T150" s="72"/>
      <c r="U150" s="72"/>
      <c r="V150" s="72"/>
      <c r="W150" s="72"/>
      <c r="X150" s="72"/>
      <c r="Y150" s="37">
        <f>SUM(PM_EULopi[[#This Row],[Ģ1]:[Ģ5]])</f>
        <v>0</v>
      </c>
      <c r="Z150" s="37" t="str">
        <f t="shared" si="12"/>
        <v>(0, 0, 0)</v>
      </c>
      <c r="AA150" s="72"/>
      <c r="AB150" s="72"/>
      <c r="AC150" s="72"/>
      <c r="AD150" s="72"/>
      <c r="AE150" s="72"/>
      <c r="AF150" s="37">
        <f>SUM(PM_EULopi[[#This Row],[C1]:[C5]])</f>
        <v>0</v>
      </c>
      <c r="AG150" s="37" t="str">
        <f t="shared" si="13"/>
        <v>(0, 0, 0)</v>
      </c>
      <c r="AH150" s="68">
        <f>SUM(PM_EULopi[[#This Row],[S Kopā]]+PM_EULopi[[#This Row],[L Kopā]]+PM_EULopi[[#This Row],[Ģ Kopā]]+PM_EULopi[[#This Row],[C Kopā]])</f>
        <v>0</v>
      </c>
      <c r="AI150" s="68" t="str">
        <f t="shared" si="14"/>
        <v>(0, 0, 0)</v>
      </c>
      <c r="AJ150" s="68" t="str">
        <f>IF(PM_EULopi[[#This Row],[KOPĀ
Punkti ]]&gt;0,RANK(PM_EULopi[[#This Row],[KOPĀ
Punkti ]],PM_EULopi[KOPĀ
Punkti ]),"NAV")</f>
        <v>NAV</v>
      </c>
      <c r="AK150" s="68"/>
      <c r="AL150" s="103">
        <f>INDEX(PM_Dalibnieki[],MATCH(PM_EULopi[[#This Row],[Dablībnieka numurs]],PM_Dalibnieki[Dablībnieka numurs],0),6)</f>
        <v>0</v>
      </c>
      <c r="AM150" s="72" t="str">
        <f>IF(PM_EULopi[[#This Row],[Norma ]]="x",COUNTIFS(PM_EULopi[[Norma ]],PM_EULopi[[#This Row],[Norma ]],PM_EULopi[KOPĀ
Punkti ],"&gt;"&amp;PM_EULopi[[#This Row],[KOPĀ
Punkti ]])+1,"")</f>
        <v/>
      </c>
    </row>
    <row r="151" spans="1:39" x14ac:dyDescent="0.25">
      <c r="A151" s="55">
        <v>145</v>
      </c>
      <c r="B151" s="68">
        <v>145</v>
      </c>
      <c r="C151" s="35">
        <f>INDEX(PM_Dalibnieki[],MATCH(PM_EULopi[[#This Row],[Dablībnieka numurs]],PM_Dalibnieki[Dablībnieka numurs],0),2)</f>
        <v>0</v>
      </c>
      <c r="D151" s="35">
        <f>INDEX(PM_Dalibnieki[],MATCH(PM_EULopi[[#This Row],[Dablībnieka numurs]],PM_Dalibnieki[Dablībnieka numurs],0),3)</f>
        <v>0</v>
      </c>
      <c r="E151" s="35">
        <f>INDEX(PM_Dalibnieki[],MATCH(PM_EULopi[[#This Row],[Dablībnieka numurs]],PM_Dalibnieki[Dablībnieka numurs],0),4)</f>
        <v>0</v>
      </c>
      <c r="F151" s="72"/>
      <c r="G151" s="72"/>
      <c r="H151" s="72"/>
      <c r="I151" s="72"/>
      <c r="J151" s="72"/>
      <c r="K151" s="37">
        <f>SUM(PM_EULopi[[#This Row],[S1]:[S5]])</f>
        <v>0</v>
      </c>
      <c r="L151" s="37" t="str">
        <f t="shared" si="10"/>
        <v>(0, 0, 0)</v>
      </c>
      <c r="M151" s="72"/>
      <c r="N151" s="72"/>
      <c r="O151" s="72"/>
      <c r="P151" s="72"/>
      <c r="Q151" s="72"/>
      <c r="R151" s="37">
        <f>SUM(PM_EULopi[[#This Row],[L1]:[L5]])</f>
        <v>0</v>
      </c>
      <c r="S151" s="37" t="str">
        <f t="shared" si="11"/>
        <v>(0, 0, 0)</v>
      </c>
      <c r="T151" s="72"/>
      <c r="U151" s="72"/>
      <c r="V151" s="72"/>
      <c r="W151" s="72"/>
      <c r="X151" s="72"/>
      <c r="Y151" s="37">
        <f>SUM(PM_EULopi[[#This Row],[Ģ1]:[Ģ5]])</f>
        <v>0</v>
      </c>
      <c r="Z151" s="37" t="str">
        <f t="shared" si="12"/>
        <v>(0, 0, 0)</v>
      </c>
      <c r="AA151" s="72"/>
      <c r="AB151" s="72"/>
      <c r="AC151" s="72"/>
      <c r="AD151" s="72"/>
      <c r="AE151" s="72"/>
      <c r="AF151" s="37">
        <f>SUM(PM_EULopi[[#This Row],[C1]:[C5]])</f>
        <v>0</v>
      </c>
      <c r="AG151" s="37" t="str">
        <f t="shared" si="13"/>
        <v>(0, 0, 0)</v>
      </c>
      <c r="AH151" s="68">
        <f>SUM(PM_EULopi[[#This Row],[S Kopā]]+PM_EULopi[[#This Row],[L Kopā]]+PM_EULopi[[#This Row],[Ģ Kopā]]+PM_EULopi[[#This Row],[C Kopā]])</f>
        <v>0</v>
      </c>
      <c r="AI151" s="68" t="str">
        <f t="shared" si="14"/>
        <v>(0, 0, 0)</v>
      </c>
      <c r="AJ151" s="68" t="str">
        <f>IF(PM_EULopi[[#This Row],[KOPĀ
Punkti ]]&gt;0,RANK(PM_EULopi[[#This Row],[KOPĀ
Punkti ]],PM_EULopi[KOPĀ
Punkti ]),"NAV")</f>
        <v>NAV</v>
      </c>
      <c r="AK151" s="68"/>
      <c r="AL151" s="103">
        <f>INDEX(PM_Dalibnieki[],MATCH(PM_EULopi[[#This Row],[Dablībnieka numurs]],PM_Dalibnieki[Dablībnieka numurs],0),6)</f>
        <v>0</v>
      </c>
      <c r="AM151" s="72" t="str">
        <f>IF(PM_EULopi[[#This Row],[Norma ]]="x",COUNTIFS(PM_EULopi[[Norma ]],PM_EULopi[[#This Row],[Norma ]],PM_EULopi[KOPĀ
Punkti ],"&gt;"&amp;PM_EULopi[[#This Row],[KOPĀ
Punkti ]])+1,"")</f>
        <v/>
      </c>
    </row>
    <row r="152" spans="1:39" x14ac:dyDescent="0.25">
      <c r="A152" s="55">
        <v>146</v>
      </c>
      <c r="B152" s="68">
        <v>146</v>
      </c>
      <c r="C152" s="35">
        <f>INDEX(PM_Dalibnieki[],MATCH(PM_EULopi[[#This Row],[Dablībnieka numurs]],PM_Dalibnieki[Dablībnieka numurs],0),2)</f>
        <v>0</v>
      </c>
      <c r="D152" s="35">
        <f>INDEX(PM_Dalibnieki[],MATCH(PM_EULopi[[#This Row],[Dablībnieka numurs]],PM_Dalibnieki[Dablībnieka numurs],0),3)</f>
        <v>0</v>
      </c>
      <c r="E152" s="35">
        <f>INDEX(PM_Dalibnieki[],MATCH(PM_EULopi[[#This Row],[Dablībnieka numurs]],PM_Dalibnieki[Dablībnieka numurs],0),4)</f>
        <v>0</v>
      </c>
      <c r="F152" s="72"/>
      <c r="G152" s="72"/>
      <c r="H152" s="72"/>
      <c r="I152" s="72"/>
      <c r="J152" s="72"/>
      <c r="K152" s="37">
        <f>SUM(PM_EULopi[[#This Row],[S1]:[S5]])</f>
        <v>0</v>
      </c>
      <c r="L152" s="37" t="str">
        <f t="shared" si="10"/>
        <v>(0, 0, 0)</v>
      </c>
      <c r="M152" s="72"/>
      <c r="N152" s="72"/>
      <c r="O152" s="72"/>
      <c r="P152" s="72"/>
      <c r="Q152" s="72"/>
      <c r="R152" s="37">
        <f>SUM(PM_EULopi[[#This Row],[L1]:[L5]])</f>
        <v>0</v>
      </c>
      <c r="S152" s="37" t="str">
        <f t="shared" si="11"/>
        <v>(0, 0, 0)</v>
      </c>
      <c r="T152" s="72"/>
      <c r="U152" s="72"/>
      <c r="V152" s="72"/>
      <c r="W152" s="72"/>
      <c r="X152" s="72"/>
      <c r="Y152" s="37">
        <f>SUM(PM_EULopi[[#This Row],[Ģ1]:[Ģ5]])</f>
        <v>0</v>
      </c>
      <c r="Z152" s="37" t="str">
        <f t="shared" si="12"/>
        <v>(0, 0, 0)</v>
      </c>
      <c r="AA152" s="72"/>
      <c r="AB152" s="72"/>
      <c r="AC152" s="72"/>
      <c r="AD152" s="72"/>
      <c r="AE152" s="72"/>
      <c r="AF152" s="37">
        <f>SUM(PM_EULopi[[#This Row],[C1]:[C5]])</f>
        <v>0</v>
      </c>
      <c r="AG152" s="37" t="str">
        <f t="shared" si="13"/>
        <v>(0, 0, 0)</v>
      </c>
      <c r="AH152" s="68">
        <f>SUM(PM_EULopi[[#This Row],[S Kopā]]+PM_EULopi[[#This Row],[L Kopā]]+PM_EULopi[[#This Row],[Ģ Kopā]]+PM_EULopi[[#This Row],[C Kopā]])</f>
        <v>0</v>
      </c>
      <c r="AI152" s="68" t="str">
        <f t="shared" si="14"/>
        <v>(0, 0, 0)</v>
      </c>
      <c r="AJ152" s="68" t="str">
        <f>IF(PM_EULopi[[#This Row],[KOPĀ
Punkti ]]&gt;0,RANK(PM_EULopi[[#This Row],[KOPĀ
Punkti ]],PM_EULopi[KOPĀ
Punkti ]),"NAV")</f>
        <v>NAV</v>
      </c>
      <c r="AK152" s="68"/>
      <c r="AL152" s="103">
        <f>INDEX(PM_Dalibnieki[],MATCH(PM_EULopi[[#This Row],[Dablībnieka numurs]],PM_Dalibnieki[Dablībnieka numurs],0),6)</f>
        <v>0</v>
      </c>
      <c r="AM152" s="72" t="str">
        <f>IF(PM_EULopi[[#This Row],[Norma ]]="x",COUNTIFS(PM_EULopi[[Norma ]],PM_EULopi[[#This Row],[Norma ]],PM_EULopi[KOPĀ
Punkti ],"&gt;"&amp;PM_EULopi[[#This Row],[KOPĀ
Punkti ]])+1,"")</f>
        <v/>
      </c>
    </row>
    <row r="153" spans="1:39" x14ac:dyDescent="0.25">
      <c r="A153" s="55">
        <v>147</v>
      </c>
      <c r="B153" s="68">
        <v>147</v>
      </c>
      <c r="C153" s="35">
        <f>INDEX(PM_Dalibnieki[],MATCH(PM_EULopi[[#This Row],[Dablībnieka numurs]],PM_Dalibnieki[Dablībnieka numurs],0),2)</f>
        <v>0</v>
      </c>
      <c r="D153" s="35">
        <f>INDEX(PM_Dalibnieki[],MATCH(PM_EULopi[[#This Row],[Dablībnieka numurs]],PM_Dalibnieki[Dablībnieka numurs],0),3)</f>
        <v>0</v>
      </c>
      <c r="E153" s="35">
        <f>INDEX(PM_Dalibnieki[],MATCH(PM_EULopi[[#This Row],[Dablībnieka numurs]],PM_Dalibnieki[Dablībnieka numurs],0),4)</f>
        <v>0</v>
      </c>
      <c r="F153" s="72"/>
      <c r="G153" s="72"/>
      <c r="H153" s="72"/>
      <c r="I153" s="72"/>
      <c r="J153" s="72"/>
      <c r="K153" s="37">
        <f>SUM(PM_EULopi[[#This Row],[S1]:[S5]])</f>
        <v>0</v>
      </c>
      <c r="L153" s="37" t="str">
        <f t="shared" si="10"/>
        <v>(0, 0, 0)</v>
      </c>
      <c r="M153" s="72"/>
      <c r="N153" s="72"/>
      <c r="O153" s="72"/>
      <c r="P153" s="72"/>
      <c r="Q153" s="72"/>
      <c r="R153" s="37">
        <f>SUM(PM_EULopi[[#This Row],[L1]:[L5]])</f>
        <v>0</v>
      </c>
      <c r="S153" s="37" t="str">
        <f t="shared" si="11"/>
        <v>(0, 0, 0)</v>
      </c>
      <c r="T153" s="72"/>
      <c r="U153" s="72"/>
      <c r="V153" s="72"/>
      <c r="W153" s="72"/>
      <c r="X153" s="72"/>
      <c r="Y153" s="37">
        <f>SUM(PM_EULopi[[#This Row],[Ģ1]:[Ģ5]])</f>
        <v>0</v>
      </c>
      <c r="Z153" s="37" t="str">
        <f t="shared" si="12"/>
        <v>(0, 0, 0)</v>
      </c>
      <c r="AA153" s="72"/>
      <c r="AB153" s="72"/>
      <c r="AC153" s="72"/>
      <c r="AD153" s="72"/>
      <c r="AE153" s="72"/>
      <c r="AF153" s="37">
        <f>SUM(PM_EULopi[[#This Row],[C1]:[C5]])</f>
        <v>0</v>
      </c>
      <c r="AG153" s="37" t="str">
        <f t="shared" si="13"/>
        <v>(0, 0, 0)</v>
      </c>
      <c r="AH153" s="68">
        <f>SUM(PM_EULopi[[#This Row],[S Kopā]]+PM_EULopi[[#This Row],[L Kopā]]+PM_EULopi[[#This Row],[Ģ Kopā]]+PM_EULopi[[#This Row],[C Kopā]])</f>
        <v>0</v>
      </c>
      <c r="AI153" s="68" t="str">
        <f t="shared" si="14"/>
        <v>(0, 0, 0)</v>
      </c>
      <c r="AJ153" s="68" t="str">
        <f>IF(PM_EULopi[[#This Row],[KOPĀ
Punkti ]]&gt;0,RANK(PM_EULopi[[#This Row],[KOPĀ
Punkti ]],PM_EULopi[KOPĀ
Punkti ]),"NAV")</f>
        <v>NAV</v>
      </c>
      <c r="AK153" s="68"/>
      <c r="AL153" s="103">
        <f>INDEX(PM_Dalibnieki[],MATCH(PM_EULopi[[#This Row],[Dablībnieka numurs]],PM_Dalibnieki[Dablībnieka numurs],0),6)</f>
        <v>0</v>
      </c>
      <c r="AM153" s="72" t="str">
        <f>IF(PM_EULopi[[#This Row],[Norma ]]="x",COUNTIFS(PM_EULopi[[Norma ]],PM_EULopi[[#This Row],[Norma ]],PM_EULopi[KOPĀ
Punkti ],"&gt;"&amp;PM_EULopi[[#This Row],[KOPĀ
Punkti ]])+1,"")</f>
        <v/>
      </c>
    </row>
    <row r="154" spans="1:39" x14ac:dyDescent="0.25">
      <c r="A154" s="55">
        <v>148</v>
      </c>
      <c r="B154" s="68">
        <v>148</v>
      </c>
      <c r="C154" s="35">
        <f>INDEX(PM_Dalibnieki[],MATCH(PM_EULopi[[#This Row],[Dablībnieka numurs]],PM_Dalibnieki[Dablībnieka numurs],0),2)</f>
        <v>0</v>
      </c>
      <c r="D154" s="35">
        <f>INDEX(PM_Dalibnieki[],MATCH(PM_EULopi[[#This Row],[Dablībnieka numurs]],PM_Dalibnieki[Dablībnieka numurs],0),3)</f>
        <v>0</v>
      </c>
      <c r="E154" s="35">
        <f>INDEX(PM_Dalibnieki[],MATCH(PM_EULopi[[#This Row],[Dablībnieka numurs]],PM_Dalibnieki[Dablībnieka numurs],0),4)</f>
        <v>0</v>
      </c>
      <c r="F154" s="72"/>
      <c r="G154" s="72"/>
      <c r="H154" s="72"/>
      <c r="I154" s="72"/>
      <c r="J154" s="72"/>
      <c r="K154" s="37">
        <f>SUM(PM_EULopi[[#This Row],[S1]:[S5]])</f>
        <v>0</v>
      </c>
      <c r="L154" s="37" t="str">
        <f t="shared" si="10"/>
        <v>(0, 0, 0)</v>
      </c>
      <c r="M154" s="72"/>
      <c r="N154" s="72"/>
      <c r="O154" s="72"/>
      <c r="P154" s="72"/>
      <c r="Q154" s="72"/>
      <c r="R154" s="37">
        <f>SUM(PM_EULopi[[#This Row],[L1]:[L5]])</f>
        <v>0</v>
      </c>
      <c r="S154" s="37" t="str">
        <f t="shared" si="11"/>
        <v>(0, 0, 0)</v>
      </c>
      <c r="T154" s="72"/>
      <c r="U154" s="72"/>
      <c r="V154" s="72"/>
      <c r="W154" s="72"/>
      <c r="X154" s="72"/>
      <c r="Y154" s="37">
        <f>SUM(PM_EULopi[[#This Row],[Ģ1]:[Ģ5]])</f>
        <v>0</v>
      </c>
      <c r="Z154" s="37" t="str">
        <f t="shared" si="12"/>
        <v>(0, 0, 0)</v>
      </c>
      <c r="AA154" s="72"/>
      <c r="AB154" s="72"/>
      <c r="AC154" s="72"/>
      <c r="AD154" s="72"/>
      <c r="AE154" s="72"/>
      <c r="AF154" s="37">
        <f>SUM(PM_EULopi[[#This Row],[C1]:[C5]])</f>
        <v>0</v>
      </c>
      <c r="AG154" s="37" t="str">
        <f t="shared" si="13"/>
        <v>(0, 0, 0)</v>
      </c>
      <c r="AH154" s="68">
        <f>SUM(PM_EULopi[[#This Row],[S Kopā]]+PM_EULopi[[#This Row],[L Kopā]]+PM_EULopi[[#This Row],[Ģ Kopā]]+PM_EULopi[[#This Row],[C Kopā]])</f>
        <v>0</v>
      </c>
      <c r="AI154" s="68" t="str">
        <f t="shared" si="14"/>
        <v>(0, 0, 0)</v>
      </c>
      <c r="AJ154" s="68" t="str">
        <f>IF(PM_EULopi[[#This Row],[KOPĀ
Punkti ]]&gt;0,RANK(PM_EULopi[[#This Row],[KOPĀ
Punkti ]],PM_EULopi[KOPĀ
Punkti ]),"NAV")</f>
        <v>NAV</v>
      </c>
      <c r="AK154" s="68"/>
      <c r="AL154" s="103">
        <f>INDEX(PM_Dalibnieki[],MATCH(PM_EULopi[[#This Row],[Dablībnieka numurs]],PM_Dalibnieki[Dablībnieka numurs],0),6)</f>
        <v>0</v>
      </c>
      <c r="AM154" s="72" t="str">
        <f>IF(PM_EULopi[[#This Row],[Norma ]]="x",COUNTIFS(PM_EULopi[[Norma ]],PM_EULopi[[#This Row],[Norma ]],PM_EULopi[KOPĀ
Punkti ],"&gt;"&amp;PM_EULopi[[#This Row],[KOPĀ
Punkti ]])+1,"")</f>
        <v/>
      </c>
    </row>
    <row r="155" spans="1:39" x14ac:dyDescent="0.25">
      <c r="A155" s="55">
        <v>149</v>
      </c>
      <c r="B155" s="68">
        <v>149</v>
      </c>
      <c r="C155" s="35">
        <f>INDEX(PM_Dalibnieki[],MATCH(PM_EULopi[[#This Row],[Dablībnieka numurs]],PM_Dalibnieki[Dablībnieka numurs],0),2)</f>
        <v>0</v>
      </c>
      <c r="D155" s="35">
        <f>INDEX(PM_Dalibnieki[],MATCH(PM_EULopi[[#This Row],[Dablībnieka numurs]],PM_Dalibnieki[Dablībnieka numurs],0),3)</f>
        <v>0</v>
      </c>
      <c r="E155" s="35">
        <f>INDEX(PM_Dalibnieki[],MATCH(PM_EULopi[[#This Row],[Dablībnieka numurs]],PM_Dalibnieki[Dablībnieka numurs],0),4)</f>
        <v>0</v>
      </c>
      <c r="F155" s="72"/>
      <c r="G155" s="72"/>
      <c r="H155" s="72"/>
      <c r="I155" s="72"/>
      <c r="J155" s="72"/>
      <c r="K155" s="37">
        <f>SUM(PM_EULopi[[#This Row],[S1]:[S5]])</f>
        <v>0</v>
      </c>
      <c r="L155" s="37" t="str">
        <f t="shared" si="10"/>
        <v>(0, 0, 0)</v>
      </c>
      <c r="M155" s="72"/>
      <c r="N155" s="72"/>
      <c r="O155" s="72"/>
      <c r="P155" s="72"/>
      <c r="Q155" s="72"/>
      <c r="R155" s="37">
        <f>SUM(PM_EULopi[[#This Row],[L1]:[L5]])</f>
        <v>0</v>
      </c>
      <c r="S155" s="37" t="str">
        <f t="shared" si="11"/>
        <v>(0, 0, 0)</v>
      </c>
      <c r="T155" s="72"/>
      <c r="U155" s="72"/>
      <c r="V155" s="72"/>
      <c r="W155" s="72"/>
      <c r="X155" s="72"/>
      <c r="Y155" s="37">
        <f>SUM(PM_EULopi[[#This Row],[Ģ1]:[Ģ5]])</f>
        <v>0</v>
      </c>
      <c r="Z155" s="37" t="str">
        <f t="shared" si="12"/>
        <v>(0, 0, 0)</v>
      </c>
      <c r="AA155" s="72"/>
      <c r="AB155" s="72"/>
      <c r="AC155" s="72"/>
      <c r="AD155" s="72"/>
      <c r="AE155" s="72"/>
      <c r="AF155" s="37">
        <f>SUM(PM_EULopi[[#This Row],[C1]:[C5]])</f>
        <v>0</v>
      </c>
      <c r="AG155" s="37" t="str">
        <f t="shared" si="13"/>
        <v>(0, 0, 0)</v>
      </c>
      <c r="AH155" s="68">
        <f>SUM(PM_EULopi[[#This Row],[S Kopā]]+PM_EULopi[[#This Row],[L Kopā]]+PM_EULopi[[#This Row],[Ģ Kopā]]+PM_EULopi[[#This Row],[C Kopā]])</f>
        <v>0</v>
      </c>
      <c r="AI155" s="68" t="str">
        <f t="shared" si="14"/>
        <v>(0, 0, 0)</v>
      </c>
      <c r="AJ155" s="68" t="str">
        <f>IF(PM_EULopi[[#This Row],[KOPĀ
Punkti ]]&gt;0,RANK(PM_EULopi[[#This Row],[KOPĀ
Punkti ]],PM_EULopi[KOPĀ
Punkti ]),"NAV")</f>
        <v>NAV</v>
      </c>
      <c r="AK155" s="68"/>
      <c r="AL155" s="103">
        <f>INDEX(PM_Dalibnieki[],MATCH(PM_EULopi[[#This Row],[Dablībnieka numurs]],PM_Dalibnieki[Dablībnieka numurs],0),6)</f>
        <v>0</v>
      </c>
      <c r="AM155" s="72" t="str">
        <f>IF(PM_EULopi[[#This Row],[Norma ]]="x",COUNTIFS(PM_EULopi[[Norma ]],PM_EULopi[[#This Row],[Norma ]],PM_EULopi[KOPĀ
Punkti ],"&gt;"&amp;PM_EULopi[[#This Row],[KOPĀ
Punkti ]])+1,"")</f>
        <v/>
      </c>
    </row>
    <row r="156" spans="1:39" x14ac:dyDescent="0.25">
      <c r="A156" s="55">
        <v>150</v>
      </c>
      <c r="B156" s="68">
        <v>150</v>
      </c>
      <c r="C156" s="35">
        <f>INDEX(PM_Dalibnieki[],MATCH(PM_EULopi[[#This Row],[Dablībnieka numurs]],PM_Dalibnieki[Dablībnieka numurs],0),2)</f>
        <v>0</v>
      </c>
      <c r="D156" s="35">
        <f>INDEX(PM_Dalibnieki[],MATCH(PM_EULopi[[#This Row],[Dablībnieka numurs]],PM_Dalibnieki[Dablībnieka numurs],0),3)</f>
        <v>0</v>
      </c>
      <c r="E156" s="35">
        <f>INDEX(PM_Dalibnieki[],MATCH(PM_EULopi[[#This Row],[Dablībnieka numurs]],PM_Dalibnieki[Dablībnieka numurs],0),4)</f>
        <v>0</v>
      </c>
      <c r="F156" s="72"/>
      <c r="G156" s="72"/>
      <c r="H156" s="72"/>
      <c r="I156" s="72"/>
      <c r="J156" s="72"/>
      <c r="K156" s="37">
        <f>SUM(PM_EULopi[[#This Row],[S1]:[S5]])</f>
        <v>0</v>
      </c>
      <c r="L156" s="37" t="str">
        <f t="shared" si="10"/>
        <v>(0, 0, 0)</v>
      </c>
      <c r="M156" s="72"/>
      <c r="N156" s="72"/>
      <c r="O156" s="72"/>
      <c r="P156" s="72"/>
      <c r="Q156" s="72"/>
      <c r="R156" s="37">
        <f>SUM(PM_EULopi[[#This Row],[L1]:[L5]])</f>
        <v>0</v>
      </c>
      <c r="S156" s="37" t="str">
        <f t="shared" si="11"/>
        <v>(0, 0, 0)</v>
      </c>
      <c r="T156" s="72"/>
      <c r="U156" s="72"/>
      <c r="V156" s="72"/>
      <c r="W156" s="72"/>
      <c r="X156" s="72"/>
      <c r="Y156" s="37">
        <f>SUM(PM_EULopi[[#This Row],[Ģ1]:[Ģ5]])</f>
        <v>0</v>
      </c>
      <c r="Z156" s="37" t="str">
        <f t="shared" si="12"/>
        <v>(0, 0, 0)</v>
      </c>
      <c r="AA156" s="72"/>
      <c r="AB156" s="72"/>
      <c r="AC156" s="72"/>
      <c r="AD156" s="72"/>
      <c r="AE156" s="72"/>
      <c r="AF156" s="37">
        <f>SUM(PM_EULopi[[#This Row],[C1]:[C5]])</f>
        <v>0</v>
      </c>
      <c r="AG156" s="37" t="str">
        <f t="shared" si="13"/>
        <v>(0, 0, 0)</v>
      </c>
      <c r="AH156" s="68">
        <f>SUM(PM_EULopi[[#This Row],[S Kopā]]+PM_EULopi[[#This Row],[L Kopā]]+PM_EULopi[[#This Row],[Ģ Kopā]]+PM_EULopi[[#This Row],[C Kopā]])</f>
        <v>0</v>
      </c>
      <c r="AI156" s="68" t="str">
        <f t="shared" si="14"/>
        <v>(0, 0, 0)</v>
      </c>
      <c r="AJ156" s="68" t="str">
        <f>IF(PM_EULopi[[#This Row],[KOPĀ
Punkti ]]&gt;0,RANK(PM_EULopi[[#This Row],[KOPĀ
Punkti ]],PM_EULopi[KOPĀ
Punkti ]),"NAV")</f>
        <v>NAV</v>
      </c>
      <c r="AK156" s="68"/>
      <c r="AL156" s="103">
        <f>INDEX(PM_Dalibnieki[],MATCH(PM_EULopi[[#This Row],[Dablībnieka numurs]],PM_Dalibnieki[Dablībnieka numurs],0),6)</f>
        <v>0</v>
      </c>
      <c r="AM156" s="72" t="str">
        <f>IF(PM_EULopi[[#This Row],[Norma ]]="x",COUNTIFS(PM_EULopi[[Norma ]],PM_EULopi[[#This Row],[Norma ]],PM_EULopi[KOPĀ
Punkti ],"&gt;"&amp;PM_EULopi[[#This Row],[KOPĀ
Punkti ]])+1,"")</f>
        <v/>
      </c>
    </row>
    <row r="157" spans="1:39" x14ac:dyDescent="0.25">
      <c r="A157" s="55">
        <v>151</v>
      </c>
      <c r="B157" s="68">
        <v>151</v>
      </c>
      <c r="C157" s="35">
        <f>INDEX(PM_Dalibnieki[],MATCH(PM_EULopi[[#This Row],[Dablībnieka numurs]],PM_Dalibnieki[Dablībnieka numurs],0),2)</f>
        <v>0</v>
      </c>
      <c r="D157" s="35">
        <f>INDEX(PM_Dalibnieki[],MATCH(PM_EULopi[[#This Row],[Dablībnieka numurs]],PM_Dalibnieki[Dablībnieka numurs],0),3)</f>
        <v>0</v>
      </c>
      <c r="E157" s="35">
        <f>INDEX(PM_Dalibnieki[],MATCH(PM_EULopi[[#This Row],[Dablībnieka numurs]],PM_Dalibnieki[Dablībnieka numurs],0),4)</f>
        <v>0</v>
      </c>
      <c r="F157" s="72"/>
      <c r="G157" s="72"/>
      <c r="H157" s="72"/>
      <c r="I157" s="72"/>
      <c r="J157" s="72"/>
      <c r="K157" s="37">
        <f>SUM(PM_EULopi[[#This Row],[S1]:[S5]])</f>
        <v>0</v>
      </c>
      <c r="L157" s="37" t="str">
        <f t="shared" si="10"/>
        <v>(0, 0, 0)</v>
      </c>
      <c r="M157" s="72"/>
      <c r="N157" s="72"/>
      <c r="O157" s="72"/>
      <c r="P157" s="72"/>
      <c r="Q157" s="72"/>
      <c r="R157" s="37">
        <f>SUM(PM_EULopi[[#This Row],[L1]:[L5]])</f>
        <v>0</v>
      </c>
      <c r="S157" s="37" t="str">
        <f t="shared" si="11"/>
        <v>(0, 0, 0)</v>
      </c>
      <c r="T157" s="72"/>
      <c r="U157" s="72"/>
      <c r="V157" s="72"/>
      <c r="W157" s="72"/>
      <c r="X157" s="72"/>
      <c r="Y157" s="37">
        <f>SUM(PM_EULopi[[#This Row],[Ģ1]:[Ģ5]])</f>
        <v>0</v>
      </c>
      <c r="Z157" s="37" t="str">
        <f t="shared" si="12"/>
        <v>(0, 0, 0)</v>
      </c>
      <c r="AA157" s="72"/>
      <c r="AB157" s="72"/>
      <c r="AC157" s="72"/>
      <c r="AD157" s="72"/>
      <c r="AE157" s="72"/>
      <c r="AF157" s="37">
        <f>SUM(PM_EULopi[[#This Row],[C1]:[C5]])</f>
        <v>0</v>
      </c>
      <c r="AG157" s="37" t="str">
        <f t="shared" si="13"/>
        <v>(0, 0, 0)</v>
      </c>
      <c r="AH157" s="68">
        <f>SUM(PM_EULopi[[#This Row],[S Kopā]]+PM_EULopi[[#This Row],[L Kopā]]+PM_EULopi[[#This Row],[Ģ Kopā]]+PM_EULopi[[#This Row],[C Kopā]])</f>
        <v>0</v>
      </c>
      <c r="AI157" s="68" t="str">
        <f t="shared" si="14"/>
        <v>(0, 0, 0)</v>
      </c>
      <c r="AJ157" s="68" t="str">
        <f>IF(PM_EULopi[[#This Row],[KOPĀ
Punkti ]]&gt;0,RANK(PM_EULopi[[#This Row],[KOPĀ
Punkti ]],PM_EULopi[KOPĀ
Punkti ]),"NAV")</f>
        <v>NAV</v>
      </c>
      <c r="AK157" s="68"/>
      <c r="AL157" s="103">
        <f>INDEX(PM_Dalibnieki[],MATCH(PM_EULopi[[#This Row],[Dablībnieka numurs]],PM_Dalibnieki[Dablībnieka numurs],0),6)</f>
        <v>0</v>
      </c>
      <c r="AM157" s="72" t="str">
        <f>IF(PM_EULopi[[#This Row],[Norma ]]="x",COUNTIFS(PM_EULopi[[Norma ]],PM_EULopi[[#This Row],[Norma ]],PM_EULopi[KOPĀ
Punkti ],"&gt;"&amp;PM_EULopi[[#This Row],[KOPĀ
Punkti ]])+1,"")</f>
        <v/>
      </c>
    </row>
    <row r="158" spans="1:39" x14ac:dyDescent="0.25">
      <c r="A158" s="55">
        <v>152</v>
      </c>
      <c r="B158" s="68">
        <v>152</v>
      </c>
      <c r="C158" s="35">
        <f>INDEX(PM_Dalibnieki[],MATCH(PM_EULopi[[#This Row],[Dablībnieka numurs]],PM_Dalibnieki[Dablībnieka numurs],0),2)</f>
        <v>0</v>
      </c>
      <c r="D158" s="35">
        <f>INDEX(PM_Dalibnieki[],MATCH(PM_EULopi[[#This Row],[Dablībnieka numurs]],PM_Dalibnieki[Dablībnieka numurs],0),3)</f>
        <v>0</v>
      </c>
      <c r="E158" s="35">
        <f>INDEX(PM_Dalibnieki[],MATCH(PM_EULopi[[#This Row],[Dablībnieka numurs]],PM_Dalibnieki[Dablībnieka numurs],0),4)</f>
        <v>0</v>
      </c>
      <c r="F158" s="72"/>
      <c r="G158" s="72"/>
      <c r="H158" s="72"/>
      <c r="I158" s="72"/>
      <c r="J158" s="72"/>
      <c r="K158" s="37">
        <f>SUM(PM_EULopi[[#This Row],[S1]:[S5]])</f>
        <v>0</v>
      </c>
      <c r="L158" s="37" t="str">
        <f t="shared" si="10"/>
        <v>(0, 0, 0)</v>
      </c>
      <c r="M158" s="72"/>
      <c r="N158" s="72"/>
      <c r="O158" s="72"/>
      <c r="P158" s="72"/>
      <c r="Q158" s="72"/>
      <c r="R158" s="37">
        <f>SUM(PM_EULopi[[#This Row],[L1]:[L5]])</f>
        <v>0</v>
      </c>
      <c r="S158" s="37" t="str">
        <f t="shared" si="11"/>
        <v>(0, 0, 0)</v>
      </c>
      <c r="T158" s="72"/>
      <c r="U158" s="72"/>
      <c r="V158" s="72"/>
      <c r="W158" s="72"/>
      <c r="X158" s="72"/>
      <c r="Y158" s="37">
        <f>SUM(PM_EULopi[[#This Row],[Ģ1]:[Ģ5]])</f>
        <v>0</v>
      </c>
      <c r="Z158" s="37" t="str">
        <f t="shared" si="12"/>
        <v>(0, 0, 0)</v>
      </c>
      <c r="AA158" s="72"/>
      <c r="AB158" s="72"/>
      <c r="AC158" s="72"/>
      <c r="AD158" s="72"/>
      <c r="AE158" s="72"/>
      <c r="AF158" s="37">
        <f>SUM(PM_EULopi[[#This Row],[C1]:[C5]])</f>
        <v>0</v>
      </c>
      <c r="AG158" s="37" t="str">
        <f t="shared" si="13"/>
        <v>(0, 0, 0)</v>
      </c>
      <c r="AH158" s="68">
        <f>SUM(PM_EULopi[[#This Row],[S Kopā]]+PM_EULopi[[#This Row],[L Kopā]]+PM_EULopi[[#This Row],[Ģ Kopā]]+PM_EULopi[[#This Row],[C Kopā]])</f>
        <v>0</v>
      </c>
      <c r="AI158" s="68" t="str">
        <f t="shared" si="14"/>
        <v>(0, 0, 0)</v>
      </c>
      <c r="AJ158" s="68" t="str">
        <f>IF(PM_EULopi[[#This Row],[KOPĀ
Punkti ]]&gt;0,RANK(PM_EULopi[[#This Row],[KOPĀ
Punkti ]],PM_EULopi[KOPĀ
Punkti ]),"NAV")</f>
        <v>NAV</v>
      </c>
      <c r="AK158" s="68"/>
      <c r="AL158" s="103">
        <f>INDEX(PM_Dalibnieki[],MATCH(PM_EULopi[[#This Row],[Dablībnieka numurs]],PM_Dalibnieki[Dablībnieka numurs],0),6)</f>
        <v>0</v>
      </c>
      <c r="AM158" s="72" t="str">
        <f>IF(PM_EULopi[[#This Row],[Norma ]]="x",COUNTIFS(PM_EULopi[[Norma ]],PM_EULopi[[#This Row],[Norma ]],PM_EULopi[KOPĀ
Punkti ],"&gt;"&amp;PM_EULopi[[#This Row],[KOPĀ
Punkti ]])+1,"")</f>
        <v/>
      </c>
    </row>
    <row r="159" spans="1:39" x14ac:dyDescent="0.25">
      <c r="A159" s="55">
        <v>153</v>
      </c>
      <c r="B159" s="68">
        <v>153</v>
      </c>
      <c r="C159" s="35">
        <f>INDEX(PM_Dalibnieki[],MATCH(PM_EULopi[[#This Row],[Dablībnieka numurs]],PM_Dalibnieki[Dablībnieka numurs],0),2)</f>
        <v>0</v>
      </c>
      <c r="D159" s="35">
        <f>INDEX(PM_Dalibnieki[],MATCH(PM_EULopi[[#This Row],[Dablībnieka numurs]],PM_Dalibnieki[Dablībnieka numurs],0),3)</f>
        <v>0</v>
      </c>
      <c r="E159" s="35">
        <f>INDEX(PM_Dalibnieki[],MATCH(PM_EULopi[[#This Row],[Dablībnieka numurs]],PM_Dalibnieki[Dablībnieka numurs],0),4)</f>
        <v>0</v>
      </c>
      <c r="F159" s="72"/>
      <c r="G159" s="72"/>
      <c r="H159" s="72"/>
      <c r="I159" s="72"/>
      <c r="J159" s="72"/>
      <c r="K159" s="37">
        <f>SUM(PM_EULopi[[#This Row],[S1]:[S5]])</f>
        <v>0</v>
      </c>
      <c r="L159" s="37" t="str">
        <f t="shared" si="10"/>
        <v>(0, 0, 0)</v>
      </c>
      <c r="M159" s="72"/>
      <c r="N159" s="72"/>
      <c r="O159" s="72"/>
      <c r="P159" s="72"/>
      <c r="Q159" s="72"/>
      <c r="R159" s="37">
        <f>SUM(PM_EULopi[[#This Row],[L1]:[L5]])</f>
        <v>0</v>
      </c>
      <c r="S159" s="37" t="str">
        <f t="shared" si="11"/>
        <v>(0, 0, 0)</v>
      </c>
      <c r="T159" s="72"/>
      <c r="U159" s="72"/>
      <c r="V159" s="72"/>
      <c r="W159" s="72"/>
      <c r="X159" s="72"/>
      <c r="Y159" s="37">
        <f>SUM(PM_EULopi[[#This Row],[Ģ1]:[Ģ5]])</f>
        <v>0</v>
      </c>
      <c r="Z159" s="37" t="str">
        <f t="shared" si="12"/>
        <v>(0, 0, 0)</v>
      </c>
      <c r="AA159" s="72"/>
      <c r="AB159" s="72"/>
      <c r="AC159" s="72"/>
      <c r="AD159" s="72"/>
      <c r="AE159" s="72"/>
      <c r="AF159" s="37">
        <f>SUM(PM_EULopi[[#This Row],[C1]:[C5]])</f>
        <v>0</v>
      </c>
      <c r="AG159" s="37" t="str">
        <f t="shared" si="13"/>
        <v>(0, 0, 0)</v>
      </c>
      <c r="AH159" s="68">
        <f>SUM(PM_EULopi[[#This Row],[S Kopā]]+PM_EULopi[[#This Row],[L Kopā]]+PM_EULopi[[#This Row],[Ģ Kopā]]+PM_EULopi[[#This Row],[C Kopā]])</f>
        <v>0</v>
      </c>
      <c r="AI159" s="68" t="str">
        <f t="shared" si="14"/>
        <v>(0, 0, 0)</v>
      </c>
      <c r="AJ159" s="68" t="str">
        <f>IF(PM_EULopi[[#This Row],[KOPĀ
Punkti ]]&gt;0,RANK(PM_EULopi[[#This Row],[KOPĀ
Punkti ]],PM_EULopi[KOPĀ
Punkti ]),"NAV")</f>
        <v>NAV</v>
      </c>
      <c r="AK159" s="68"/>
      <c r="AL159" s="103">
        <f>INDEX(PM_Dalibnieki[],MATCH(PM_EULopi[[#This Row],[Dablībnieka numurs]],PM_Dalibnieki[Dablībnieka numurs],0),6)</f>
        <v>0</v>
      </c>
      <c r="AM159" s="72" t="str">
        <f>IF(PM_EULopi[[#This Row],[Norma ]]="x",COUNTIFS(PM_EULopi[[Norma ]],PM_EULopi[[#This Row],[Norma ]],PM_EULopi[KOPĀ
Punkti ],"&gt;"&amp;PM_EULopi[[#This Row],[KOPĀ
Punkti ]])+1,"")</f>
        <v/>
      </c>
    </row>
    <row r="160" spans="1:39" x14ac:dyDescent="0.25">
      <c r="A160" s="55">
        <v>154</v>
      </c>
      <c r="B160" s="68">
        <v>154</v>
      </c>
      <c r="C160" s="35">
        <f>INDEX(PM_Dalibnieki[],MATCH(PM_EULopi[[#This Row],[Dablībnieka numurs]],PM_Dalibnieki[Dablībnieka numurs],0),2)</f>
        <v>0</v>
      </c>
      <c r="D160" s="35">
        <f>INDEX(PM_Dalibnieki[],MATCH(PM_EULopi[[#This Row],[Dablībnieka numurs]],PM_Dalibnieki[Dablībnieka numurs],0),3)</f>
        <v>0</v>
      </c>
      <c r="E160" s="35">
        <f>INDEX(PM_Dalibnieki[],MATCH(PM_EULopi[[#This Row],[Dablībnieka numurs]],PM_Dalibnieki[Dablībnieka numurs],0),4)</f>
        <v>0</v>
      </c>
      <c r="F160" s="72"/>
      <c r="G160" s="72"/>
      <c r="H160" s="72"/>
      <c r="I160" s="72"/>
      <c r="J160" s="72"/>
      <c r="K160" s="37">
        <f>SUM(PM_EULopi[[#This Row],[S1]:[S5]])</f>
        <v>0</v>
      </c>
      <c r="L160" s="37" t="str">
        <f t="shared" si="10"/>
        <v>(0, 0, 0)</v>
      </c>
      <c r="M160" s="72"/>
      <c r="N160" s="72"/>
      <c r="O160" s="72"/>
      <c r="P160" s="72"/>
      <c r="Q160" s="72"/>
      <c r="R160" s="37">
        <f>SUM(PM_EULopi[[#This Row],[L1]:[L5]])</f>
        <v>0</v>
      </c>
      <c r="S160" s="37" t="str">
        <f t="shared" si="11"/>
        <v>(0, 0, 0)</v>
      </c>
      <c r="T160" s="72"/>
      <c r="U160" s="72"/>
      <c r="V160" s="72"/>
      <c r="W160" s="72"/>
      <c r="X160" s="72"/>
      <c r="Y160" s="37">
        <f>SUM(PM_EULopi[[#This Row],[Ģ1]:[Ģ5]])</f>
        <v>0</v>
      </c>
      <c r="Z160" s="37" t="str">
        <f t="shared" si="12"/>
        <v>(0, 0, 0)</v>
      </c>
      <c r="AA160" s="72"/>
      <c r="AB160" s="72"/>
      <c r="AC160" s="72"/>
      <c r="AD160" s="72"/>
      <c r="AE160" s="72"/>
      <c r="AF160" s="37">
        <f>SUM(PM_EULopi[[#This Row],[C1]:[C5]])</f>
        <v>0</v>
      </c>
      <c r="AG160" s="37" t="str">
        <f t="shared" si="13"/>
        <v>(0, 0, 0)</v>
      </c>
      <c r="AH160" s="68">
        <f>SUM(PM_EULopi[[#This Row],[S Kopā]]+PM_EULopi[[#This Row],[L Kopā]]+PM_EULopi[[#This Row],[Ģ Kopā]]+PM_EULopi[[#This Row],[C Kopā]])</f>
        <v>0</v>
      </c>
      <c r="AI160" s="68" t="str">
        <f t="shared" si="14"/>
        <v>(0, 0, 0)</v>
      </c>
      <c r="AJ160" s="68" t="str">
        <f>IF(PM_EULopi[[#This Row],[KOPĀ
Punkti ]]&gt;0,RANK(PM_EULopi[[#This Row],[KOPĀ
Punkti ]],PM_EULopi[KOPĀ
Punkti ]),"NAV")</f>
        <v>NAV</v>
      </c>
      <c r="AK160" s="68"/>
      <c r="AL160" s="103">
        <f>INDEX(PM_Dalibnieki[],MATCH(PM_EULopi[[#This Row],[Dablībnieka numurs]],PM_Dalibnieki[Dablībnieka numurs],0),6)</f>
        <v>0</v>
      </c>
      <c r="AM160" s="72" t="str">
        <f>IF(PM_EULopi[[#This Row],[Norma ]]="x",COUNTIFS(PM_EULopi[[Norma ]],PM_EULopi[[#This Row],[Norma ]],PM_EULopi[KOPĀ
Punkti ],"&gt;"&amp;PM_EULopi[[#This Row],[KOPĀ
Punkti ]])+1,"")</f>
        <v/>
      </c>
    </row>
    <row r="161" spans="1:39" x14ac:dyDescent="0.25">
      <c r="A161" s="55">
        <v>155</v>
      </c>
      <c r="B161" s="68">
        <v>155</v>
      </c>
      <c r="C161" s="35">
        <f>INDEX(PM_Dalibnieki[],MATCH(PM_EULopi[[#This Row],[Dablībnieka numurs]],PM_Dalibnieki[Dablībnieka numurs],0),2)</f>
        <v>0</v>
      </c>
      <c r="D161" s="35">
        <f>INDEX(PM_Dalibnieki[],MATCH(PM_EULopi[[#This Row],[Dablībnieka numurs]],PM_Dalibnieki[Dablībnieka numurs],0),3)</f>
        <v>0</v>
      </c>
      <c r="E161" s="35">
        <f>INDEX(PM_Dalibnieki[],MATCH(PM_EULopi[[#This Row],[Dablībnieka numurs]],PM_Dalibnieki[Dablībnieka numurs],0),4)</f>
        <v>0</v>
      </c>
      <c r="F161" s="72"/>
      <c r="G161" s="72"/>
      <c r="H161" s="72"/>
      <c r="I161" s="72"/>
      <c r="J161" s="72"/>
      <c r="K161" s="37">
        <f>SUM(PM_EULopi[[#This Row],[S1]:[S5]])</f>
        <v>0</v>
      </c>
      <c r="L161" s="37" t="str">
        <f t="shared" si="10"/>
        <v>(0, 0, 0)</v>
      </c>
      <c r="M161" s="72"/>
      <c r="N161" s="72"/>
      <c r="O161" s="72"/>
      <c r="P161" s="72"/>
      <c r="Q161" s="72"/>
      <c r="R161" s="37">
        <f>SUM(PM_EULopi[[#This Row],[L1]:[L5]])</f>
        <v>0</v>
      </c>
      <c r="S161" s="37" t="str">
        <f t="shared" si="11"/>
        <v>(0, 0, 0)</v>
      </c>
      <c r="T161" s="72"/>
      <c r="U161" s="72"/>
      <c r="V161" s="72"/>
      <c r="W161" s="72"/>
      <c r="X161" s="72"/>
      <c r="Y161" s="37">
        <f>SUM(PM_EULopi[[#This Row],[Ģ1]:[Ģ5]])</f>
        <v>0</v>
      </c>
      <c r="Z161" s="37" t="str">
        <f t="shared" si="12"/>
        <v>(0, 0, 0)</v>
      </c>
      <c r="AA161" s="72"/>
      <c r="AB161" s="72"/>
      <c r="AC161" s="72"/>
      <c r="AD161" s="72"/>
      <c r="AE161" s="72"/>
      <c r="AF161" s="37">
        <f>SUM(PM_EULopi[[#This Row],[C1]:[C5]])</f>
        <v>0</v>
      </c>
      <c r="AG161" s="37" t="str">
        <f t="shared" si="13"/>
        <v>(0, 0, 0)</v>
      </c>
      <c r="AH161" s="68">
        <f>SUM(PM_EULopi[[#This Row],[S Kopā]]+PM_EULopi[[#This Row],[L Kopā]]+PM_EULopi[[#This Row],[Ģ Kopā]]+PM_EULopi[[#This Row],[C Kopā]])</f>
        <v>0</v>
      </c>
      <c r="AI161" s="68" t="str">
        <f t="shared" si="14"/>
        <v>(0, 0, 0)</v>
      </c>
      <c r="AJ161" s="68" t="str">
        <f>IF(PM_EULopi[[#This Row],[KOPĀ
Punkti ]]&gt;0,RANK(PM_EULopi[[#This Row],[KOPĀ
Punkti ]],PM_EULopi[KOPĀ
Punkti ]),"NAV")</f>
        <v>NAV</v>
      </c>
      <c r="AK161" s="68"/>
      <c r="AL161" s="103">
        <f>INDEX(PM_Dalibnieki[],MATCH(PM_EULopi[[#This Row],[Dablībnieka numurs]],PM_Dalibnieki[Dablībnieka numurs],0),6)</f>
        <v>0</v>
      </c>
      <c r="AM161" s="72" t="str">
        <f>IF(PM_EULopi[[#This Row],[Norma ]]="x",COUNTIFS(PM_EULopi[[Norma ]],PM_EULopi[[#This Row],[Norma ]],PM_EULopi[KOPĀ
Punkti ],"&gt;"&amp;PM_EULopi[[#This Row],[KOPĀ
Punkti ]])+1,"")</f>
        <v/>
      </c>
    </row>
    <row r="162" spans="1:39" x14ac:dyDescent="0.25">
      <c r="A162" s="55">
        <v>156</v>
      </c>
      <c r="B162" s="68">
        <v>156</v>
      </c>
      <c r="C162" s="35">
        <f>INDEX(PM_Dalibnieki[],MATCH(PM_EULopi[[#This Row],[Dablībnieka numurs]],PM_Dalibnieki[Dablībnieka numurs],0),2)</f>
        <v>0</v>
      </c>
      <c r="D162" s="35">
        <f>INDEX(PM_Dalibnieki[],MATCH(PM_EULopi[[#This Row],[Dablībnieka numurs]],PM_Dalibnieki[Dablībnieka numurs],0),3)</f>
        <v>0</v>
      </c>
      <c r="E162" s="35">
        <f>INDEX(PM_Dalibnieki[],MATCH(PM_EULopi[[#This Row],[Dablībnieka numurs]],PM_Dalibnieki[Dablībnieka numurs],0),4)</f>
        <v>0</v>
      </c>
      <c r="F162" s="72"/>
      <c r="G162" s="72"/>
      <c r="H162" s="72"/>
      <c r="I162" s="72"/>
      <c r="J162" s="72"/>
      <c r="K162" s="37">
        <f>SUM(PM_EULopi[[#This Row],[S1]:[S5]])</f>
        <v>0</v>
      </c>
      <c r="L162" s="37" t="str">
        <f t="shared" si="10"/>
        <v>(0, 0, 0)</v>
      </c>
      <c r="M162" s="72"/>
      <c r="N162" s="72"/>
      <c r="O162" s="72"/>
      <c r="P162" s="72"/>
      <c r="Q162" s="72"/>
      <c r="R162" s="37">
        <f>SUM(PM_EULopi[[#This Row],[L1]:[L5]])</f>
        <v>0</v>
      </c>
      <c r="S162" s="37" t="str">
        <f t="shared" si="11"/>
        <v>(0, 0, 0)</v>
      </c>
      <c r="T162" s="72"/>
      <c r="U162" s="72"/>
      <c r="V162" s="72"/>
      <c r="W162" s="72"/>
      <c r="X162" s="72"/>
      <c r="Y162" s="37">
        <f>SUM(PM_EULopi[[#This Row],[Ģ1]:[Ģ5]])</f>
        <v>0</v>
      </c>
      <c r="Z162" s="37" t="str">
        <f t="shared" si="12"/>
        <v>(0, 0, 0)</v>
      </c>
      <c r="AA162" s="72"/>
      <c r="AB162" s="72"/>
      <c r="AC162" s="72"/>
      <c r="AD162" s="72"/>
      <c r="AE162" s="72"/>
      <c r="AF162" s="37">
        <f>SUM(PM_EULopi[[#This Row],[C1]:[C5]])</f>
        <v>0</v>
      </c>
      <c r="AG162" s="37" t="str">
        <f t="shared" si="13"/>
        <v>(0, 0, 0)</v>
      </c>
      <c r="AH162" s="68">
        <f>SUM(PM_EULopi[[#This Row],[S Kopā]]+PM_EULopi[[#This Row],[L Kopā]]+PM_EULopi[[#This Row],[Ģ Kopā]]+PM_EULopi[[#This Row],[C Kopā]])</f>
        <v>0</v>
      </c>
      <c r="AI162" s="68" t="str">
        <f t="shared" si="14"/>
        <v>(0, 0, 0)</v>
      </c>
      <c r="AJ162" s="68" t="str">
        <f>IF(PM_EULopi[[#This Row],[KOPĀ
Punkti ]]&gt;0,RANK(PM_EULopi[[#This Row],[KOPĀ
Punkti ]],PM_EULopi[KOPĀ
Punkti ]),"NAV")</f>
        <v>NAV</v>
      </c>
      <c r="AK162" s="68"/>
      <c r="AL162" s="103">
        <f>INDEX(PM_Dalibnieki[],MATCH(PM_EULopi[[#This Row],[Dablībnieka numurs]],PM_Dalibnieki[Dablībnieka numurs],0),6)</f>
        <v>0</v>
      </c>
      <c r="AM162" s="72" t="str">
        <f>IF(PM_EULopi[[#This Row],[Norma ]]="x",COUNTIFS(PM_EULopi[[Norma ]],PM_EULopi[[#This Row],[Norma ]],PM_EULopi[KOPĀ
Punkti ],"&gt;"&amp;PM_EULopi[[#This Row],[KOPĀ
Punkti ]])+1,"")</f>
        <v/>
      </c>
    </row>
    <row r="163" spans="1:39" x14ac:dyDescent="0.25">
      <c r="A163" s="55">
        <v>157</v>
      </c>
      <c r="B163" s="68">
        <v>157</v>
      </c>
      <c r="C163" s="35">
        <f>INDEX(PM_Dalibnieki[],MATCH(PM_EULopi[[#This Row],[Dablībnieka numurs]],PM_Dalibnieki[Dablībnieka numurs],0),2)</f>
        <v>0</v>
      </c>
      <c r="D163" s="35">
        <f>INDEX(PM_Dalibnieki[],MATCH(PM_EULopi[[#This Row],[Dablībnieka numurs]],PM_Dalibnieki[Dablībnieka numurs],0),3)</f>
        <v>0</v>
      </c>
      <c r="E163" s="35">
        <f>INDEX(PM_Dalibnieki[],MATCH(PM_EULopi[[#This Row],[Dablībnieka numurs]],PM_Dalibnieki[Dablībnieka numurs],0),4)</f>
        <v>0</v>
      </c>
      <c r="F163" s="72"/>
      <c r="G163" s="72"/>
      <c r="H163" s="72"/>
      <c r="I163" s="72"/>
      <c r="J163" s="72"/>
      <c r="K163" s="37">
        <f>SUM(PM_EULopi[[#This Row],[S1]:[S5]])</f>
        <v>0</v>
      </c>
      <c r="L163" s="37" t="str">
        <f t="shared" si="10"/>
        <v>(0, 0, 0)</v>
      </c>
      <c r="M163" s="72"/>
      <c r="N163" s="72"/>
      <c r="O163" s="72"/>
      <c r="P163" s="72"/>
      <c r="Q163" s="72"/>
      <c r="R163" s="37">
        <f>SUM(PM_EULopi[[#This Row],[L1]:[L5]])</f>
        <v>0</v>
      </c>
      <c r="S163" s="37" t="str">
        <f t="shared" si="11"/>
        <v>(0, 0, 0)</v>
      </c>
      <c r="T163" s="72"/>
      <c r="U163" s="72"/>
      <c r="V163" s="72"/>
      <c r="W163" s="72"/>
      <c r="X163" s="72"/>
      <c r="Y163" s="37">
        <f>SUM(PM_EULopi[[#This Row],[Ģ1]:[Ģ5]])</f>
        <v>0</v>
      </c>
      <c r="Z163" s="37" t="str">
        <f t="shared" si="12"/>
        <v>(0, 0, 0)</v>
      </c>
      <c r="AA163" s="72"/>
      <c r="AB163" s="72"/>
      <c r="AC163" s="72"/>
      <c r="AD163" s="72"/>
      <c r="AE163" s="72"/>
      <c r="AF163" s="37">
        <f>SUM(PM_EULopi[[#This Row],[C1]:[C5]])</f>
        <v>0</v>
      </c>
      <c r="AG163" s="37" t="str">
        <f t="shared" si="13"/>
        <v>(0, 0, 0)</v>
      </c>
      <c r="AH163" s="68">
        <f>SUM(PM_EULopi[[#This Row],[S Kopā]]+PM_EULopi[[#This Row],[L Kopā]]+PM_EULopi[[#This Row],[Ģ Kopā]]+PM_EULopi[[#This Row],[C Kopā]])</f>
        <v>0</v>
      </c>
      <c r="AI163" s="68" t="str">
        <f t="shared" si="14"/>
        <v>(0, 0, 0)</v>
      </c>
      <c r="AJ163" s="68" t="str">
        <f>IF(PM_EULopi[[#This Row],[KOPĀ
Punkti ]]&gt;0,RANK(PM_EULopi[[#This Row],[KOPĀ
Punkti ]],PM_EULopi[KOPĀ
Punkti ]),"NAV")</f>
        <v>NAV</v>
      </c>
      <c r="AK163" s="68"/>
      <c r="AL163" s="103">
        <f>INDEX(PM_Dalibnieki[],MATCH(PM_EULopi[[#This Row],[Dablībnieka numurs]],PM_Dalibnieki[Dablībnieka numurs],0),6)</f>
        <v>0</v>
      </c>
      <c r="AM163" s="72" t="str">
        <f>IF(PM_EULopi[[#This Row],[Norma ]]="x",COUNTIFS(PM_EULopi[[Norma ]],PM_EULopi[[#This Row],[Norma ]],PM_EULopi[KOPĀ
Punkti ],"&gt;"&amp;PM_EULopi[[#This Row],[KOPĀ
Punkti ]])+1,"")</f>
        <v/>
      </c>
    </row>
    <row r="164" spans="1:39" x14ac:dyDescent="0.25">
      <c r="A164" s="55">
        <v>158</v>
      </c>
      <c r="B164" s="68">
        <v>158</v>
      </c>
      <c r="C164" s="35">
        <f>INDEX(PM_Dalibnieki[],MATCH(PM_EULopi[[#This Row],[Dablībnieka numurs]],PM_Dalibnieki[Dablībnieka numurs],0),2)</f>
        <v>0</v>
      </c>
      <c r="D164" s="35">
        <f>INDEX(PM_Dalibnieki[],MATCH(PM_EULopi[[#This Row],[Dablībnieka numurs]],PM_Dalibnieki[Dablībnieka numurs],0),3)</f>
        <v>0</v>
      </c>
      <c r="E164" s="35">
        <f>INDEX(PM_Dalibnieki[],MATCH(PM_EULopi[[#This Row],[Dablībnieka numurs]],PM_Dalibnieki[Dablībnieka numurs],0),4)</f>
        <v>0</v>
      </c>
      <c r="F164" s="72"/>
      <c r="G164" s="72"/>
      <c r="H164" s="72"/>
      <c r="I164" s="72"/>
      <c r="J164" s="72"/>
      <c r="K164" s="37">
        <f>SUM(PM_EULopi[[#This Row],[S1]:[S5]])</f>
        <v>0</v>
      </c>
      <c r="L164" s="37" t="str">
        <f t="shared" si="10"/>
        <v>(0, 0, 0)</v>
      </c>
      <c r="M164" s="72"/>
      <c r="N164" s="72"/>
      <c r="O164" s="72"/>
      <c r="P164" s="72"/>
      <c r="Q164" s="72"/>
      <c r="R164" s="37">
        <f>SUM(PM_EULopi[[#This Row],[L1]:[L5]])</f>
        <v>0</v>
      </c>
      <c r="S164" s="37" t="str">
        <f t="shared" si="11"/>
        <v>(0, 0, 0)</v>
      </c>
      <c r="T164" s="72"/>
      <c r="U164" s="72"/>
      <c r="V164" s="72"/>
      <c r="W164" s="72"/>
      <c r="X164" s="72"/>
      <c r="Y164" s="37">
        <f>SUM(PM_EULopi[[#This Row],[Ģ1]:[Ģ5]])</f>
        <v>0</v>
      </c>
      <c r="Z164" s="37" t="str">
        <f t="shared" si="12"/>
        <v>(0, 0, 0)</v>
      </c>
      <c r="AA164" s="72"/>
      <c r="AB164" s="72"/>
      <c r="AC164" s="72"/>
      <c r="AD164" s="72"/>
      <c r="AE164" s="72"/>
      <c r="AF164" s="37">
        <f>SUM(PM_EULopi[[#This Row],[C1]:[C5]])</f>
        <v>0</v>
      </c>
      <c r="AG164" s="37" t="str">
        <f t="shared" si="13"/>
        <v>(0, 0, 0)</v>
      </c>
      <c r="AH164" s="68">
        <f>SUM(PM_EULopi[[#This Row],[S Kopā]]+PM_EULopi[[#This Row],[L Kopā]]+PM_EULopi[[#This Row],[Ģ Kopā]]+PM_EULopi[[#This Row],[C Kopā]])</f>
        <v>0</v>
      </c>
      <c r="AI164" s="68" t="str">
        <f t="shared" si="14"/>
        <v>(0, 0, 0)</v>
      </c>
      <c r="AJ164" s="68" t="str">
        <f>IF(PM_EULopi[[#This Row],[KOPĀ
Punkti ]]&gt;0,RANK(PM_EULopi[[#This Row],[KOPĀ
Punkti ]],PM_EULopi[KOPĀ
Punkti ]),"NAV")</f>
        <v>NAV</v>
      </c>
      <c r="AK164" s="68"/>
      <c r="AL164" s="103">
        <f>INDEX(PM_Dalibnieki[],MATCH(PM_EULopi[[#This Row],[Dablībnieka numurs]],PM_Dalibnieki[Dablībnieka numurs],0),6)</f>
        <v>0</v>
      </c>
      <c r="AM164" s="72" t="str">
        <f>IF(PM_EULopi[[#This Row],[Norma ]]="x",COUNTIFS(PM_EULopi[[Norma ]],PM_EULopi[[#This Row],[Norma ]],PM_EULopi[KOPĀ
Punkti ],"&gt;"&amp;PM_EULopi[[#This Row],[KOPĀ
Punkti ]])+1,"")</f>
        <v/>
      </c>
    </row>
    <row r="165" spans="1:39" x14ac:dyDescent="0.25">
      <c r="A165" s="55">
        <v>159</v>
      </c>
      <c r="B165" s="68">
        <v>159</v>
      </c>
      <c r="C165" s="35">
        <f>INDEX(PM_Dalibnieki[],MATCH(PM_EULopi[[#This Row],[Dablībnieka numurs]],PM_Dalibnieki[Dablībnieka numurs],0),2)</f>
        <v>0</v>
      </c>
      <c r="D165" s="35">
        <f>INDEX(PM_Dalibnieki[],MATCH(PM_EULopi[[#This Row],[Dablībnieka numurs]],PM_Dalibnieki[Dablībnieka numurs],0),3)</f>
        <v>0</v>
      </c>
      <c r="E165" s="35">
        <f>INDEX(PM_Dalibnieki[],MATCH(PM_EULopi[[#This Row],[Dablībnieka numurs]],PM_Dalibnieki[Dablībnieka numurs],0),4)</f>
        <v>0</v>
      </c>
      <c r="F165" s="72"/>
      <c r="G165" s="72"/>
      <c r="H165" s="72"/>
      <c r="I165" s="72"/>
      <c r="J165" s="72"/>
      <c r="K165" s="37">
        <f>SUM(PM_EULopi[[#This Row],[S1]:[S5]])</f>
        <v>0</v>
      </c>
      <c r="L165" s="37" t="str">
        <f t="shared" si="10"/>
        <v>(0, 0, 0)</v>
      </c>
      <c r="M165" s="72"/>
      <c r="N165" s="72"/>
      <c r="O165" s="72"/>
      <c r="P165" s="72"/>
      <c r="Q165" s="72"/>
      <c r="R165" s="37">
        <f>SUM(PM_EULopi[[#This Row],[L1]:[L5]])</f>
        <v>0</v>
      </c>
      <c r="S165" s="37" t="str">
        <f t="shared" si="11"/>
        <v>(0, 0, 0)</v>
      </c>
      <c r="T165" s="72"/>
      <c r="U165" s="72"/>
      <c r="V165" s="72"/>
      <c r="W165" s="72"/>
      <c r="X165" s="72"/>
      <c r="Y165" s="37">
        <f>SUM(PM_EULopi[[#This Row],[Ģ1]:[Ģ5]])</f>
        <v>0</v>
      </c>
      <c r="Z165" s="37" t="str">
        <f t="shared" si="12"/>
        <v>(0, 0, 0)</v>
      </c>
      <c r="AA165" s="72"/>
      <c r="AB165" s="72"/>
      <c r="AC165" s="72"/>
      <c r="AD165" s="72"/>
      <c r="AE165" s="72"/>
      <c r="AF165" s="37">
        <f>SUM(PM_EULopi[[#This Row],[C1]:[C5]])</f>
        <v>0</v>
      </c>
      <c r="AG165" s="37" t="str">
        <f t="shared" si="13"/>
        <v>(0, 0, 0)</v>
      </c>
      <c r="AH165" s="68">
        <f>SUM(PM_EULopi[[#This Row],[S Kopā]]+PM_EULopi[[#This Row],[L Kopā]]+PM_EULopi[[#This Row],[Ģ Kopā]]+PM_EULopi[[#This Row],[C Kopā]])</f>
        <v>0</v>
      </c>
      <c r="AI165" s="68" t="str">
        <f t="shared" si="14"/>
        <v>(0, 0, 0)</v>
      </c>
      <c r="AJ165" s="68" t="str">
        <f>IF(PM_EULopi[[#This Row],[KOPĀ
Punkti ]]&gt;0,RANK(PM_EULopi[[#This Row],[KOPĀ
Punkti ]],PM_EULopi[KOPĀ
Punkti ]),"NAV")</f>
        <v>NAV</v>
      </c>
      <c r="AK165" s="68"/>
      <c r="AL165" s="103">
        <f>INDEX(PM_Dalibnieki[],MATCH(PM_EULopi[[#This Row],[Dablībnieka numurs]],PM_Dalibnieki[Dablībnieka numurs],0),6)</f>
        <v>0</v>
      </c>
      <c r="AM165" s="72" t="str">
        <f>IF(PM_EULopi[[#This Row],[Norma ]]="x",COUNTIFS(PM_EULopi[[Norma ]],PM_EULopi[[#This Row],[Norma ]],PM_EULopi[KOPĀ
Punkti ],"&gt;"&amp;PM_EULopi[[#This Row],[KOPĀ
Punkti ]])+1,"")</f>
        <v/>
      </c>
    </row>
    <row r="166" spans="1:39" x14ac:dyDescent="0.25">
      <c r="A166" s="55">
        <v>160</v>
      </c>
      <c r="B166" s="68">
        <v>160</v>
      </c>
      <c r="C166" s="35">
        <f>INDEX(PM_Dalibnieki[],MATCH(PM_EULopi[[#This Row],[Dablībnieka numurs]],PM_Dalibnieki[Dablībnieka numurs],0),2)</f>
        <v>0</v>
      </c>
      <c r="D166" s="35">
        <f>INDEX(PM_Dalibnieki[],MATCH(PM_EULopi[[#This Row],[Dablībnieka numurs]],PM_Dalibnieki[Dablībnieka numurs],0),3)</f>
        <v>0</v>
      </c>
      <c r="E166" s="35">
        <f>INDEX(PM_Dalibnieki[],MATCH(PM_EULopi[[#This Row],[Dablībnieka numurs]],PM_Dalibnieki[Dablībnieka numurs],0),4)</f>
        <v>0</v>
      </c>
      <c r="F166" s="72"/>
      <c r="G166" s="72"/>
      <c r="H166" s="72"/>
      <c r="I166" s="72"/>
      <c r="J166" s="72"/>
      <c r="K166" s="37">
        <f>SUM(PM_EULopi[[#This Row],[S1]:[S5]])</f>
        <v>0</v>
      </c>
      <c r="L166" s="37" t="str">
        <f t="shared" si="10"/>
        <v>(0, 0, 0)</v>
      </c>
      <c r="M166" s="72"/>
      <c r="N166" s="72"/>
      <c r="O166" s="72"/>
      <c r="P166" s="72"/>
      <c r="Q166" s="72"/>
      <c r="R166" s="37">
        <f>SUM(PM_EULopi[[#This Row],[L1]:[L5]])</f>
        <v>0</v>
      </c>
      <c r="S166" s="37" t="str">
        <f t="shared" si="11"/>
        <v>(0, 0, 0)</v>
      </c>
      <c r="T166" s="72"/>
      <c r="U166" s="72"/>
      <c r="V166" s="72"/>
      <c r="W166" s="72"/>
      <c r="X166" s="72"/>
      <c r="Y166" s="37">
        <f>SUM(PM_EULopi[[#This Row],[Ģ1]:[Ģ5]])</f>
        <v>0</v>
      </c>
      <c r="Z166" s="37" t="str">
        <f t="shared" si="12"/>
        <v>(0, 0, 0)</v>
      </c>
      <c r="AA166" s="72"/>
      <c r="AB166" s="72"/>
      <c r="AC166" s="72"/>
      <c r="AD166" s="72"/>
      <c r="AE166" s="72"/>
      <c r="AF166" s="37">
        <f>SUM(PM_EULopi[[#This Row],[C1]:[C5]])</f>
        <v>0</v>
      </c>
      <c r="AG166" s="37" t="str">
        <f t="shared" si="13"/>
        <v>(0, 0, 0)</v>
      </c>
      <c r="AH166" s="68">
        <f>SUM(PM_EULopi[[#This Row],[S Kopā]]+PM_EULopi[[#This Row],[L Kopā]]+PM_EULopi[[#This Row],[Ģ Kopā]]+PM_EULopi[[#This Row],[C Kopā]])</f>
        <v>0</v>
      </c>
      <c r="AI166" s="68" t="str">
        <f t="shared" si="14"/>
        <v>(0, 0, 0)</v>
      </c>
      <c r="AJ166" s="68" t="str">
        <f>IF(PM_EULopi[[#This Row],[KOPĀ
Punkti ]]&gt;0,RANK(PM_EULopi[[#This Row],[KOPĀ
Punkti ]],PM_EULopi[KOPĀ
Punkti ]),"NAV")</f>
        <v>NAV</v>
      </c>
      <c r="AK166" s="68"/>
      <c r="AL166" s="103">
        <f>INDEX(PM_Dalibnieki[],MATCH(PM_EULopi[[#This Row],[Dablībnieka numurs]],PM_Dalibnieki[Dablībnieka numurs],0),6)</f>
        <v>0</v>
      </c>
      <c r="AM166" s="72" t="str">
        <f>IF(PM_EULopi[[#This Row],[Norma ]]="x",COUNTIFS(PM_EULopi[[Norma ]],PM_EULopi[[#This Row],[Norma ]],PM_EULopi[KOPĀ
Punkti ],"&gt;"&amp;PM_EULopi[[#This Row],[KOPĀ
Punkti ]])+1,"")</f>
        <v/>
      </c>
    </row>
    <row r="167" spans="1:39" x14ac:dyDescent="0.25">
      <c r="A167" s="55">
        <v>161</v>
      </c>
      <c r="B167" s="68">
        <v>161</v>
      </c>
      <c r="C167" s="35">
        <f>INDEX(PM_Dalibnieki[],MATCH(PM_EULopi[[#This Row],[Dablībnieka numurs]],PM_Dalibnieki[Dablībnieka numurs],0),2)</f>
        <v>0</v>
      </c>
      <c r="D167" s="35">
        <f>INDEX(PM_Dalibnieki[],MATCH(PM_EULopi[[#This Row],[Dablībnieka numurs]],PM_Dalibnieki[Dablībnieka numurs],0),3)</f>
        <v>0</v>
      </c>
      <c r="E167" s="35">
        <f>INDEX(PM_Dalibnieki[],MATCH(PM_EULopi[[#This Row],[Dablībnieka numurs]],PM_Dalibnieki[Dablībnieka numurs],0),4)</f>
        <v>0</v>
      </c>
      <c r="F167" s="72"/>
      <c r="G167" s="72"/>
      <c r="H167" s="72"/>
      <c r="I167" s="72"/>
      <c r="J167" s="72"/>
      <c r="K167" s="37">
        <f>SUM(PM_EULopi[[#This Row],[S1]:[S5]])</f>
        <v>0</v>
      </c>
      <c r="L167" s="37" t="str">
        <f t="shared" si="10"/>
        <v>(0, 0, 0)</v>
      </c>
      <c r="M167" s="72"/>
      <c r="N167" s="72"/>
      <c r="O167" s="72"/>
      <c r="P167" s="72"/>
      <c r="Q167" s="72"/>
      <c r="R167" s="37">
        <f>SUM(PM_EULopi[[#This Row],[L1]:[L5]])</f>
        <v>0</v>
      </c>
      <c r="S167" s="37" t="str">
        <f t="shared" si="11"/>
        <v>(0, 0, 0)</v>
      </c>
      <c r="T167" s="72"/>
      <c r="U167" s="72"/>
      <c r="V167" s="72"/>
      <c r="W167" s="72"/>
      <c r="X167" s="72"/>
      <c r="Y167" s="37">
        <f>SUM(PM_EULopi[[#This Row],[Ģ1]:[Ģ5]])</f>
        <v>0</v>
      </c>
      <c r="Z167" s="37" t="str">
        <f t="shared" si="12"/>
        <v>(0, 0, 0)</v>
      </c>
      <c r="AA167" s="72"/>
      <c r="AB167" s="72"/>
      <c r="AC167" s="72"/>
      <c r="AD167" s="72"/>
      <c r="AE167" s="72"/>
      <c r="AF167" s="37">
        <f>SUM(PM_EULopi[[#This Row],[C1]:[C5]])</f>
        <v>0</v>
      </c>
      <c r="AG167" s="37" t="str">
        <f t="shared" si="13"/>
        <v>(0, 0, 0)</v>
      </c>
      <c r="AH167" s="68">
        <f>SUM(PM_EULopi[[#This Row],[S Kopā]]+PM_EULopi[[#This Row],[L Kopā]]+PM_EULopi[[#This Row],[Ģ Kopā]]+PM_EULopi[[#This Row],[C Kopā]])</f>
        <v>0</v>
      </c>
      <c r="AI167" s="68" t="str">
        <f t="shared" si="14"/>
        <v>(0, 0, 0)</v>
      </c>
      <c r="AJ167" s="68" t="str">
        <f>IF(PM_EULopi[[#This Row],[KOPĀ
Punkti ]]&gt;0,RANK(PM_EULopi[[#This Row],[KOPĀ
Punkti ]],PM_EULopi[KOPĀ
Punkti ]),"NAV")</f>
        <v>NAV</v>
      </c>
      <c r="AK167" s="68"/>
      <c r="AL167" s="103">
        <f>INDEX(PM_Dalibnieki[],MATCH(PM_EULopi[[#This Row],[Dablībnieka numurs]],PM_Dalibnieki[Dablībnieka numurs],0),6)</f>
        <v>0</v>
      </c>
      <c r="AM167" s="72" t="str">
        <f>IF(PM_EULopi[[#This Row],[Norma ]]="x",COUNTIFS(PM_EULopi[[Norma ]],PM_EULopi[[#This Row],[Norma ]],PM_EULopi[KOPĀ
Punkti ],"&gt;"&amp;PM_EULopi[[#This Row],[KOPĀ
Punkti ]])+1,"")</f>
        <v/>
      </c>
    </row>
    <row r="168" spans="1:39" x14ac:dyDescent="0.25">
      <c r="A168" s="55">
        <v>162</v>
      </c>
      <c r="B168" s="68">
        <v>162</v>
      </c>
      <c r="C168" s="35">
        <f>INDEX(PM_Dalibnieki[],MATCH(PM_EULopi[[#This Row],[Dablībnieka numurs]],PM_Dalibnieki[Dablībnieka numurs],0),2)</f>
        <v>0</v>
      </c>
      <c r="D168" s="35">
        <f>INDEX(PM_Dalibnieki[],MATCH(PM_EULopi[[#This Row],[Dablībnieka numurs]],PM_Dalibnieki[Dablībnieka numurs],0),3)</f>
        <v>0</v>
      </c>
      <c r="E168" s="35">
        <f>INDEX(PM_Dalibnieki[],MATCH(PM_EULopi[[#This Row],[Dablībnieka numurs]],PM_Dalibnieki[Dablībnieka numurs],0),4)</f>
        <v>0</v>
      </c>
      <c r="F168" s="72"/>
      <c r="G168" s="72"/>
      <c r="H168" s="72"/>
      <c r="I168" s="72"/>
      <c r="J168" s="72"/>
      <c r="K168" s="37">
        <f>SUM(PM_EULopi[[#This Row],[S1]:[S5]])</f>
        <v>0</v>
      </c>
      <c r="L168" s="37" t="str">
        <f t="shared" si="10"/>
        <v>(0, 0, 0)</v>
      </c>
      <c r="M168" s="72"/>
      <c r="N168" s="72"/>
      <c r="O168" s="72"/>
      <c r="P168" s="72"/>
      <c r="Q168" s="72"/>
      <c r="R168" s="37">
        <f>SUM(PM_EULopi[[#This Row],[L1]:[L5]])</f>
        <v>0</v>
      </c>
      <c r="S168" s="37" t="str">
        <f t="shared" si="11"/>
        <v>(0, 0, 0)</v>
      </c>
      <c r="T168" s="72"/>
      <c r="U168" s="72"/>
      <c r="V168" s="72"/>
      <c r="W168" s="72"/>
      <c r="X168" s="72"/>
      <c r="Y168" s="37">
        <f>SUM(PM_EULopi[[#This Row],[Ģ1]:[Ģ5]])</f>
        <v>0</v>
      </c>
      <c r="Z168" s="37" t="str">
        <f t="shared" si="12"/>
        <v>(0, 0, 0)</v>
      </c>
      <c r="AA168" s="72"/>
      <c r="AB168" s="72"/>
      <c r="AC168" s="72"/>
      <c r="AD168" s="72"/>
      <c r="AE168" s="72"/>
      <c r="AF168" s="37">
        <f>SUM(PM_EULopi[[#This Row],[C1]:[C5]])</f>
        <v>0</v>
      </c>
      <c r="AG168" s="37" t="str">
        <f t="shared" si="13"/>
        <v>(0, 0, 0)</v>
      </c>
      <c r="AH168" s="68">
        <f>SUM(PM_EULopi[[#This Row],[S Kopā]]+PM_EULopi[[#This Row],[L Kopā]]+PM_EULopi[[#This Row],[Ģ Kopā]]+PM_EULopi[[#This Row],[C Kopā]])</f>
        <v>0</v>
      </c>
      <c r="AI168" s="68" t="str">
        <f t="shared" si="14"/>
        <v>(0, 0, 0)</v>
      </c>
      <c r="AJ168" s="68" t="str">
        <f>IF(PM_EULopi[[#This Row],[KOPĀ
Punkti ]]&gt;0,RANK(PM_EULopi[[#This Row],[KOPĀ
Punkti ]],PM_EULopi[KOPĀ
Punkti ]),"NAV")</f>
        <v>NAV</v>
      </c>
      <c r="AK168" s="68"/>
      <c r="AL168" s="103">
        <f>INDEX(PM_Dalibnieki[],MATCH(PM_EULopi[[#This Row],[Dablībnieka numurs]],PM_Dalibnieki[Dablībnieka numurs],0),6)</f>
        <v>0</v>
      </c>
      <c r="AM168" s="72" t="str">
        <f>IF(PM_EULopi[[#This Row],[Norma ]]="x",COUNTIFS(PM_EULopi[[Norma ]],PM_EULopi[[#This Row],[Norma ]],PM_EULopi[KOPĀ
Punkti ],"&gt;"&amp;PM_EULopi[[#This Row],[KOPĀ
Punkti ]])+1,"")</f>
        <v/>
      </c>
    </row>
    <row r="169" spans="1:39" x14ac:dyDescent="0.25">
      <c r="A169" s="55">
        <v>163</v>
      </c>
      <c r="B169" s="68">
        <v>163</v>
      </c>
      <c r="C169" s="35">
        <f>INDEX(PM_Dalibnieki[],MATCH(PM_EULopi[[#This Row],[Dablībnieka numurs]],PM_Dalibnieki[Dablībnieka numurs],0),2)</f>
        <v>0</v>
      </c>
      <c r="D169" s="35">
        <f>INDEX(PM_Dalibnieki[],MATCH(PM_EULopi[[#This Row],[Dablībnieka numurs]],PM_Dalibnieki[Dablībnieka numurs],0),3)</f>
        <v>0</v>
      </c>
      <c r="E169" s="35">
        <f>INDEX(PM_Dalibnieki[],MATCH(PM_EULopi[[#This Row],[Dablībnieka numurs]],PM_Dalibnieki[Dablībnieka numurs],0),4)</f>
        <v>0</v>
      </c>
      <c r="F169" s="72"/>
      <c r="G169" s="72"/>
      <c r="H169" s="72"/>
      <c r="I169" s="72"/>
      <c r="J169" s="72"/>
      <c r="K169" s="37">
        <f>SUM(PM_EULopi[[#This Row],[S1]:[S5]])</f>
        <v>0</v>
      </c>
      <c r="L169" s="37" t="str">
        <f t="shared" si="10"/>
        <v>(0, 0, 0)</v>
      </c>
      <c r="M169" s="72"/>
      <c r="N169" s="72"/>
      <c r="O169" s="72"/>
      <c r="P169" s="72"/>
      <c r="Q169" s="72"/>
      <c r="R169" s="37">
        <f>SUM(PM_EULopi[[#This Row],[L1]:[L5]])</f>
        <v>0</v>
      </c>
      <c r="S169" s="37" t="str">
        <f t="shared" si="11"/>
        <v>(0, 0, 0)</v>
      </c>
      <c r="T169" s="72"/>
      <c r="U169" s="72"/>
      <c r="V169" s="72"/>
      <c r="W169" s="72"/>
      <c r="X169" s="72"/>
      <c r="Y169" s="37">
        <f>SUM(PM_EULopi[[#This Row],[Ģ1]:[Ģ5]])</f>
        <v>0</v>
      </c>
      <c r="Z169" s="37" t="str">
        <f t="shared" si="12"/>
        <v>(0, 0, 0)</v>
      </c>
      <c r="AA169" s="72"/>
      <c r="AB169" s="72"/>
      <c r="AC169" s="72"/>
      <c r="AD169" s="72"/>
      <c r="AE169" s="72"/>
      <c r="AF169" s="37">
        <f>SUM(PM_EULopi[[#This Row],[C1]:[C5]])</f>
        <v>0</v>
      </c>
      <c r="AG169" s="37" t="str">
        <f t="shared" si="13"/>
        <v>(0, 0, 0)</v>
      </c>
      <c r="AH169" s="68">
        <f>SUM(PM_EULopi[[#This Row],[S Kopā]]+PM_EULopi[[#This Row],[L Kopā]]+PM_EULopi[[#This Row],[Ģ Kopā]]+PM_EULopi[[#This Row],[C Kopā]])</f>
        <v>0</v>
      </c>
      <c r="AI169" s="68" t="str">
        <f t="shared" si="14"/>
        <v>(0, 0, 0)</v>
      </c>
      <c r="AJ169" s="68" t="str">
        <f>IF(PM_EULopi[[#This Row],[KOPĀ
Punkti ]]&gt;0,RANK(PM_EULopi[[#This Row],[KOPĀ
Punkti ]],PM_EULopi[KOPĀ
Punkti ]),"NAV")</f>
        <v>NAV</v>
      </c>
      <c r="AK169" s="68"/>
      <c r="AL169" s="103">
        <f>INDEX(PM_Dalibnieki[],MATCH(PM_EULopi[[#This Row],[Dablībnieka numurs]],PM_Dalibnieki[Dablībnieka numurs],0),6)</f>
        <v>0</v>
      </c>
      <c r="AM169" s="72" t="str">
        <f>IF(PM_EULopi[[#This Row],[Norma ]]="x",COUNTIFS(PM_EULopi[[Norma ]],PM_EULopi[[#This Row],[Norma ]],PM_EULopi[KOPĀ
Punkti ],"&gt;"&amp;PM_EULopi[[#This Row],[KOPĀ
Punkti ]])+1,"")</f>
        <v/>
      </c>
    </row>
    <row r="170" spans="1:39" x14ac:dyDescent="0.25">
      <c r="A170" s="55">
        <v>164</v>
      </c>
      <c r="B170" s="68">
        <v>164</v>
      </c>
      <c r="C170" s="35">
        <f>INDEX(PM_Dalibnieki[],MATCH(PM_EULopi[[#This Row],[Dablībnieka numurs]],PM_Dalibnieki[Dablībnieka numurs],0),2)</f>
        <v>0</v>
      </c>
      <c r="D170" s="35">
        <f>INDEX(PM_Dalibnieki[],MATCH(PM_EULopi[[#This Row],[Dablībnieka numurs]],PM_Dalibnieki[Dablībnieka numurs],0),3)</f>
        <v>0</v>
      </c>
      <c r="E170" s="35">
        <f>INDEX(PM_Dalibnieki[],MATCH(PM_EULopi[[#This Row],[Dablībnieka numurs]],PM_Dalibnieki[Dablībnieka numurs],0),4)</f>
        <v>0</v>
      </c>
      <c r="F170" s="72"/>
      <c r="G170" s="72"/>
      <c r="H170" s="72"/>
      <c r="I170" s="72"/>
      <c r="J170" s="72"/>
      <c r="K170" s="37">
        <f>SUM(PM_EULopi[[#This Row],[S1]:[S5]])</f>
        <v>0</v>
      </c>
      <c r="L170" s="37" t="str">
        <f t="shared" si="10"/>
        <v>(0, 0, 0)</v>
      </c>
      <c r="M170" s="72"/>
      <c r="N170" s="72"/>
      <c r="O170" s="72"/>
      <c r="P170" s="72"/>
      <c r="Q170" s="72"/>
      <c r="R170" s="37">
        <f>SUM(PM_EULopi[[#This Row],[L1]:[L5]])</f>
        <v>0</v>
      </c>
      <c r="S170" s="37" t="str">
        <f t="shared" si="11"/>
        <v>(0, 0, 0)</v>
      </c>
      <c r="T170" s="72"/>
      <c r="U170" s="72"/>
      <c r="V170" s="72"/>
      <c r="W170" s="72"/>
      <c r="X170" s="72"/>
      <c r="Y170" s="37">
        <f>SUM(PM_EULopi[[#This Row],[Ģ1]:[Ģ5]])</f>
        <v>0</v>
      </c>
      <c r="Z170" s="37" t="str">
        <f t="shared" si="12"/>
        <v>(0, 0, 0)</v>
      </c>
      <c r="AA170" s="72"/>
      <c r="AB170" s="72"/>
      <c r="AC170" s="72"/>
      <c r="AD170" s="72"/>
      <c r="AE170" s="72"/>
      <c r="AF170" s="37">
        <f>SUM(PM_EULopi[[#This Row],[C1]:[C5]])</f>
        <v>0</v>
      </c>
      <c r="AG170" s="37" t="str">
        <f t="shared" si="13"/>
        <v>(0, 0, 0)</v>
      </c>
      <c r="AH170" s="68">
        <f>SUM(PM_EULopi[[#This Row],[S Kopā]]+PM_EULopi[[#This Row],[L Kopā]]+PM_EULopi[[#This Row],[Ģ Kopā]]+PM_EULopi[[#This Row],[C Kopā]])</f>
        <v>0</v>
      </c>
      <c r="AI170" s="68" t="str">
        <f t="shared" si="14"/>
        <v>(0, 0, 0)</v>
      </c>
      <c r="AJ170" s="68" t="str">
        <f>IF(PM_EULopi[[#This Row],[KOPĀ
Punkti ]]&gt;0,RANK(PM_EULopi[[#This Row],[KOPĀ
Punkti ]],PM_EULopi[KOPĀ
Punkti ]),"NAV")</f>
        <v>NAV</v>
      </c>
      <c r="AK170" s="68"/>
      <c r="AL170" s="103">
        <f>INDEX(PM_Dalibnieki[],MATCH(PM_EULopi[[#This Row],[Dablībnieka numurs]],PM_Dalibnieki[Dablībnieka numurs],0),6)</f>
        <v>0</v>
      </c>
      <c r="AM170" s="72" t="str">
        <f>IF(PM_EULopi[[#This Row],[Norma ]]="x",COUNTIFS(PM_EULopi[[Norma ]],PM_EULopi[[#This Row],[Norma ]],PM_EULopi[KOPĀ
Punkti ],"&gt;"&amp;PM_EULopi[[#This Row],[KOPĀ
Punkti ]])+1,"")</f>
        <v/>
      </c>
    </row>
    <row r="171" spans="1:39" x14ac:dyDescent="0.25">
      <c r="A171" s="55">
        <v>165</v>
      </c>
      <c r="B171" s="68">
        <v>165</v>
      </c>
      <c r="C171" s="35">
        <f>INDEX(PM_Dalibnieki[],MATCH(PM_EULopi[[#This Row],[Dablībnieka numurs]],PM_Dalibnieki[Dablībnieka numurs],0),2)</f>
        <v>0</v>
      </c>
      <c r="D171" s="35">
        <f>INDEX(PM_Dalibnieki[],MATCH(PM_EULopi[[#This Row],[Dablībnieka numurs]],PM_Dalibnieki[Dablībnieka numurs],0),3)</f>
        <v>0</v>
      </c>
      <c r="E171" s="35">
        <f>INDEX(PM_Dalibnieki[],MATCH(PM_EULopi[[#This Row],[Dablībnieka numurs]],PM_Dalibnieki[Dablībnieka numurs],0),4)</f>
        <v>0</v>
      </c>
      <c r="F171" s="72"/>
      <c r="G171" s="72"/>
      <c r="H171" s="72"/>
      <c r="I171" s="72"/>
      <c r="J171" s="72"/>
      <c r="K171" s="37">
        <f>SUM(PM_EULopi[[#This Row],[S1]:[S5]])</f>
        <v>0</v>
      </c>
      <c r="L171" s="37" t="str">
        <f t="shared" si="10"/>
        <v>(0, 0, 0)</v>
      </c>
      <c r="M171" s="72"/>
      <c r="N171" s="72"/>
      <c r="O171" s="72"/>
      <c r="P171" s="72"/>
      <c r="Q171" s="72"/>
      <c r="R171" s="37">
        <f>SUM(PM_EULopi[[#This Row],[L1]:[L5]])</f>
        <v>0</v>
      </c>
      <c r="S171" s="37" t="str">
        <f t="shared" si="11"/>
        <v>(0, 0, 0)</v>
      </c>
      <c r="T171" s="72"/>
      <c r="U171" s="72"/>
      <c r="V171" s="72"/>
      <c r="W171" s="72"/>
      <c r="X171" s="72"/>
      <c r="Y171" s="37">
        <f>SUM(PM_EULopi[[#This Row],[Ģ1]:[Ģ5]])</f>
        <v>0</v>
      </c>
      <c r="Z171" s="37" t="str">
        <f t="shared" si="12"/>
        <v>(0, 0, 0)</v>
      </c>
      <c r="AA171" s="72"/>
      <c r="AB171" s="72"/>
      <c r="AC171" s="72"/>
      <c r="AD171" s="72"/>
      <c r="AE171" s="72"/>
      <c r="AF171" s="37">
        <f>SUM(PM_EULopi[[#This Row],[C1]:[C5]])</f>
        <v>0</v>
      </c>
      <c r="AG171" s="37" t="str">
        <f t="shared" si="13"/>
        <v>(0, 0, 0)</v>
      </c>
      <c r="AH171" s="68">
        <f>SUM(PM_EULopi[[#This Row],[S Kopā]]+PM_EULopi[[#This Row],[L Kopā]]+PM_EULopi[[#This Row],[Ģ Kopā]]+PM_EULopi[[#This Row],[C Kopā]])</f>
        <v>0</v>
      </c>
      <c r="AI171" s="68" t="str">
        <f t="shared" si="14"/>
        <v>(0, 0, 0)</v>
      </c>
      <c r="AJ171" s="68" t="str">
        <f>IF(PM_EULopi[[#This Row],[KOPĀ
Punkti ]]&gt;0,RANK(PM_EULopi[[#This Row],[KOPĀ
Punkti ]],PM_EULopi[KOPĀ
Punkti ]),"NAV")</f>
        <v>NAV</v>
      </c>
      <c r="AK171" s="68"/>
      <c r="AL171" s="103">
        <f>INDEX(PM_Dalibnieki[],MATCH(PM_EULopi[[#This Row],[Dablībnieka numurs]],PM_Dalibnieki[Dablībnieka numurs],0),6)</f>
        <v>0</v>
      </c>
      <c r="AM171" s="72" t="str">
        <f>IF(PM_EULopi[[#This Row],[Norma ]]="x",COUNTIFS(PM_EULopi[[Norma ]],PM_EULopi[[#This Row],[Norma ]],PM_EULopi[KOPĀ
Punkti ],"&gt;"&amp;PM_EULopi[[#This Row],[KOPĀ
Punkti ]])+1,"")</f>
        <v/>
      </c>
    </row>
    <row r="172" spans="1:39" x14ac:dyDescent="0.25">
      <c r="A172" s="55">
        <v>166</v>
      </c>
      <c r="B172" s="68">
        <v>166</v>
      </c>
      <c r="C172" s="35">
        <f>INDEX(PM_Dalibnieki[],MATCH(PM_EULopi[[#This Row],[Dablībnieka numurs]],PM_Dalibnieki[Dablībnieka numurs],0),2)</f>
        <v>0</v>
      </c>
      <c r="D172" s="35">
        <f>INDEX(PM_Dalibnieki[],MATCH(PM_EULopi[[#This Row],[Dablībnieka numurs]],PM_Dalibnieki[Dablībnieka numurs],0),3)</f>
        <v>0</v>
      </c>
      <c r="E172" s="35">
        <f>INDEX(PM_Dalibnieki[],MATCH(PM_EULopi[[#This Row],[Dablībnieka numurs]],PM_Dalibnieki[Dablībnieka numurs],0),4)</f>
        <v>0</v>
      </c>
      <c r="F172" s="72"/>
      <c r="G172" s="72"/>
      <c r="H172" s="72"/>
      <c r="I172" s="72"/>
      <c r="J172" s="72"/>
      <c r="K172" s="37">
        <f>SUM(PM_EULopi[[#This Row],[S1]:[S5]])</f>
        <v>0</v>
      </c>
      <c r="L172" s="37" t="str">
        <f t="shared" si="10"/>
        <v>(0, 0, 0)</v>
      </c>
      <c r="M172" s="72"/>
      <c r="N172" s="72"/>
      <c r="O172" s="72"/>
      <c r="P172" s="72"/>
      <c r="Q172" s="72"/>
      <c r="R172" s="37">
        <f>SUM(PM_EULopi[[#This Row],[L1]:[L5]])</f>
        <v>0</v>
      </c>
      <c r="S172" s="37" t="str">
        <f t="shared" si="11"/>
        <v>(0, 0, 0)</v>
      </c>
      <c r="T172" s="72"/>
      <c r="U172" s="72"/>
      <c r="V172" s="72"/>
      <c r="W172" s="72"/>
      <c r="X172" s="72"/>
      <c r="Y172" s="37">
        <f>SUM(PM_EULopi[[#This Row],[Ģ1]:[Ģ5]])</f>
        <v>0</v>
      </c>
      <c r="Z172" s="37" t="str">
        <f t="shared" si="12"/>
        <v>(0, 0, 0)</v>
      </c>
      <c r="AA172" s="72"/>
      <c r="AB172" s="72"/>
      <c r="AC172" s="72"/>
      <c r="AD172" s="72"/>
      <c r="AE172" s="72"/>
      <c r="AF172" s="37">
        <f>SUM(PM_EULopi[[#This Row],[C1]:[C5]])</f>
        <v>0</v>
      </c>
      <c r="AG172" s="37" t="str">
        <f t="shared" si="13"/>
        <v>(0, 0, 0)</v>
      </c>
      <c r="AH172" s="68">
        <f>SUM(PM_EULopi[[#This Row],[S Kopā]]+PM_EULopi[[#This Row],[L Kopā]]+PM_EULopi[[#This Row],[Ģ Kopā]]+PM_EULopi[[#This Row],[C Kopā]])</f>
        <v>0</v>
      </c>
      <c r="AI172" s="68" t="str">
        <f t="shared" si="14"/>
        <v>(0, 0, 0)</v>
      </c>
      <c r="AJ172" s="68" t="str">
        <f>IF(PM_EULopi[[#This Row],[KOPĀ
Punkti ]]&gt;0,RANK(PM_EULopi[[#This Row],[KOPĀ
Punkti ]],PM_EULopi[KOPĀ
Punkti ]),"NAV")</f>
        <v>NAV</v>
      </c>
      <c r="AK172" s="68"/>
      <c r="AL172" s="103">
        <f>INDEX(PM_Dalibnieki[],MATCH(PM_EULopi[[#This Row],[Dablībnieka numurs]],PM_Dalibnieki[Dablībnieka numurs],0),6)</f>
        <v>0</v>
      </c>
      <c r="AM172" s="72" t="str">
        <f>IF(PM_EULopi[[#This Row],[Norma ]]="x",COUNTIFS(PM_EULopi[[Norma ]],PM_EULopi[[#This Row],[Norma ]],PM_EULopi[KOPĀ
Punkti ],"&gt;"&amp;PM_EULopi[[#This Row],[KOPĀ
Punkti ]])+1,"")</f>
        <v/>
      </c>
    </row>
    <row r="173" spans="1:39" x14ac:dyDescent="0.25">
      <c r="A173" s="55">
        <v>167</v>
      </c>
      <c r="B173" s="68">
        <v>167</v>
      </c>
      <c r="C173" s="35">
        <f>INDEX(PM_Dalibnieki[],MATCH(PM_EULopi[[#This Row],[Dablībnieka numurs]],PM_Dalibnieki[Dablībnieka numurs],0),2)</f>
        <v>0</v>
      </c>
      <c r="D173" s="35">
        <f>INDEX(PM_Dalibnieki[],MATCH(PM_EULopi[[#This Row],[Dablībnieka numurs]],PM_Dalibnieki[Dablībnieka numurs],0),3)</f>
        <v>0</v>
      </c>
      <c r="E173" s="35">
        <f>INDEX(PM_Dalibnieki[],MATCH(PM_EULopi[[#This Row],[Dablībnieka numurs]],PM_Dalibnieki[Dablībnieka numurs],0),4)</f>
        <v>0</v>
      </c>
      <c r="F173" s="72"/>
      <c r="G173" s="72"/>
      <c r="H173" s="72"/>
      <c r="I173" s="72"/>
      <c r="J173" s="72"/>
      <c r="K173" s="37">
        <f>SUM(PM_EULopi[[#This Row],[S1]:[S5]])</f>
        <v>0</v>
      </c>
      <c r="L173" s="37" t="str">
        <f t="shared" si="10"/>
        <v>(0, 0, 0)</v>
      </c>
      <c r="M173" s="72"/>
      <c r="N173" s="72"/>
      <c r="O173" s="72"/>
      <c r="P173" s="72"/>
      <c r="Q173" s="72"/>
      <c r="R173" s="37">
        <f>SUM(PM_EULopi[[#This Row],[L1]:[L5]])</f>
        <v>0</v>
      </c>
      <c r="S173" s="37" t="str">
        <f t="shared" si="11"/>
        <v>(0, 0, 0)</v>
      </c>
      <c r="T173" s="72"/>
      <c r="U173" s="72"/>
      <c r="V173" s="72"/>
      <c r="W173" s="72"/>
      <c r="X173" s="72"/>
      <c r="Y173" s="37">
        <f>SUM(PM_EULopi[[#This Row],[Ģ1]:[Ģ5]])</f>
        <v>0</v>
      </c>
      <c r="Z173" s="37" t="str">
        <f t="shared" si="12"/>
        <v>(0, 0, 0)</v>
      </c>
      <c r="AA173" s="72"/>
      <c r="AB173" s="72"/>
      <c r="AC173" s="72"/>
      <c r="AD173" s="72"/>
      <c r="AE173" s="72"/>
      <c r="AF173" s="37">
        <f>SUM(PM_EULopi[[#This Row],[C1]:[C5]])</f>
        <v>0</v>
      </c>
      <c r="AG173" s="37" t="str">
        <f t="shared" si="13"/>
        <v>(0, 0, 0)</v>
      </c>
      <c r="AH173" s="68">
        <f>SUM(PM_EULopi[[#This Row],[S Kopā]]+PM_EULopi[[#This Row],[L Kopā]]+PM_EULopi[[#This Row],[Ģ Kopā]]+PM_EULopi[[#This Row],[C Kopā]])</f>
        <v>0</v>
      </c>
      <c r="AI173" s="68" t="str">
        <f t="shared" si="14"/>
        <v>(0, 0, 0)</v>
      </c>
      <c r="AJ173" s="68" t="str">
        <f>IF(PM_EULopi[[#This Row],[KOPĀ
Punkti ]]&gt;0,RANK(PM_EULopi[[#This Row],[KOPĀ
Punkti ]],PM_EULopi[KOPĀ
Punkti ]),"NAV")</f>
        <v>NAV</v>
      </c>
      <c r="AK173" s="68"/>
      <c r="AL173" s="103">
        <f>INDEX(PM_Dalibnieki[],MATCH(PM_EULopi[[#This Row],[Dablībnieka numurs]],PM_Dalibnieki[Dablībnieka numurs],0),6)</f>
        <v>0</v>
      </c>
      <c r="AM173" s="72" t="str">
        <f>IF(PM_EULopi[[#This Row],[Norma ]]="x",COUNTIFS(PM_EULopi[[Norma ]],PM_EULopi[[#This Row],[Norma ]],PM_EULopi[KOPĀ
Punkti ],"&gt;"&amp;PM_EULopi[[#This Row],[KOPĀ
Punkti ]])+1,"")</f>
        <v/>
      </c>
    </row>
    <row r="174" spans="1:39" x14ac:dyDescent="0.25">
      <c r="A174" s="55">
        <v>168</v>
      </c>
      <c r="B174" s="68">
        <v>168</v>
      </c>
      <c r="C174" s="35">
        <f>INDEX(PM_Dalibnieki[],MATCH(PM_EULopi[[#This Row],[Dablībnieka numurs]],PM_Dalibnieki[Dablībnieka numurs],0),2)</f>
        <v>0</v>
      </c>
      <c r="D174" s="35">
        <f>INDEX(PM_Dalibnieki[],MATCH(PM_EULopi[[#This Row],[Dablībnieka numurs]],PM_Dalibnieki[Dablībnieka numurs],0),3)</f>
        <v>0</v>
      </c>
      <c r="E174" s="35">
        <f>INDEX(PM_Dalibnieki[],MATCH(PM_EULopi[[#This Row],[Dablībnieka numurs]],PM_Dalibnieki[Dablībnieka numurs],0),4)</f>
        <v>0</v>
      </c>
      <c r="F174" s="72"/>
      <c r="G174" s="72"/>
      <c r="H174" s="72"/>
      <c r="I174" s="72"/>
      <c r="J174" s="72"/>
      <c r="K174" s="37">
        <f>SUM(PM_EULopi[[#This Row],[S1]:[S5]])</f>
        <v>0</v>
      </c>
      <c r="L174" s="37" t="str">
        <f t="shared" si="10"/>
        <v>(0, 0, 0)</v>
      </c>
      <c r="M174" s="72"/>
      <c r="N174" s="72"/>
      <c r="O174" s="72"/>
      <c r="P174" s="72"/>
      <c r="Q174" s="72"/>
      <c r="R174" s="37">
        <f>SUM(PM_EULopi[[#This Row],[L1]:[L5]])</f>
        <v>0</v>
      </c>
      <c r="S174" s="37" t="str">
        <f t="shared" si="11"/>
        <v>(0, 0, 0)</v>
      </c>
      <c r="T174" s="72"/>
      <c r="U174" s="72"/>
      <c r="V174" s="72"/>
      <c r="W174" s="72"/>
      <c r="X174" s="72"/>
      <c r="Y174" s="37">
        <f>SUM(PM_EULopi[[#This Row],[Ģ1]:[Ģ5]])</f>
        <v>0</v>
      </c>
      <c r="Z174" s="37" t="str">
        <f t="shared" si="12"/>
        <v>(0, 0, 0)</v>
      </c>
      <c r="AA174" s="72"/>
      <c r="AB174" s="72"/>
      <c r="AC174" s="72"/>
      <c r="AD174" s="72"/>
      <c r="AE174" s="72"/>
      <c r="AF174" s="37">
        <f>SUM(PM_EULopi[[#This Row],[C1]:[C5]])</f>
        <v>0</v>
      </c>
      <c r="AG174" s="37" t="str">
        <f t="shared" si="13"/>
        <v>(0, 0, 0)</v>
      </c>
      <c r="AH174" s="68">
        <f>SUM(PM_EULopi[[#This Row],[S Kopā]]+PM_EULopi[[#This Row],[L Kopā]]+PM_EULopi[[#This Row],[Ģ Kopā]]+PM_EULopi[[#This Row],[C Kopā]])</f>
        <v>0</v>
      </c>
      <c r="AI174" s="68" t="str">
        <f t="shared" si="14"/>
        <v>(0, 0, 0)</v>
      </c>
      <c r="AJ174" s="68" t="str">
        <f>IF(PM_EULopi[[#This Row],[KOPĀ
Punkti ]]&gt;0,RANK(PM_EULopi[[#This Row],[KOPĀ
Punkti ]],PM_EULopi[KOPĀ
Punkti ]),"NAV")</f>
        <v>NAV</v>
      </c>
      <c r="AK174" s="68"/>
      <c r="AL174" s="103">
        <f>INDEX(PM_Dalibnieki[],MATCH(PM_EULopi[[#This Row],[Dablībnieka numurs]],PM_Dalibnieki[Dablībnieka numurs],0),6)</f>
        <v>0</v>
      </c>
      <c r="AM174" s="72" t="str">
        <f>IF(PM_EULopi[[#This Row],[Norma ]]="x",COUNTIFS(PM_EULopi[[Norma ]],PM_EULopi[[#This Row],[Norma ]],PM_EULopi[KOPĀ
Punkti ],"&gt;"&amp;PM_EULopi[[#This Row],[KOPĀ
Punkti ]])+1,"")</f>
        <v/>
      </c>
    </row>
    <row r="175" spans="1:39" x14ac:dyDescent="0.25">
      <c r="A175" s="55">
        <v>169</v>
      </c>
      <c r="B175" s="68">
        <v>169</v>
      </c>
      <c r="C175" s="35">
        <f>INDEX(PM_Dalibnieki[],MATCH(PM_EULopi[[#This Row],[Dablībnieka numurs]],PM_Dalibnieki[Dablībnieka numurs],0),2)</f>
        <v>0</v>
      </c>
      <c r="D175" s="35">
        <f>INDEX(PM_Dalibnieki[],MATCH(PM_EULopi[[#This Row],[Dablībnieka numurs]],PM_Dalibnieki[Dablībnieka numurs],0),3)</f>
        <v>0</v>
      </c>
      <c r="E175" s="35">
        <f>INDEX(PM_Dalibnieki[],MATCH(PM_EULopi[[#This Row],[Dablībnieka numurs]],PM_Dalibnieki[Dablībnieka numurs],0),4)</f>
        <v>0</v>
      </c>
      <c r="F175" s="72"/>
      <c r="G175" s="72"/>
      <c r="H175" s="72"/>
      <c r="I175" s="72"/>
      <c r="J175" s="72"/>
      <c r="K175" s="37">
        <f>SUM(PM_EULopi[[#This Row],[S1]:[S5]])</f>
        <v>0</v>
      </c>
      <c r="L175" s="37" t="str">
        <f t="shared" si="10"/>
        <v>(0, 0, 0)</v>
      </c>
      <c r="M175" s="72"/>
      <c r="N175" s="72"/>
      <c r="O175" s="72"/>
      <c r="P175" s="72"/>
      <c r="Q175" s="72"/>
      <c r="R175" s="37">
        <f>SUM(PM_EULopi[[#This Row],[L1]:[L5]])</f>
        <v>0</v>
      </c>
      <c r="S175" s="37" t="str">
        <f t="shared" si="11"/>
        <v>(0, 0, 0)</v>
      </c>
      <c r="T175" s="72"/>
      <c r="U175" s="72"/>
      <c r="V175" s="72"/>
      <c r="W175" s="72"/>
      <c r="X175" s="72"/>
      <c r="Y175" s="37">
        <f>SUM(PM_EULopi[[#This Row],[Ģ1]:[Ģ5]])</f>
        <v>0</v>
      </c>
      <c r="Z175" s="37" t="str">
        <f t="shared" si="12"/>
        <v>(0, 0, 0)</v>
      </c>
      <c r="AA175" s="72"/>
      <c r="AB175" s="72"/>
      <c r="AC175" s="72"/>
      <c r="AD175" s="72"/>
      <c r="AE175" s="72"/>
      <c r="AF175" s="37">
        <f>SUM(PM_EULopi[[#This Row],[C1]:[C5]])</f>
        <v>0</v>
      </c>
      <c r="AG175" s="37" t="str">
        <f t="shared" si="13"/>
        <v>(0, 0, 0)</v>
      </c>
      <c r="AH175" s="68">
        <f>SUM(PM_EULopi[[#This Row],[S Kopā]]+PM_EULopi[[#This Row],[L Kopā]]+PM_EULopi[[#This Row],[Ģ Kopā]]+PM_EULopi[[#This Row],[C Kopā]])</f>
        <v>0</v>
      </c>
      <c r="AI175" s="68" t="str">
        <f t="shared" si="14"/>
        <v>(0, 0, 0)</v>
      </c>
      <c r="AJ175" s="68" t="str">
        <f>IF(PM_EULopi[[#This Row],[KOPĀ
Punkti ]]&gt;0,RANK(PM_EULopi[[#This Row],[KOPĀ
Punkti ]],PM_EULopi[KOPĀ
Punkti ]),"NAV")</f>
        <v>NAV</v>
      </c>
      <c r="AK175" s="68"/>
      <c r="AL175" s="103">
        <f>INDEX(PM_Dalibnieki[],MATCH(PM_EULopi[[#This Row],[Dablībnieka numurs]],PM_Dalibnieki[Dablībnieka numurs],0),6)</f>
        <v>0</v>
      </c>
      <c r="AM175" s="72" t="str">
        <f>IF(PM_EULopi[[#This Row],[Norma ]]="x",COUNTIFS(PM_EULopi[[Norma ]],PM_EULopi[[#This Row],[Norma ]],PM_EULopi[KOPĀ
Punkti ],"&gt;"&amp;PM_EULopi[[#This Row],[KOPĀ
Punkti ]])+1,"")</f>
        <v/>
      </c>
    </row>
    <row r="176" spans="1:39" x14ac:dyDescent="0.25">
      <c r="A176" s="55">
        <v>170</v>
      </c>
      <c r="B176" s="68">
        <v>170</v>
      </c>
      <c r="C176" s="35">
        <f>INDEX(PM_Dalibnieki[],MATCH(PM_EULopi[[#This Row],[Dablībnieka numurs]],PM_Dalibnieki[Dablībnieka numurs],0),2)</f>
        <v>0</v>
      </c>
      <c r="D176" s="35">
        <f>INDEX(PM_Dalibnieki[],MATCH(PM_EULopi[[#This Row],[Dablībnieka numurs]],PM_Dalibnieki[Dablībnieka numurs],0),3)</f>
        <v>0</v>
      </c>
      <c r="E176" s="35">
        <f>INDEX(PM_Dalibnieki[],MATCH(PM_EULopi[[#This Row],[Dablībnieka numurs]],PM_Dalibnieki[Dablībnieka numurs],0),4)</f>
        <v>0</v>
      </c>
      <c r="F176" s="72"/>
      <c r="G176" s="72"/>
      <c r="H176" s="72"/>
      <c r="I176" s="72"/>
      <c r="J176" s="72"/>
      <c r="K176" s="37">
        <f>SUM(PM_EULopi[[#This Row],[S1]:[S5]])</f>
        <v>0</v>
      </c>
      <c r="L176" s="37" t="str">
        <f t="shared" si="10"/>
        <v>(0, 0, 0)</v>
      </c>
      <c r="M176" s="72"/>
      <c r="N176" s="72"/>
      <c r="O176" s="72"/>
      <c r="P176" s="72"/>
      <c r="Q176" s="72"/>
      <c r="R176" s="37">
        <f>SUM(PM_EULopi[[#This Row],[L1]:[L5]])</f>
        <v>0</v>
      </c>
      <c r="S176" s="37" t="str">
        <f t="shared" si="11"/>
        <v>(0, 0, 0)</v>
      </c>
      <c r="T176" s="72"/>
      <c r="U176" s="72"/>
      <c r="V176" s="72"/>
      <c r="W176" s="72"/>
      <c r="X176" s="72"/>
      <c r="Y176" s="37">
        <f>SUM(PM_EULopi[[#This Row],[Ģ1]:[Ģ5]])</f>
        <v>0</v>
      </c>
      <c r="Z176" s="37" t="str">
        <f t="shared" si="12"/>
        <v>(0, 0, 0)</v>
      </c>
      <c r="AA176" s="72"/>
      <c r="AB176" s="72"/>
      <c r="AC176" s="72"/>
      <c r="AD176" s="72"/>
      <c r="AE176" s="72"/>
      <c r="AF176" s="37">
        <f>SUM(PM_EULopi[[#This Row],[C1]:[C5]])</f>
        <v>0</v>
      </c>
      <c r="AG176" s="37" t="str">
        <f t="shared" si="13"/>
        <v>(0, 0, 0)</v>
      </c>
      <c r="AH176" s="68">
        <f>SUM(PM_EULopi[[#This Row],[S Kopā]]+PM_EULopi[[#This Row],[L Kopā]]+PM_EULopi[[#This Row],[Ģ Kopā]]+PM_EULopi[[#This Row],[C Kopā]])</f>
        <v>0</v>
      </c>
      <c r="AI176" s="68" t="str">
        <f t="shared" si="14"/>
        <v>(0, 0, 0)</v>
      </c>
      <c r="AJ176" s="68" t="str">
        <f>IF(PM_EULopi[[#This Row],[KOPĀ
Punkti ]]&gt;0,RANK(PM_EULopi[[#This Row],[KOPĀ
Punkti ]],PM_EULopi[KOPĀ
Punkti ]),"NAV")</f>
        <v>NAV</v>
      </c>
      <c r="AK176" s="68"/>
      <c r="AL176" s="103">
        <f>INDEX(PM_Dalibnieki[],MATCH(PM_EULopi[[#This Row],[Dablībnieka numurs]],PM_Dalibnieki[Dablībnieka numurs],0),6)</f>
        <v>0</v>
      </c>
      <c r="AM176" s="72" t="str">
        <f>IF(PM_EULopi[[#This Row],[Norma ]]="x",COUNTIFS(PM_EULopi[[Norma ]],PM_EULopi[[#This Row],[Norma ]],PM_EULopi[KOPĀ
Punkti ],"&gt;"&amp;PM_EULopi[[#This Row],[KOPĀ
Punkti ]])+1,"")</f>
        <v/>
      </c>
    </row>
    <row r="177" spans="1:39" x14ac:dyDescent="0.25">
      <c r="A177" s="55">
        <v>171</v>
      </c>
      <c r="B177" s="68">
        <v>171</v>
      </c>
      <c r="C177" s="35">
        <f>INDEX(PM_Dalibnieki[],MATCH(PM_EULopi[[#This Row],[Dablībnieka numurs]],PM_Dalibnieki[Dablībnieka numurs],0),2)</f>
        <v>0</v>
      </c>
      <c r="D177" s="35">
        <f>INDEX(PM_Dalibnieki[],MATCH(PM_EULopi[[#This Row],[Dablībnieka numurs]],PM_Dalibnieki[Dablībnieka numurs],0),3)</f>
        <v>0</v>
      </c>
      <c r="E177" s="35">
        <f>INDEX(PM_Dalibnieki[],MATCH(PM_EULopi[[#This Row],[Dablībnieka numurs]],PM_Dalibnieki[Dablībnieka numurs],0),4)</f>
        <v>0</v>
      </c>
      <c r="F177" s="72"/>
      <c r="G177" s="72"/>
      <c r="H177" s="72"/>
      <c r="I177" s="72"/>
      <c r="J177" s="72"/>
      <c r="K177" s="37">
        <f>SUM(PM_EULopi[[#This Row],[S1]:[S5]])</f>
        <v>0</v>
      </c>
      <c r="L177" s="37" t="str">
        <f t="shared" si="10"/>
        <v>(0, 0, 0)</v>
      </c>
      <c r="M177" s="72"/>
      <c r="N177" s="72"/>
      <c r="O177" s="72"/>
      <c r="P177" s="72"/>
      <c r="Q177" s="72"/>
      <c r="R177" s="37">
        <f>SUM(PM_EULopi[[#This Row],[L1]:[L5]])</f>
        <v>0</v>
      </c>
      <c r="S177" s="37" t="str">
        <f t="shared" si="11"/>
        <v>(0, 0, 0)</v>
      </c>
      <c r="T177" s="72"/>
      <c r="U177" s="72"/>
      <c r="V177" s="72"/>
      <c r="W177" s="72"/>
      <c r="X177" s="72"/>
      <c r="Y177" s="37">
        <f>SUM(PM_EULopi[[#This Row],[Ģ1]:[Ģ5]])</f>
        <v>0</v>
      </c>
      <c r="Z177" s="37" t="str">
        <f t="shared" si="12"/>
        <v>(0, 0, 0)</v>
      </c>
      <c r="AA177" s="72"/>
      <c r="AB177" s="72"/>
      <c r="AC177" s="72"/>
      <c r="AD177" s="72"/>
      <c r="AE177" s="72"/>
      <c r="AF177" s="37">
        <f>SUM(PM_EULopi[[#This Row],[C1]:[C5]])</f>
        <v>0</v>
      </c>
      <c r="AG177" s="37" t="str">
        <f t="shared" si="13"/>
        <v>(0, 0, 0)</v>
      </c>
      <c r="AH177" s="68">
        <f>SUM(PM_EULopi[[#This Row],[S Kopā]]+PM_EULopi[[#This Row],[L Kopā]]+PM_EULopi[[#This Row],[Ģ Kopā]]+PM_EULopi[[#This Row],[C Kopā]])</f>
        <v>0</v>
      </c>
      <c r="AI177" s="68" t="str">
        <f t="shared" si="14"/>
        <v>(0, 0, 0)</v>
      </c>
      <c r="AJ177" s="68" t="str">
        <f>IF(PM_EULopi[[#This Row],[KOPĀ
Punkti ]]&gt;0,RANK(PM_EULopi[[#This Row],[KOPĀ
Punkti ]],PM_EULopi[KOPĀ
Punkti ]),"NAV")</f>
        <v>NAV</v>
      </c>
      <c r="AK177" s="68"/>
      <c r="AL177" s="103">
        <f>INDEX(PM_Dalibnieki[],MATCH(PM_EULopi[[#This Row],[Dablībnieka numurs]],PM_Dalibnieki[Dablībnieka numurs],0),6)</f>
        <v>0</v>
      </c>
      <c r="AM177" s="72" t="str">
        <f>IF(PM_EULopi[[#This Row],[Norma ]]="x",COUNTIFS(PM_EULopi[[Norma ]],PM_EULopi[[#This Row],[Norma ]],PM_EULopi[KOPĀ
Punkti ],"&gt;"&amp;PM_EULopi[[#This Row],[KOPĀ
Punkti ]])+1,"")</f>
        <v/>
      </c>
    </row>
    <row r="178" spans="1:39" x14ac:dyDescent="0.25">
      <c r="A178" s="55">
        <v>172</v>
      </c>
      <c r="B178" s="68">
        <v>172</v>
      </c>
      <c r="C178" s="35">
        <f>INDEX(PM_Dalibnieki[],MATCH(PM_EULopi[[#This Row],[Dablībnieka numurs]],PM_Dalibnieki[Dablībnieka numurs],0),2)</f>
        <v>0</v>
      </c>
      <c r="D178" s="35">
        <f>INDEX(PM_Dalibnieki[],MATCH(PM_EULopi[[#This Row],[Dablībnieka numurs]],PM_Dalibnieki[Dablībnieka numurs],0),3)</f>
        <v>0</v>
      </c>
      <c r="E178" s="35">
        <f>INDEX(PM_Dalibnieki[],MATCH(PM_EULopi[[#This Row],[Dablībnieka numurs]],PM_Dalibnieki[Dablībnieka numurs],0),4)</f>
        <v>0</v>
      </c>
      <c r="F178" s="72"/>
      <c r="G178" s="72"/>
      <c r="H178" s="72"/>
      <c r="I178" s="72"/>
      <c r="J178" s="72"/>
      <c r="K178" s="37">
        <f>SUM(PM_EULopi[[#This Row],[S1]:[S5]])</f>
        <v>0</v>
      </c>
      <c r="L178" s="37" t="str">
        <f t="shared" si="10"/>
        <v>(0, 0, 0)</v>
      </c>
      <c r="M178" s="72"/>
      <c r="N178" s="72"/>
      <c r="O178" s="72"/>
      <c r="P178" s="72"/>
      <c r="Q178" s="72"/>
      <c r="R178" s="37">
        <f>SUM(PM_EULopi[[#This Row],[L1]:[L5]])</f>
        <v>0</v>
      </c>
      <c r="S178" s="37" t="str">
        <f t="shared" si="11"/>
        <v>(0, 0, 0)</v>
      </c>
      <c r="T178" s="72"/>
      <c r="U178" s="72"/>
      <c r="V178" s="72"/>
      <c r="W178" s="72"/>
      <c r="X178" s="72"/>
      <c r="Y178" s="37">
        <f>SUM(PM_EULopi[[#This Row],[Ģ1]:[Ģ5]])</f>
        <v>0</v>
      </c>
      <c r="Z178" s="37" t="str">
        <f t="shared" si="12"/>
        <v>(0, 0, 0)</v>
      </c>
      <c r="AA178" s="72"/>
      <c r="AB178" s="72"/>
      <c r="AC178" s="72"/>
      <c r="AD178" s="72"/>
      <c r="AE178" s="72"/>
      <c r="AF178" s="37">
        <f>SUM(PM_EULopi[[#This Row],[C1]:[C5]])</f>
        <v>0</v>
      </c>
      <c r="AG178" s="37" t="str">
        <f t="shared" si="13"/>
        <v>(0, 0, 0)</v>
      </c>
      <c r="AH178" s="68">
        <f>SUM(PM_EULopi[[#This Row],[S Kopā]]+PM_EULopi[[#This Row],[L Kopā]]+PM_EULopi[[#This Row],[Ģ Kopā]]+PM_EULopi[[#This Row],[C Kopā]])</f>
        <v>0</v>
      </c>
      <c r="AI178" s="68" t="str">
        <f t="shared" si="14"/>
        <v>(0, 0, 0)</v>
      </c>
      <c r="AJ178" s="68" t="str">
        <f>IF(PM_EULopi[[#This Row],[KOPĀ
Punkti ]]&gt;0,RANK(PM_EULopi[[#This Row],[KOPĀ
Punkti ]],PM_EULopi[KOPĀ
Punkti ]),"NAV")</f>
        <v>NAV</v>
      </c>
      <c r="AK178" s="68"/>
      <c r="AL178" s="103">
        <f>INDEX(PM_Dalibnieki[],MATCH(PM_EULopi[[#This Row],[Dablībnieka numurs]],PM_Dalibnieki[Dablībnieka numurs],0),6)</f>
        <v>0</v>
      </c>
      <c r="AM178" s="72" t="str">
        <f>IF(PM_EULopi[[#This Row],[Norma ]]="x",COUNTIFS(PM_EULopi[[Norma ]],PM_EULopi[[#This Row],[Norma ]],PM_EULopi[KOPĀ
Punkti ],"&gt;"&amp;PM_EULopi[[#This Row],[KOPĀ
Punkti ]])+1,"")</f>
        <v/>
      </c>
    </row>
    <row r="179" spans="1:39" x14ac:dyDescent="0.25">
      <c r="A179" s="55">
        <v>173</v>
      </c>
      <c r="B179" s="68">
        <v>173</v>
      </c>
      <c r="C179" s="35">
        <f>INDEX(PM_Dalibnieki[],MATCH(PM_EULopi[[#This Row],[Dablībnieka numurs]],PM_Dalibnieki[Dablībnieka numurs],0),2)</f>
        <v>0</v>
      </c>
      <c r="D179" s="35">
        <f>INDEX(PM_Dalibnieki[],MATCH(PM_EULopi[[#This Row],[Dablībnieka numurs]],PM_Dalibnieki[Dablībnieka numurs],0),3)</f>
        <v>0</v>
      </c>
      <c r="E179" s="35">
        <f>INDEX(PM_Dalibnieki[],MATCH(PM_EULopi[[#This Row],[Dablībnieka numurs]],PM_Dalibnieki[Dablībnieka numurs],0),4)</f>
        <v>0</v>
      </c>
      <c r="F179" s="72"/>
      <c r="G179" s="72"/>
      <c r="H179" s="72"/>
      <c r="I179" s="72"/>
      <c r="J179" s="72"/>
      <c r="K179" s="37">
        <f>SUM(PM_EULopi[[#This Row],[S1]:[S5]])</f>
        <v>0</v>
      </c>
      <c r="L179" s="37" t="str">
        <f t="shared" si="10"/>
        <v>(0, 0, 0)</v>
      </c>
      <c r="M179" s="72"/>
      <c r="N179" s="72"/>
      <c r="O179" s="72"/>
      <c r="P179" s="72"/>
      <c r="Q179" s="72"/>
      <c r="R179" s="37">
        <f>SUM(PM_EULopi[[#This Row],[L1]:[L5]])</f>
        <v>0</v>
      </c>
      <c r="S179" s="37" t="str">
        <f t="shared" si="11"/>
        <v>(0, 0, 0)</v>
      </c>
      <c r="T179" s="72"/>
      <c r="U179" s="72"/>
      <c r="V179" s="72"/>
      <c r="W179" s="72"/>
      <c r="X179" s="72"/>
      <c r="Y179" s="37">
        <f>SUM(PM_EULopi[[#This Row],[Ģ1]:[Ģ5]])</f>
        <v>0</v>
      </c>
      <c r="Z179" s="37" t="str">
        <f t="shared" si="12"/>
        <v>(0, 0, 0)</v>
      </c>
      <c r="AA179" s="72"/>
      <c r="AB179" s="72"/>
      <c r="AC179" s="72"/>
      <c r="AD179" s="72"/>
      <c r="AE179" s="72"/>
      <c r="AF179" s="37">
        <f>SUM(PM_EULopi[[#This Row],[C1]:[C5]])</f>
        <v>0</v>
      </c>
      <c r="AG179" s="37" t="str">
        <f t="shared" si="13"/>
        <v>(0, 0, 0)</v>
      </c>
      <c r="AH179" s="68">
        <f>SUM(PM_EULopi[[#This Row],[S Kopā]]+PM_EULopi[[#This Row],[L Kopā]]+PM_EULopi[[#This Row],[Ģ Kopā]]+PM_EULopi[[#This Row],[C Kopā]])</f>
        <v>0</v>
      </c>
      <c r="AI179" s="68" t="str">
        <f t="shared" si="14"/>
        <v>(0, 0, 0)</v>
      </c>
      <c r="AJ179" s="68" t="str">
        <f>IF(PM_EULopi[[#This Row],[KOPĀ
Punkti ]]&gt;0,RANK(PM_EULopi[[#This Row],[KOPĀ
Punkti ]],PM_EULopi[KOPĀ
Punkti ]),"NAV")</f>
        <v>NAV</v>
      </c>
      <c r="AK179" s="68"/>
      <c r="AL179" s="103">
        <f>INDEX(PM_Dalibnieki[],MATCH(PM_EULopi[[#This Row],[Dablībnieka numurs]],PM_Dalibnieki[Dablībnieka numurs],0),6)</f>
        <v>0</v>
      </c>
      <c r="AM179" s="72" t="str">
        <f>IF(PM_EULopi[[#This Row],[Norma ]]="x",COUNTIFS(PM_EULopi[[Norma ]],PM_EULopi[[#This Row],[Norma ]],PM_EULopi[KOPĀ
Punkti ],"&gt;"&amp;PM_EULopi[[#This Row],[KOPĀ
Punkti ]])+1,"")</f>
        <v/>
      </c>
    </row>
    <row r="180" spans="1:39" x14ac:dyDescent="0.25">
      <c r="A180" s="55">
        <v>174</v>
      </c>
      <c r="B180" s="68">
        <v>174</v>
      </c>
      <c r="C180" s="35">
        <f>INDEX(PM_Dalibnieki[],MATCH(PM_EULopi[[#This Row],[Dablībnieka numurs]],PM_Dalibnieki[Dablībnieka numurs],0),2)</f>
        <v>0</v>
      </c>
      <c r="D180" s="35">
        <f>INDEX(PM_Dalibnieki[],MATCH(PM_EULopi[[#This Row],[Dablībnieka numurs]],PM_Dalibnieki[Dablībnieka numurs],0),3)</f>
        <v>0</v>
      </c>
      <c r="E180" s="35">
        <f>INDEX(PM_Dalibnieki[],MATCH(PM_EULopi[[#This Row],[Dablībnieka numurs]],PM_Dalibnieki[Dablībnieka numurs],0),4)</f>
        <v>0</v>
      </c>
      <c r="F180" s="72"/>
      <c r="G180" s="72"/>
      <c r="H180" s="72"/>
      <c r="I180" s="72"/>
      <c r="J180" s="72"/>
      <c r="K180" s="37">
        <f>SUM(PM_EULopi[[#This Row],[S1]:[S5]])</f>
        <v>0</v>
      </c>
      <c r="L180" s="37" t="str">
        <f t="shared" si="10"/>
        <v>(0, 0, 0)</v>
      </c>
      <c r="M180" s="72"/>
      <c r="N180" s="72"/>
      <c r="O180" s="72"/>
      <c r="P180" s="72"/>
      <c r="Q180" s="72"/>
      <c r="R180" s="37">
        <f>SUM(PM_EULopi[[#This Row],[L1]:[L5]])</f>
        <v>0</v>
      </c>
      <c r="S180" s="37" t="str">
        <f t="shared" si="11"/>
        <v>(0, 0, 0)</v>
      </c>
      <c r="T180" s="72"/>
      <c r="U180" s="72"/>
      <c r="V180" s="72"/>
      <c r="W180" s="72"/>
      <c r="X180" s="72"/>
      <c r="Y180" s="37">
        <f>SUM(PM_EULopi[[#This Row],[Ģ1]:[Ģ5]])</f>
        <v>0</v>
      </c>
      <c r="Z180" s="37" t="str">
        <f t="shared" si="12"/>
        <v>(0, 0, 0)</v>
      </c>
      <c r="AA180" s="72"/>
      <c r="AB180" s="72"/>
      <c r="AC180" s="72"/>
      <c r="AD180" s="72"/>
      <c r="AE180" s="72"/>
      <c r="AF180" s="37">
        <f>SUM(PM_EULopi[[#This Row],[C1]:[C5]])</f>
        <v>0</v>
      </c>
      <c r="AG180" s="37" t="str">
        <f t="shared" si="13"/>
        <v>(0, 0, 0)</v>
      </c>
      <c r="AH180" s="68">
        <f>SUM(PM_EULopi[[#This Row],[S Kopā]]+PM_EULopi[[#This Row],[L Kopā]]+PM_EULopi[[#This Row],[Ģ Kopā]]+PM_EULopi[[#This Row],[C Kopā]])</f>
        <v>0</v>
      </c>
      <c r="AI180" s="68" t="str">
        <f t="shared" si="14"/>
        <v>(0, 0, 0)</v>
      </c>
      <c r="AJ180" s="68" t="str">
        <f>IF(PM_EULopi[[#This Row],[KOPĀ
Punkti ]]&gt;0,RANK(PM_EULopi[[#This Row],[KOPĀ
Punkti ]],PM_EULopi[KOPĀ
Punkti ]),"NAV")</f>
        <v>NAV</v>
      </c>
      <c r="AK180" s="68"/>
      <c r="AL180" s="103">
        <f>INDEX(PM_Dalibnieki[],MATCH(PM_EULopi[[#This Row],[Dablībnieka numurs]],PM_Dalibnieki[Dablībnieka numurs],0),6)</f>
        <v>0</v>
      </c>
      <c r="AM180" s="72" t="str">
        <f>IF(PM_EULopi[[#This Row],[Norma ]]="x",COUNTIFS(PM_EULopi[[Norma ]],PM_EULopi[[#This Row],[Norma ]],PM_EULopi[KOPĀ
Punkti ],"&gt;"&amp;PM_EULopi[[#This Row],[KOPĀ
Punkti ]])+1,"")</f>
        <v/>
      </c>
    </row>
    <row r="181" spans="1:39" x14ac:dyDescent="0.25">
      <c r="A181" s="55">
        <v>175</v>
      </c>
      <c r="B181" s="68">
        <v>175</v>
      </c>
      <c r="C181" s="35">
        <f>INDEX(PM_Dalibnieki[],MATCH(PM_EULopi[[#This Row],[Dablībnieka numurs]],PM_Dalibnieki[Dablībnieka numurs],0),2)</f>
        <v>0</v>
      </c>
      <c r="D181" s="35">
        <f>INDEX(PM_Dalibnieki[],MATCH(PM_EULopi[[#This Row],[Dablībnieka numurs]],PM_Dalibnieki[Dablībnieka numurs],0),3)</f>
        <v>0</v>
      </c>
      <c r="E181" s="35">
        <f>INDEX(PM_Dalibnieki[],MATCH(PM_EULopi[[#This Row],[Dablībnieka numurs]],PM_Dalibnieki[Dablībnieka numurs],0),4)</f>
        <v>0</v>
      </c>
      <c r="F181" s="72"/>
      <c r="G181" s="72"/>
      <c r="H181" s="72"/>
      <c r="I181" s="72"/>
      <c r="J181" s="72"/>
      <c r="K181" s="37">
        <f>SUM(PM_EULopi[[#This Row],[S1]:[S5]])</f>
        <v>0</v>
      </c>
      <c r="L181" s="37" t="str">
        <f t="shared" si="10"/>
        <v>(0, 0, 0)</v>
      </c>
      <c r="M181" s="72"/>
      <c r="N181" s="72"/>
      <c r="O181" s="72"/>
      <c r="P181" s="72"/>
      <c r="Q181" s="72"/>
      <c r="R181" s="37">
        <f>SUM(PM_EULopi[[#This Row],[L1]:[L5]])</f>
        <v>0</v>
      </c>
      <c r="S181" s="37" t="str">
        <f t="shared" si="11"/>
        <v>(0, 0, 0)</v>
      </c>
      <c r="T181" s="72"/>
      <c r="U181" s="72"/>
      <c r="V181" s="72"/>
      <c r="W181" s="72"/>
      <c r="X181" s="72"/>
      <c r="Y181" s="37">
        <f>SUM(PM_EULopi[[#This Row],[Ģ1]:[Ģ5]])</f>
        <v>0</v>
      </c>
      <c r="Z181" s="37" t="str">
        <f t="shared" si="12"/>
        <v>(0, 0, 0)</v>
      </c>
      <c r="AA181" s="72"/>
      <c r="AB181" s="72"/>
      <c r="AC181" s="72"/>
      <c r="AD181" s="72"/>
      <c r="AE181" s="72"/>
      <c r="AF181" s="37">
        <f>SUM(PM_EULopi[[#This Row],[C1]:[C5]])</f>
        <v>0</v>
      </c>
      <c r="AG181" s="37" t="str">
        <f t="shared" si="13"/>
        <v>(0, 0, 0)</v>
      </c>
      <c r="AH181" s="68">
        <f>SUM(PM_EULopi[[#This Row],[S Kopā]]+PM_EULopi[[#This Row],[L Kopā]]+PM_EULopi[[#This Row],[Ģ Kopā]]+PM_EULopi[[#This Row],[C Kopā]])</f>
        <v>0</v>
      </c>
      <c r="AI181" s="68" t="str">
        <f t="shared" si="14"/>
        <v>(0, 0, 0)</v>
      </c>
      <c r="AJ181" s="68" t="str">
        <f>IF(PM_EULopi[[#This Row],[KOPĀ
Punkti ]]&gt;0,RANK(PM_EULopi[[#This Row],[KOPĀ
Punkti ]],PM_EULopi[KOPĀ
Punkti ]),"NAV")</f>
        <v>NAV</v>
      </c>
      <c r="AK181" s="68"/>
      <c r="AL181" s="103">
        <f>INDEX(PM_Dalibnieki[],MATCH(PM_EULopi[[#This Row],[Dablībnieka numurs]],PM_Dalibnieki[Dablībnieka numurs],0),6)</f>
        <v>0</v>
      </c>
      <c r="AM181" s="72" t="str">
        <f>IF(PM_EULopi[[#This Row],[Norma ]]="x",COUNTIFS(PM_EULopi[[Norma ]],PM_EULopi[[#This Row],[Norma ]],PM_EULopi[KOPĀ
Punkti ],"&gt;"&amp;PM_EULopi[[#This Row],[KOPĀ
Punkti ]])+1,"")</f>
        <v/>
      </c>
    </row>
    <row r="182" spans="1:39" x14ac:dyDescent="0.25">
      <c r="A182" s="55">
        <v>176</v>
      </c>
      <c r="B182" s="68">
        <v>176</v>
      </c>
      <c r="C182" s="35">
        <f>INDEX(PM_Dalibnieki[],MATCH(PM_EULopi[[#This Row],[Dablībnieka numurs]],PM_Dalibnieki[Dablībnieka numurs],0),2)</f>
        <v>0</v>
      </c>
      <c r="D182" s="35">
        <f>INDEX(PM_Dalibnieki[],MATCH(PM_EULopi[[#This Row],[Dablībnieka numurs]],PM_Dalibnieki[Dablībnieka numurs],0),3)</f>
        <v>0</v>
      </c>
      <c r="E182" s="35">
        <f>INDEX(PM_Dalibnieki[],MATCH(PM_EULopi[[#This Row],[Dablībnieka numurs]],PM_Dalibnieki[Dablībnieka numurs],0),4)</f>
        <v>0</v>
      </c>
      <c r="F182" s="72"/>
      <c r="G182" s="72"/>
      <c r="H182" s="72"/>
      <c r="I182" s="72"/>
      <c r="J182" s="72"/>
      <c r="K182" s="37">
        <f>SUM(PM_EULopi[[#This Row],[S1]:[S5]])</f>
        <v>0</v>
      </c>
      <c r="L182" s="37" t="str">
        <f t="shared" si="10"/>
        <v>(0, 0, 0)</v>
      </c>
      <c r="M182" s="72"/>
      <c r="N182" s="72"/>
      <c r="O182" s="72"/>
      <c r="P182" s="72"/>
      <c r="Q182" s="72"/>
      <c r="R182" s="37">
        <f>SUM(PM_EULopi[[#This Row],[L1]:[L5]])</f>
        <v>0</v>
      </c>
      <c r="S182" s="37" t="str">
        <f t="shared" si="11"/>
        <v>(0, 0, 0)</v>
      </c>
      <c r="T182" s="72"/>
      <c r="U182" s="72"/>
      <c r="V182" s="72"/>
      <c r="W182" s="72"/>
      <c r="X182" s="72"/>
      <c r="Y182" s="37">
        <f>SUM(PM_EULopi[[#This Row],[Ģ1]:[Ģ5]])</f>
        <v>0</v>
      </c>
      <c r="Z182" s="37" t="str">
        <f t="shared" si="12"/>
        <v>(0, 0, 0)</v>
      </c>
      <c r="AA182" s="72"/>
      <c r="AB182" s="72"/>
      <c r="AC182" s="72"/>
      <c r="AD182" s="72"/>
      <c r="AE182" s="72"/>
      <c r="AF182" s="37">
        <f>SUM(PM_EULopi[[#This Row],[C1]:[C5]])</f>
        <v>0</v>
      </c>
      <c r="AG182" s="37" t="str">
        <f t="shared" si="13"/>
        <v>(0, 0, 0)</v>
      </c>
      <c r="AH182" s="68">
        <f>SUM(PM_EULopi[[#This Row],[S Kopā]]+PM_EULopi[[#This Row],[L Kopā]]+PM_EULopi[[#This Row],[Ģ Kopā]]+PM_EULopi[[#This Row],[C Kopā]])</f>
        <v>0</v>
      </c>
      <c r="AI182" s="68" t="str">
        <f t="shared" si="14"/>
        <v>(0, 0, 0)</v>
      </c>
      <c r="AJ182" s="68" t="str">
        <f>IF(PM_EULopi[[#This Row],[KOPĀ
Punkti ]]&gt;0,RANK(PM_EULopi[[#This Row],[KOPĀ
Punkti ]],PM_EULopi[KOPĀ
Punkti ]),"NAV")</f>
        <v>NAV</v>
      </c>
      <c r="AK182" s="68"/>
      <c r="AL182" s="103">
        <f>INDEX(PM_Dalibnieki[],MATCH(PM_EULopi[[#This Row],[Dablībnieka numurs]],PM_Dalibnieki[Dablībnieka numurs],0),6)</f>
        <v>0</v>
      </c>
      <c r="AM182" s="72" t="str">
        <f>IF(PM_EULopi[[#This Row],[Norma ]]="x",COUNTIFS(PM_EULopi[[Norma ]],PM_EULopi[[#This Row],[Norma ]],PM_EULopi[KOPĀ
Punkti ],"&gt;"&amp;PM_EULopi[[#This Row],[KOPĀ
Punkti ]])+1,"")</f>
        <v/>
      </c>
    </row>
    <row r="183" spans="1:39" x14ac:dyDescent="0.25">
      <c r="A183" s="55">
        <v>177</v>
      </c>
      <c r="B183" s="68">
        <v>177</v>
      </c>
      <c r="C183" s="35">
        <f>INDEX(PM_Dalibnieki[],MATCH(PM_EULopi[[#This Row],[Dablībnieka numurs]],PM_Dalibnieki[Dablībnieka numurs],0),2)</f>
        <v>0</v>
      </c>
      <c r="D183" s="35">
        <f>INDEX(PM_Dalibnieki[],MATCH(PM_EULopi[[#This Row],[Dablībnieka numurs]],PM_Dalibnieki[Dablībnieka numurs],0),3)</f>
        <v>0</v>
      </c>
      <c r="E183" s="35">
        <f>INDEX(PM_Dalibnieki[],MATCH(PM_EULopi[[#This Row],[Dablībnieka numurs]],PM_Dalibnieki[Dablībnieka numurs],0),4)</f>
        <v>0</v>
      </c>
      <c r="F183" s="72"/>
      <c r="G183" s="72"/>
      <c r="H183" s="72"/>
      <c r="I183" s="72"/>
      <c r="J183" s="72"/>
      <c r="K183" s="37">
        <f>SUM(PM_EULopi[[#This Row],[S1]:[S5]])</f>
        <v>0</v>
      </c>
      <c r="L183" s="37" t="str">
        <f t="shared" si="10"/>
        <v>(0, 0, 0)</v>
      </c>
      <c r="M183" s="72"/>
      <c r="N183" s="72"/>
      <c r="O183" s="72"/>
      <c r="P183" s="72"/>
      <c r="Q183" s="72"/>
      <c r="R183" s="37">
        <f>SUM(PM_EULopi[[#This Row],[L1]:[L5]])</f>
        <v>0</v>
      </c>
      <c r="S183" s="37" t="str">
        <f t="shared" si="11"/>
        <v>(0, 0, 0)</v>
      </c>
      <c r="T183" s="72"/>
      <c r="U183" s="72"/>
      <c r="V183" s="72"/>
      <c r="W183" s="72"/>
      <c r="X183" s="72"/>
      <c r="Y183" s="37">
        <f>SUM(PM_EULopi[[#This Row],[Ģ1]:[Ģ5]])</f>
        <v>0</v>
      </c>
      <c r="Z183" s="37" t="str">
        <f t="shared" si="12"/>
        <v>(0, 0, 0)</v>
      </c>
      <c r="AA183" s="72"/>
      <c r="AB183" s="72"/>
      <c r="AC183" s="72"/>
      <c r="AD183" s="72"/>
      <c r="AE183" s="72"/>
      <c r="AF183" s="37">
        <f>SUM(PM_EULopi[[#This Row],[C1]:[C5]])</f>
        <v>0</v>
      </c>
      <c r="AG183" s="37" t="str">
        <f t="shared" si="13"/>
        <v>(0, 0, 0)</v>
      </c>
      <c r="AH183" s="68">
        <f>SUM(PM_EULopi[[#This Row],[S Kopā]]+PM_EULopi[[#This Row],[L Kopā]]+PM_EULopi[[#This Row],[Ģ Kopā]]+PM_EULopi[[#This Row],[C Kopā]])</f>
        <v>0</v>
      </c>
      <c r="AI183" s="68" t="str">
        <f t="shared" si="14"/>
        <v>(0, 0, 0)</v>
      </c>
      <c r="AJ183" s="68" t="str">
        <f>IF(PM_EULopi[[#This Row],[KOPĀ
Punkti ]]&gt;0,RANK(PM_EULopi[[#This Row],[KOPĀ
Punkti ]],PM_EULopi[KOPĀ
Punkti ]),"NAV")</f>
        <v>NAV</v>
      </c>
      <c r="AK183" s="68"/>
      <c r="AL183" s="103">
        <f>INDEX(PM_Dalibnieki[],MATCH(PM_EULopi[[#This Row],[Dablībnieka numurs]],PM_Dalibnieki[Dablībnieka numurs],0),6)</f>
        <v>0</v>
      </c>
      <c r="AM183" s="72" t="str">
        <f>IF(PM_EULopi[[#This Row],[Norma ]]="x",COUNTIFS(PM_EULopi[[Norma ]],PM_EULopi[[#This Row],[Norma ]],PM_EULopi[KOPĀ
Punkti ],"&gt;"&amp;PM_EULopi[[#This Row],[KOPĀ
Punkti ]])+1,"")</f>
        <v/>
      </c>
    </row>
    <row r="184" spans="1:39" x14ac:dyDescent="0.25">
      <c r="A184" s="55">
        <v>178</v>
      </c>
      <c r="B184" s="68">
        <v>178</v>
      </c>
      <c r="C184" s="35">
        <f>INDEX(PM_Dalibnieki[],MATCH(PM_EULopi[[#This Row],[Dablībnieka numurs]],PM_Dalibnieki[Dablībnieka numurs],0),2)</f>
        <v>0</v>
      </c>
      <c r="D184" s="35">
        <f>INDEX(PM_Dalibnieki[],MATCH(PM_EULopi[[#This Row],[Dablībnieka numurs]],PM_Dalibnieki[Dablībnieka numurs],0),3)</f>
        <v>0</v>
      </c>
      <c r="E184" s="35">
        <f>INDEX(PM_Dalibnieki[],MATCH(PM_EULopi[[#This Row],[Dablībnieka numurs]],PM_Dalibnieki[Dablībnieka numurs],0),4)</f>
        <v>0</v>
      </c>
      <c r="F184" s="72"/>
      <c r="G184" s="72"/>
      <c r="H184" s="72"/>
      <c r="I184" s="72"/>
      <c r="J184" s="72"/>
      <c r="K184" s="37">
        <f>SUM(PM_EULopi[[#This Row],[S1]:[S5]])</f>
        <v>0</v>
      </c>
      <c r="L184" s="37" t="str">
        <f t="shared" si="10"/>
        <v>(0, 0, 0)</v>
      </c>
      <c r="M184" s="72"/>
      <c r="N184" s="72"/>
      <c r="O184" s="72"/>
      <c r="P184" s="72"/>
      <c r="Q184" s="72"/>
      <c r="R184" s="37">
        <f>SUM(PM_EULopi[[#This Row],[L1]:[L5]])</f>
        <v>0</v>
      </c>
      <c r="S184" s="37" t="str">
        <f t="shared" si="11"/>
        <v>(0, 0, 0)</v>
      </c>
      <c r="T184" s="72"/>
      <c r="U184" s="72"/>
      <c r="V184" s="72"/>
      <c r="W184" s="72"/>
      <c r="X184" s="72"/>
      <c r="Y184" s="37">
        <f>SUM(PM_EULopi[[#This Row],[Ģ1]:[Ģ5]])</f>
        <v>0</v>
      </c>
      <c r="Z184" s="37" t="str">
        <f t="shared" si="12"/>
        <v>(0, 0, 0)</v>
      </c>
      <c r="AA184" s="72"/>
      <c r="AB184" s="72"/>
      <c r="AC184" s="72"/>
      <c r="AD184" s="72"/>
      <c r="AE184" s="72"/>
      <c r="AF184" s="37">
        <f>SUM(PM_EULopi[[#This Row],[C1]:[C5]])</f>
        <v>0</v>
      </c>
      <c r="AG184" s="37" t="str">
        <f t="shared" si="13"/>
        <v>(0, 0, 0)</v>
      </c>
      <c r="AH184" s="68">
        <f>SUM(PM_EULopi[[#This Row],[S Kopā]]+PM_EULopi[[#This Row],[L Kopā]]+PM_EULopi[[#This Row],[Ģ Kopā]]+PM_EULopi[[#This Row],[C Kopā]])</f>
        <v>0</v>
      </c>
      <c r="AI184" s="68" t="str">
        <f t="shared" si="14"/>
        <v>(0, 0, 0)</v>
      </c>
      <c r="AJ184" s="68" t="str">
        <f>IF(PM_EULopi[[#This Row],[KOPĀ
Punkti ]]&gt;0,RANK(PM_EULopi[[#This Row],[KOPĀ
Punkti ]],PM_EULopi[KOPĀ
Punkti ]),"NAV")</f>
        <v>NAV</v>
      </c>
      <c r="AK184" s="68"/>
      <c r="AL184" s="103">
        <f>INDEX(PM_Dalibnieki[],MATCH(PM_EULopi[[#This Row],[Dablībnieka numurs]],PM_Dalibnieki[Dablībnieka numurs],0),6)</f>
        <v>0</v>
      </c>
      <c r="AM184" s="72" t="str">
        <f>IF(PM_EULopi[[#This Row],[Norma ]]="x",COUNTIFS(PM_EULopi[[Norma ]],PM_EULopi[[#This Row],[Norma ]],PM_EULopi[KOPĀ
Punkti ],"&gt;"&amp;PM_EULopi[[#This Row],[KOPĀ
Punkti ]])+1,"")</f>
        <v/>
      </c>
    </row>
    <row r="185" spans="1:39" x14ac:dyDescent="0.25">
      <c r="A185" s="55">
        <v>179</v>
      </c>
      <c r="B185" s="68">
        <v>179</v>
      </c>
      <c r="C185" s="35">
        <f>INDEX(PM_Dalibnieki[],MATCH(PM_EULopi[[#This Row],[Dablībnieka numurs]],PM_Dalibnieki[Dablībnieka numurs],0),2)</f>
        <v>0</v>
      </c>
      <c r="D185" s="35">
        <f>INDEX(PM_Dalibnieki[],MATCH(PM_EULopi[[#This Row],[Dablībnieka numurs]],PM_Dalibnieki[Dablībnieka numurs],0),3)</f>
        <v>0</v>
      </c>
      <c r="E185" s="35">
        <f>INDEX(PM_Dalibnieki[],MATCH(PM_EULopi[[#This Row],[Dablībnieka numurs]],PM_Dalibnieki[Dablībnieka numurs],0),4)</f>
        <v>0</v>
      </c>
      <c r="F185" s="72"/>
      <c r="G185" s="72"/>
      <c r="H185" s="72"/>
      <c r="I185" s="72"/>
      <c r="J185" s="72"/>
      <c r="K185" s="37">
        <f>SUM(PM_EULopi[[#This Row],[S1]:[S5]])</f>
        <v>0</v>
      </c>
      <c r="L185" s="37" t="str">
        <f t="shared" si="10"/>
        <v>(0, 0, 0)</v>
      </c>
      <c r="M185" s="72"/>
      <c r="N185" s="72"/>
      <c r="O185" s="72"/>
      <c r="P185" s="72"/>
      <c r="Q185" s="72"/>
      <c r="R185" s="37">
        <f>SUM(PM_EULopi[[#This Row],[L1]:[L5]])</f>
        <v>0</v>
      </c>
      <c r="S185" s="37" t="str">
        <f t="shared" si="11"/>
        <v>(0, 0, 0)</v>
      </c>
      <c r="T185" s="72"/>
      <c r="U185" s="72"/>
      <c r="V185" s="72"/>
      <c r="W185" s="72"/>
      <c r="X185" s="72"/>
      <c r="Y185" s="37">
        <f>SUM(PM_EULopi[[#This Row],[Ģ1]:[Ģ5]])</f>
        <v>0</v>
      </c>
      <c r="Z185" s="37" t="str">
        <f t="shared" si="12"/>
        <v>(0, 0, 0)</v>
      </c>
      <c r="AA185" s="72"/>
      <c r="AB185" s="72"/>
      <c r="AC185" s="72"/>
      <c r="AD185" s="72"/>
      <c r="AE185" s="72"/>
      <c r="AF185" s="37">
        <f>SUM(PM_EULopi[[#This Row],[C1]:[C5]])</f>
        <v>0</v>
      </c>
      <c r="AG185" s="37" t="str">
        <f t="shared" si="13"/>
        <v>(0, 0, 0)</v>
      </c>
      <c r="AH185" s="68">
        <f>SUM(PM_EULopi[[#This Row],[S Kopā]]+PM_EULopi[[#This Row],[L Kopā]]+PM_EULopi[[#This Row],[Ģ Kopā]]+PM_EULopi[[#This Row],[C Kopā]])</f>
        <v>0</v>
      </c>
      <c r="AI185" s="68" t="str">
        <f t="shared" si="14"/>
        <v>(0, 0, 0)</v>
      </c>
      <c r="AJ185" s="68" t="str">
        <f>IF(PM_EULopi[[#This Row],[KOPĀ
Punkti ]]&gt;0,RANK(PM_EULopi[[#This Row],[KOPĀ
Punkti ]],PM_EULopi[KOPĀ
Punkti ]),"NAV")</f>
        <v>NAV</v>
      </c>
      <c r="AK185" s="68"/>
      <c r="AL185" s="103">
        <f>INDEX(PM_Dalibnieki[],MATCH(PM_EULopi[[#This Row],[Dablībnieka numurs]],PM_Dalibnieki[Dablībnieka numurs],0),6)</f>
        <v>0</v>
      </c>
      <c r="AM185" s="72" t="str">
        <f>IF(PM_EULopi[[#This Row],[Norma ]]="x",COUNTIFS(PM_EULopi[[Norma ]],PM_EULopi[[#This Row],[Norma ]],PM_EULopi[KOPĀ
Punkti ],"&gt;"&amp;PM_EULopi[[#This Row],[KOPĀ
Punkti ]])+1,"")</f>
        <v/>
      </c>
    </row>
    <row r="186" spans="1:39" x14ac:dyDescent="0.25">
      <c r="A186" s="55">
        <v>180</v>
      </c>
      <c r="B186" s="68">
        <v>180</v>
      </c>
      <c r="C186" s="35">
        <f>INDEX(PM_Dalibnieki[],MATCH(PM_EULopi[[#This Row],[Dablībnieka numurs]],PM_Dalibnieki[Dablībnieka numurs],0),2)</f>
        <v>0</v>
      </c>
      <c r="D186" s="35">
        <f>INDEX(PM_Dalibnieki[],MATCH(PM_EULopi[[#This Row],[Dablībnieka numurs]],PM_Dalibnieki[Dablībnieka numurs],0),3)</f>
        <v>0</v>
      </c>
      <c r="E186" s="35">
        <f>INDEX(PM_Dalibnieki[],MATCH(PM_EULopi[[#This Row],[Dablībnieka numurs]],PM_Dalibnieki[Dablībnieka numurs],0),4)</f>
        <v>0</v>
      </c>
      <c r="F186" s="72"/>
      <c r="G186" s="72"/>
      <c r="H186" s="72"/>
      <c r="I186" s="72"/>
      <c r="J186" s="72"/>
      <c r="K186" s="37">
        <f>SUM(PM_EULopi[[#This Row],[S1]:[S5]])</f>
        <v>0</v>
      </c>
      <c r="L186" s="37" t="str">
        <f t="shared" si="10"/>
        <v>(0, 0, 0)</v>
      </c>
      <c r="M186" s="72"/>
      <c r="N186" s="72"/>
      <c r="O186" s="72"/>
      <c r="P186" s="72"/>
      <c r="Q186" s="72"/>
      <c r="R186" s="37">
        <f>SUM(PM_EULopi[[#This Row],[L1]:[L5]])</f>
        <v>0</v>
      </c>
      <c r="S186" s="37" t="str">
        <f t="shared" si="11"/>
        <v>(0, 0, 0)</v>
      </c>
      <c r="T186" s="72"/>
      <c r="U186" s="72"/>
      <c r="V186" s="72"/>
      <c r="W186" s="72"/>
      <c r="X186" s="72"/>
      <c r="Y186" s="37">
        <f>SUM(PM_EULopi[[#This Row],[Ģ1]:[Ģ5]])</f>
        <v>0</v>
      </c>
      <c r="Z186" s="37" t="str">
        <f t="shared" si="12"/>
        <v>(0, 0, 0)</v>
      </c>
      <c r="AA186" s="72"/>
      <c r="AB186" s="72"/>
      <c r="AC186" s="72"/>
      <c r="AD186" s="72"/>
      <c r="AE186" s="72"/>
      <c r="AF186" s="37">
        <f>SUM(PM_EULopi[[#This Row],[C1]:[C5]])</f>
        <v>0</v>
      </c>
      <c r="AG186" s="37" t="str">
        <f t="shared" si="13"/>
        <v>(0, 0, 0)</v>
      </c>
      <c r="AH186" s="68">
        <f>SUM(PM_EULopi[[#This Row],[S Kopā]]+PM_EULopi[[#This Row],[L Kopā]]+PM_EULopi[[#This Row],[Ģ Kopā]]+PM_EULopi[[#This Row],[C Kopā]])</f>
        <v>0</v>
      </c>
      <c r="AI186" s="68" t="str">
        <f t="shared" si="14"/>
        <v>(0, 0, 0)</v>
      </c>
      <c r="AJ186" s="68" t="str">
        <f>IF(PM_EULopi[[#This Row],[KOPĀ
Punkti ]]&gt;0,RANK(PM_EULopi[[#This Row],[KOPĀ
Punkti ]],PM_EULopi[KOPĀ
Punkti ]),"NAV")</f>
        <v>NAV</v>
      </c>
      <c r="AK186" s="68"/>
      <c r="AL186" s="103">
        <f>INDEX(PM_Dalibnieki[],MATCH(PM_EULopi[[#This Row],[Dablībnieka numurs]],PM_Dalibnieki[Dablībnieka numurs],0),6)</f>
        <v>0</v>
      </c>
      <c r="AM186" s="72" t="str">
        <f>IF(PM_EULopi[[#This Row],[Norma ]]="x",COUNTIFS(PM_EULopi[[Norma ]],PM_EULopi[[#This Row],[Norma ]],PM_EULopi[KOPĀ
Punkti ],"&gt;"&amp;PM_EULopi[[#This Row],[KOPĀ
Punkti ]])+1,"")</f>
        <v/>
      </c>
    </row>
    <row r="187" spans="1:39" x14ac:dyDescent="0.25">
      <c r="A187" s="55">
        <v>181</v>
      </c>
      <c r="B187" s="68">
        <v>181</v>
      </c>
      <c r="C187" s="35">
        <f>INDEX(PM_Dalibnieki[],MATCH(PM_EULopi[[#This Row],[Dablībnieka numurs]],PM_Dalibnieki[Dablībnieka numurs],0),2)</f>
        <v>0</v>
      </c>
      <c r="D187" s="35">
        <f>INDEX(PM_Dalibnieki[],MATCH(PM_EULopi[[#This Row],[Dablībnieka numurs]],PM_Dalibnieki[Dablībnieka numurs],0),3)</f>
        <v>0</v>
      </c>
      <c r="E187" s="35">
        <f>INDEX(PM_Dalibnieki[],MATCH(PM_EULopi[[#This Row],[Dablībnieka numurs]],PM_Dalibnieki[Dablībnieka numurs],0),4)</f>
        <v>0</v>
      </c>
      <c r="F187" s="72"/>
      <c r="G187" s="72"/>
      <c r="H187" s="72"/>
      <c r="I187" s="72"/>
      <c r="J187" s="72"/>
      <c r="K187" s="37">
        <f>SUM(PM_EULopi[[#This Row],[S1]:[S5]])</f>
        <v>0</v>
      </c>
      <c r="L187" s="37" t="str">
        <f t="shared" si="10"/>
        <v>(0, 0, 0)</v>
      </c>
      <c r="M187" s="72"/>
      <c r="N187" s="72"/>
      <c r="O187" s="72"/>
      <c r="P187" s="72"/>
      <c r="Q187" s="72"/>
      <c r="R187" s="37">
        <f>SUM(PM_EULopi[[#This Row],[L1]:[L5]])</f>
        <v>0</v>
      </c>
      <c r="S187" s="37" t="str">
        <f t="shared" si="11"/>
        <v>(0, 0, 0)</v>
      </c>
      <c r="T187" s="72"/>
      <c r="U187" s="72"/>
      <c r="V187" s="72"/>
      <c r="W187" s="72"/>
      <c r="X187" s="72"/>
      <c r="Y187" s="37">
        <f>SUM(PM_EULopi[[#This Row],[Ģ1]:[Ģ5]])</f>
        <v>0</v>
      </c>
      <c r="Z187" s="37" t="str">
        <f t="shared" si="12"/>
        <v>(0, 0, 0)</v>
      </c>
      <c r="AA187" s="72"/>
      <c r="AB187" s="72"/>
      <c r="AC187" s="72"/>
      <c r="AD187" s="72"/>
      <c r="AE187" s="72"/>
      <c r="AF187" s="37">
        <f>SUM(PM_EULopi[[#This Row],[C1]:[C5]])</f>
        <v>0</v>
      </c>
      <c r="AG187" s="37" t="str">
        <f t="shared" si="13"/>
        <v>(0, 0, 0)</v>
      </c>
      <c r="AH187" s="68">
        <f>SUM(PM_EULopi[[#This Row],[S Kopā]]+PM_EULopi[[#This Row],[L Kopā]]+PM_EULopi[[#This Row],[Ģ Kopā]]+PM_EULopi[[#This Row],[C Kopā]])</f>
        <v>0</v>
      </c>
      <c r="AI187" s="68" t="str">
        <f t="shared" si="14"/>
        <v>(0, 0, 0)</v>
      </c>
      <c r="AJ187" s="68" t="str">
        <f>IF(PM_EULopi[[#This Row],[KOPĀ
Punkti ]]&gt;0,RANK(PM_EULopi[[#This Row],[KOPĀ
Punkti ]],PM_EULopi[KOPĀ
Punkti ]),"NAV")</f>
        <v>NAV</v>
      </c>
      <c r="AK187" s="68"/>
      <c r="AL187" s="103">
        <f>INDEX(PM_Dalibnieki[],MATCH(PM_EULopi[[#This Row],[Dablībnieka numurs]],PM_Dalibnieki[Dablībnieka numurs],0),6)</f>
        <v>0</v>
      </c>
      <c r="AM187" s="72" t="str">
        <f>IF(PM_EULopi[[#This Row],[Norma ]]="x",COUNTIFS(PM_EULopi[[Norma ]],PM_EULopi[[#This Row],[Norma ]],PM_EULopi[KOPĀ
Punkti ],"&gt;"&amp;PM_EULopi[[#This Row],[KOPĀ
Punkti ]])+1,"")</f>
        <v/>
      </c>
    </row>
    <row r="188" spans="1:39" x14ac:dyDescent="0.25">
      <c r="A188" s="55">
        <v>182</v>
      </c>
      <c r="B188" s="68">
        <v>182</v>
      </c>
      <c r="C188" s="35">
        <f>INDEX(PM_Dalibnieki[],MATCH(PM_EULopi[[#This Row],[Dablībnieka numurs]],PM_Dalibnieki[Dablībnieka numurs],0),2)</f>
        <v>0</v>
      </c>
      <c r="D188" s="35">
        <f>INDEX(PM_Dalibnieki[],MATCH(PM_EULopi[[#This Row],[Dablībnieka numurs]],PM_Dalibnieki[Dablībnieka numurs],0),3)</f>
        <v>0</v>
      </c>
      <c r="E188" s="35">
        <f>INDEX(PM_Dalibnieki[],MATCH(PM_EULopi[[#This Row],[Dablībnieka numurs]],PM_Dalibnieki[Dablībnieka numurs],0),4)</f>
        <v>0</v>
      </c>
      <c r="F188" s="72"/>
      <c r="G188" s="72"/>
      <c r="H188" s="72"/>
      <c r="I188" s="72"/>
      <c r="J188" s="72"/>
      <c r="K188" s="37">
        <f>SUM(PM_EULopi[[#This Row],[S1]:[S5]])</f>
        <v>0</v>
      </c>
      <c r="L188" s="37" t="str">
        <f t="shared" si="10"/>
        <v>(0, 0, 0)</v>
      </c>
      <c r="M188" s="72"/>
      <c r="N188" s="72"/>
      <c r="O188" s="72"/>
      <c r="P188" s="72"/>
      <c r="Q188" s="72"/>
      <c r="R188" s="37">
        <f>SUM(PM_EULopi[[#This Row],[L1]:[L5]])</f>
        <v>0</v>
      </c>
      <c r="S188" s="37" t="str">
        <f t="shared" si="11"/>
        <v>(0, 0, 0)</v>
      </c>
      <c r="T188" s="72"/>
      <c r="U188" s="72"/>
      <c r="V188" s="72"/>
      <c r="W188" s="72"/>
      <c r="X188" s="72"/>
      <c r="Y188" s="37">
        <f>SUM(PM_EULopi[[#This Row],[Ģ1]:[Ģ5]])</f>
        <v>0</v>
      </c>
      <c r="Z188" s="37" t="str">
        <f t="shared" si="12"/>
        <v>(0, 0, 0)</v>
      </c>
      <c r="AA188" s="72"/>
      <c r="AB188" s="72"/>
      <c r="AC188" s="72"/>
      <c r="AD188" s="72"/>
      <c r="AE188" s="72"/>
      <c r="AF188" s="37">
        <f>SUM(PM_EULopi[[#This Row],[C1]:[C5]])</f>
        <v>0</v>
      </c>
      <c r="AG188" s="37" t="str">
        <f t="shared" si="13"/>
        <v>(0, 0, 0)</v>
      </c>
      <c r="AH188" s="68">
        <f>SUM(PM_EULopi[[#This Row],[S Kopā]]+PM_EULopi[[#This Row],[L Kopā]]+PM_EULopi[[#This Row],[Ģ Kopā]]+PM_EULopi[[#This Row],[C Kopā]])</f>
        <v>0</v>
      </c>
      <c r="AI188" s="68" t="str">
        <f t="shared" si="14"/>
        <v>(0, 0, 0)</v>
      </c>
      <c r="AJ188" s="68" t="str">
        <f>IF(PM_EULopi[[#This Row],[KOPĀ
Punkti ]]&gt;0,RANK(PM_EULopi[[#This Row],[KOPĀ
Punkti ]],PM_EULopi[KOPĀ
Punkti ]),"NAV")</f>
        <v>NAV</v>
      </c>
      <c r="AK188" s="68"/>
      <c r="AL188" s="103">
        <f>INDEX(PM_Dalibnieki[],MATCH(PM_EULopi[[#This Row],[Dablībnieka numurs]],PM_Dalibnieki[Dablībnieka numurs],0),6)</f>
        <v>0</v>
      </c>
      <c r="AM188" s="72" t="str">
        <f>IF(PM_EULopi[[#This Row],[Norma ]]="x",COUNTIFS(PM_EULopi[[Norma ]],PM_EULopi[[#This Row],[Norma ]],PM_EULopi[KOPĀ
Punkti ],"&gt;"&amp;PM_EULopi[[#This Row],[KOPĀ
Punkti ]])+1,"")</f>
        <v/>
      </c>
    </row>
    <row r="189" spans="1:39" x14ac:dyDescent="0.25">
      <c r="A189" s="55">
        <v>183</v>
      </c>
      <c r="B189" s="68">
        <v>183</v>
      </c>
      <c r="C189" s="35">
        <f>INDEX(PM_Dalibnieki[],MATCH(PM_EULopi[[#This Row],[Dablībnieka numurs]],PM_Dalibnieki[Dablībnieka numurs],0),2)</f>
        <v>0</v>
      </c>
      <c r="D189" s="35">
        <f>INDEX(PM_Dalibnieki[],MATCH(PM_EULopi[[#This Row],[Dablībnieka numurs]],PM_Dalibnieki[Dablībnieka numurs],0),3)</f>
        <v>0</v>
      </c>
      <c r="E189" s="35">
        <f>INDEX(PM_Dalibnieki[],MATCH(PM_EULopi[[#This Row],[Dablībnieka numurs]],PM_Dalibnieki[Dablībnieka numurs],0),4)</f>
        <v>0</v>
      </c>
      <c r="F189" s="72"/>
      <c r="G189" s="72"/>
      <c r="H189" s="72"/>
      <c r="I189" s="72"/>
      <c r="J189" s="72"/>
      <c r="K189" s="37">
        <f>SUM(PM_EULopi[[#This Row],[S1]:[S5]])</f>
        <v>0</v>
      </c>
      <c r="L189" s="37" t="str">
        <f t="shared" si="10"/>
        <v>(0, 0, 0)</v>
      </c>
      <c r="M189" s="72"/>
      <c r="N189" s="72"/>
      <c r="O189" s="72"/>
      <c r="P189" s="72"/>
      <c r="Q189" s="72"/>
      <c r="R189" s="37">
        <f>SUM(PM_EULopi[[#This Row],[L1]:[L5]])</f>
        <v>0</v>
      </c>
      <c r="S189" s="37" t="str">
        <f t="shared" si="11"/>
        <v>(0, 0, 0)</v>
      </c>
      <c r="T189" s="72"/>
      <c r="U189" s="72"/>
      <c r="V189" s="72"/>
      <c r="W189" s="72"/>
      <c r="X189" s="72"/>
      <c r="Y189" s="37">
        <f>SUM(PM_EULopi[[#This Row],[Ģ1]:[Ģ5]])</f>
        <v>0</v>
      </c>
      <c r="Z189" s="37" t="str">
        <f t="shared" si="12"/>
        <v>(0, 0, 0)</v>
      </c>
      <c r="AA189" s="72"/>
      <c r="AB189" s="72"/>
      <c r="AC189" s="72"/>
      <c r="AD189" s="72"/>
      <c r="AE189" s="72"/>
      <c r="AF189" s="37">
        <f>SUM(PM_EULopi[[#This Row],[C1]:[C5]])</f>
        <v>0</v>
      </c>
      <c r="AG189" s="37" t="str">
        <f t="shared" si="13"/>
        <v>(0, 0, 0)</v>
      </c>
      <c r="AH189" s="68">
        <f>SUM(PM_EULopi[[#This Row],[S Kopā]]+PM_EULopi[[#This Row],[L Kopā]]+PM_EULopi[[#This Row],[Ģ Kopā]]+PM_EULopi[[#This Row],[C Kopā]])</f>
        <v>0</v>
      </c>
      <c r="AI189" s="68" t="str">
        <f t="shared" si="14"/>
        <v>(0, 0, 0)</v>
      </c>
      <c r="AJ189" s="68" t="str">
        <f>IF(PM_EULopi[[#This Row],[KOPĀ
Punkti ]]&gt;0,RANK(PM_EULopi[[#This Row],[KOPĀ
Punkti ]],PM_EULopi[KOPĀ
Punkti ]),"NAV")</f>
        <v>NAV</v>
      </c>
      <c r="AK189" s="68"/>
      <c r="AL189" s="103">
        <f>INDEX(PM_Dalibnieki[],MATCH(PM_EULopi[[#This Row],[Dablībnieka numurs]],PM_Dalibnieki[Dablībnieka numurs],0),6)</f>
        <v>0</v>
      </c>
      <c r="AM189" s="72" t="str">
        <f>IF(PM_EULopi[[#This Row],[Norma ]]="x",COUNTIFS(PM_EULopi[[Norma ]],PM_EULopi[[#This Row],[Norma ]],PM_EULopi[KOPĀ
Punkti ],"&gt;"&amp;PM_EULopi[[#This Row],[KOPĀ
Punkti ]])+1,"")</f>
        <v/>
      </c>
    </row>
    <row r="190" spans="1:39" x14ac:dyDescent="0.25">
      <c r="A190" s="55">
        <v>184</v>
      </c>
      <c r="B190" s="68">
        <v>184</v>
      </c>
      <c r="C190" s="35">
        <f>INDEX(PM_Dalibnieki[],MATCH(PM_EULopi[[#This Row],[Dablībnieka numurs]],PM_Dalibnieki[Dablībnieka numurs],0),2)</f>
        <v>0</v>
      </c>
      <c r="D190" s="35">
        <f>INDEX(PM_Dalibnieki[],MATCH(PM_EULopi[[#This Row],[Dablībnieka numurs]],PM_Dalibnieki[Dablībnieka numurs],0),3)</f>
        <v>0</v>
      </c>
      <c r="E190" s="35">
        <f>INDEX(PM_Dalibnieki[],MATCH(PM_EULopi[[#This Row],[Dablībnieka numurs]],PM_Dalibnieki[Dablībnieka numurs],0),4)</f>
        <v>0</v>
      </c>
      <c r="F190" s="72"/>
      <c r="G190" s="72"/>
      <c r="H190" s="72"/>
      <c r="I190" s="72"/>
      <c r="J190" s="72"/>
      <c r="K190" s="37">
        <f>SUM(PM_EULopi[[#This Row],[S1]:[S5]])</f>
        <v>0</v>
      </c>
      <c r="L190" s="37" t="str">
        <f t="shared" si="10"/>
        <v>(0, 0, 0)</v>
      </c>
      <c r="M190" s="72"/>
      <c r="N190" s="72"/>
      <c r="O190" s="72"/>
      <c r="P190" s="72"/>
      <c r="Q190" s="72"/>
      <c r="R190" s="37">
        <f>SUM(PM_EULopi[[#This Row],[L1]:[L5]])</f>
        <v>0</v>
      </c>
      <c r="S190" s="37" t="str">
        <f t="shared" si="11"/>
        <v>(0, 0, 0)</v>
      </c>
      <c r="T190" s="72"/>
      <c r="U190" s="72"/>
      <c r="V190" s="72"/>
      <c r="W190" s="72"/>
      <c r="X190" s="72"/>
      <c r="Y190" s="37">
        <f>SUM(PM_EULopi[[#This Row],[Ģ1]:[Ģ5]])</f>
        <v>0</v>
      </c>
      <c r="Z190" s="37" t="str">
        <f t="shared" si="12"/>
        <v>(0, 0, 0)</v>
      </c>
      <c r="AA190" s="72"/>
      <c r="AB190" s="72"/>
      <c r="AC190" s="72"/>
      <c r="AD190" s="72"/>
      <c r="AE190" s="72"/>
      <c r="AF190" s="37">
        <f>SUM(PM_EULopi[[#This Row],[C1]:[C5]])</f>
        <v>0</v>
      </c>
      <c r="AG190" s="37" t="str">
        <f t="shared" si="13"/>
        <v>(0, 0, 0)</v>
      </c>
      <c r="AH190" s="68">
        <f>SUM(PM_EULopi[[#This Row],[S Kopā]]+PM_EULopi[[#This Row],[L Kopā]]+PM_EULopi[[#This Row],[Ģ Kopā]]+PM_EULopi[[#This Row],[C Kopā]])</f>
        <v>0</v>
      </c>
      <c r="AI190" s="68" t="str">
        <f t="shared" si="14"/>
        <v>(0, 0, 0)</v>
      </c>
      <c r="AJ190" s="68" t="str">
        <f>IF(PM_EULopi[[#This Row],[KOPĀ
Punkti ]]&gt;0,RANK(PM_EULopi[[#This Row],[KOPĀ
Punkti ]],PM_EULopi[KOPĀ
Punkti ]),"NAV")</f>
        <v>NAV</v>
      </c>
      <c r="AK190" s="68"/>
      <c r="AL190" s="103">
        <f>INDEX(PM_Dalibnieki[],MATCH(PM_EULopi[[#This Row],[Dablībnieka numurs]],PM_Dalibnieki[Dablībnieka numurs],0),6)</f>
        <v>0</v>
      </c>
      <c r="AM190" s="72" t="str">
        <f>IF(PM_EULopi[[#This Row],[Norma ]]="x",COUNTIFS(PM_EULopi[[Norma ]],PM_EULopi[[#This Row],[Norma ]],PM_EULopi[KOPĀ
Punkti ],"&gt;"&amp;PM_EULopi[[#This Row],[KOPĀ
Punkti ]])+1,"")</f>
        <v/>
      </c>
    </row>
    <row r="191" spans="1:39" x14ac:dyDescent="0.25">
      <c r="A191" s="55">
        <v>185</v>
      </c>
      <c r="B191" s="68">
        <v>185</v>
      </c>
      <c r="C191" s="35">
        <f>INDEX(PM_Dalibnieki[],MATCH(PM_EULopi[[#This Row],[Dablībnieka numurs]],PM_Dalibnieki[Dablībnieka numurs],0),2)</f>
        <v>0</v>
      </c>
      <c r="D191" s="35">
        <f>INDEX(PM_Dalibnieki[],MATCH(PM_EULopi[[#This Row],[Dablībnieka numurs]],PM_Dalibnieki[Dablībnieka numurs],0),3)</f>
        <v>0</v>
      </c>
      <c r="E191" s="35">
        <f>INDEX(PM_Dalibnieki[],MATCH(PM_EULopi[[#This Row],[Dablībnieka numurs]],PM_Dalibnieki[Dablībnieka numurs],0),4)</f>
        <v>0</v>
      </c>
      <c r="F191" s="72"/>
      <c r="G191" s="72"/>
      <c r="H191" s="72"/>
      <c r="I191" s="72"/>
      <c r="J191" s="72"/>
      <c r="K191" s="37">
        <f>SUM(PM_EULopi[[#This Row],[S1]:[S5]])</f>
        <v>0</v>
      </c>
      <c r="L191" s="37" t="str">
        <f t="shared" si="10"/>
        <v>(0, 0, 0)</v>
      </c>
      <c r="M191" s="72"/>
      <c r="N191" s="72"/>
      <c r="O191" s="72"/>
      <c r="P191" s="72"/>
      <c r="Q191" s="72"/>
      <c r="R191" s="37">
        <f>SUM(PM_EULopi[[#This Row],[L1]:[L5]])</f>
        <v>0</v>
      </c>
      <c r="S191" s="37" t="str">
        <f t="shared" si="11"/>
        <v>(0, 0, 0)</v>
      </c>
      <c r="T191" s="72"/>
      <c r="U191" s="72"/>
      <c r="V191" s="72"/>
      <c r="W191" s="72"/>
      <c r="X191" s="72"/>
      <c r="Y191" s="37">
        <f>SUM(PM_EULopi[[#This Row],[Ģ1]:[Ģ5]])</f>
        <v>0</v>
      </c>
      <c r="Z191" s="37" t="str">
        <f t="shared" si="12"/>
        <v>(0, 0, 0)</v>
      </c>
      <c r="AA191" s="72"/>
      <c r="AB191" s="72"/>
      <c r="AC191" s="72"/>
      <c r="AD191" s="72"/>
      <c r="AE191" s="72"/>
      <c r="AF191" s="37">
        <f>SUM(PM_EULopi[[#This Row],[C1]:[C5]])</f>
        <v>0</v>
      </c>
      <c r="AG191" s="37" t="str">
        <f t="shared" si="13"/>
        <v>(0, 0, 0)</v>
      </c>
      <c r="AH191" s="68">
        <f>SUM(PM_EULopi[[#This Row],[S Kopā]]+PM_EULopi[[#This Row],[L Kopā]]+PM_EULopi[[#This Row],[Ģ Kopā]]+PM_EULopi[[#This Row],[C Kopā]])</f>
        <v>0</v>
      </c>
      <c r="AI191" s="68" t="str">
        <f t="shared" si="14"/>
        <v>(0, 0, 0)</v>
      </c>
      <c r="AJ191" s="68" t="str">
        <f>IF(PM_EULopi[[#This Row],[KOPĀ
Punkti ]]&gt;0,RANK(PM_EULopi[[#This Row],[KOPĀ
Punkti ]],PM_EULopi[KOPĀ
Punkti ]),"NAV")</f>
        <v>NAV</v>
      </c>
      <c r="AK191" s="68"/>
      <c r="AL191" s="103">
        <f>INDEX(PM_Dalibnieki[],MATCH(PM_EULopi[[#This Row],[Dablībnieka numurs]],PM_Dalibnieki[Dablībnieka numurs],0),6)</f>
        <v>0</v>
      </c>
      <c r="AM191" s="72" t="str">
        <f>IF(PM_EULopi[[#This Row],[Norma ]]="x",COUNTIFS(PM_EULopi[[Norma ]],PM_EULopi[[#This Row],[Norma ]],PM_EULopi[KOPĀ
Punkti ],"&gt;"&amp;PM_EULopi[[#This Row],[KOPĀ
Punkti ]])+1,"")</f>
        <v/>
      </c>
    </row>
    <row r="192" spans="1:39" x14ac:dyDescent="0.25">
      <c r="A192" s="55">
        <v>186</v>
      </c>
      <c r="B192" s="68">
        <v>186</v>
      </c>
      <c r="C192" s="35">
        <f>INDEX(PM_Dalibnieki[],MATCH(PM_EULopi[[#This Row],[Dablībnieka numurs]],PM_Dalibnieki[Dablībnieka numurs],0),2)</f>
        <v>0</v>
      </c>
      <c r="D192" s="35">
        <f>INDEX(PM_Dalibnieki[],MATCH(PM_EULopi[[#This Row],[Dablībnieka numurs]],PM_Dalibnieki[Dablībnieka numurs],0),3)</f>
        <v>0</v>
      </c>
      <c r="E192" s="35">
        <f>INDEX(PM_Dalibnieki[],MATCH(PM_EULopi[[#This Row],[Dablībnieka numurs]],PM_Dalibnieki[Dablībnieka numurs],0),4)</f>
        <v>0</v>
      </c>
      <c r="F192" s="72"/>
      <c r="G192" s="72"/>
      <c r="H192" s="72"/>
      <c r="I192" s="72"/>
      <c r="J192" s="72"/>
      <c r="K192" s="37">
        <f>SUM(PM_EULopi[[#This Row],[S1]:[S5]])</f>
        <v>0</v>
      </c>
      <c r="L192" s="37" t="str">
        <f t="shared" si="10"/>
        <v>(0, 0, 0)</v>
      </c>
      <c r="M192" s="72"/>
      <c r="N192" s="72"/>
      <c r="O192" s="72"/>
      <c r="P192" s="72"/>
      <c r="Q192" s="72"/>
      <c r="R192" s="37">
        <f>SUM(PM_EULopi[[#This Row],[L1]:[L5]])</f>
        <v>0</v>
      </c>
      <c r="S192" s="37" t="str">
        <f t="shared" si="11"/>
        <v>(0, 0, 0)</v>
      </c>
      <c r="T192" s="72"/>
      <c r="U192" s="72"/>
      <c r="V192" s="72"/>
      <c r="W192" s="72"/>
      <c r="X192" s="72"/>
      <c r="Y192" s="37">
        <f>SUM(PM_EULopi[[#This Row],[Ģ1]:[Ģ5]])</f>
        <v>0</v>
      </c>
      <c r="Z192" s="37" t="str">
        <f t="shared" si="12"/>
        <v>(0, 0, 0)</v>
      </c>
      <c r="AA192" s="72"/>
      <c r="AB192" s="72"/>
      <c r="AC192" s="72"/>
      <c r="AD192" s="72"/>
      <c r="AE192" s="72"/>
      <c r="AF192" s="37">
        <f>SUM(PM_EULopi[[#This Row],[C1]:[C5]])</f>
        <v>0</v>
      </c>
      <c r="AG192" s="37" t="str">
        <f t="shared" si="13"/>
        <v>(0, 0, 0)</v>
      </c>
      <c r="AH192" s="68">
        <f>SUM(PM_EULopi[[#This Row],[S Kopā]]+PM_EULopi[[#This Row],[L Kopā]]+PM_EULopi[[#This Row],[Ģ Kopā]]+PM_EULopi[[#This Row],[C Kopā]])</f>
        <v>0</v>
      </c>
      <c r="AI192" s="68" t="str">
        <f t="shared" si="14"/>
        <v>(0, 0, 0)</v>
      </c>
      <c r="AJ192" s="68" t="str">
        <f>IF(PM_EULopi[[#This Row],[KOPĀ
Punkti ]]&gt;0,RANK(PM_EULopi[[#This Row],[KOPĀ
Punkti ]],PM_EULopi[KOPĀ
Punkti ]),"NAV")</f>
        <v>NAV</v>
      </c>
      <c r="AK192" s="68"/>
      <c r="AL192" s="103">
        <f>INDEX(PM_Dalibnieki[],MATCH(PM_EULopi[[#This Row],[Dablībnieka numurs]],PM_Dalibnieki[Dablībnieka numurs],0),6)</f>
        <v>0</v>
      </c>
      <c r="AM192" s="72" t="str">
        <f>IF(PM_EULopi[[#This Row],[Norma ]]="x",COUNTIFS(PM_EULopi[[Norma ]],PM_EULopi[[#This Row],[Norma ]],PM_EULopi[KOPĀ
Punkti ],"&gt;"&amp;PM_EULopi[[#This Row],[KOPĀ
Punkti ]])+1,"")</f>
        <v/>
      </c>
    </row>
    <row r="193" spans="1:39" x14ac:dyDescent="0.25">
      <c r="A193" s="55">
        <v>187</v>
      </c>
      <c r="B193" s="68">
        <v>187</v>
      </c>
      <c r="C193" s="35">
        <f>INDEX(PM_Dalibnieki[],MATCH(PM_EULopi[[#This Row],[Dablībnieka numurs]],PM_Dalibnieki[Dablībnieka numurs],0),2)</f>
        <v>0</v>
      </c>
      <c r="D193" s="35">
        <f>INDEX(PM_Dalibnieki[],MATCH(PM_EULopi[[#This Row],[Dablībnieka numurs]],PM_Dalibnieki[Dablībnieka numurs],0),3)</f>
        <v>0</v>
      </c>
      <c r="E193" s="35">
        <f>INDEX(PM_Dalibnieki[],MATCH(PM_EULopi[[#This Row],[Dablībnieka numurs]],PM_Dalibnieki[Dablībnieka numurs],0),4)</f>
        <v>0</v>
      </c>
      <c r="F193" s="72"/>
      <c r="G193" s="72"/>
      <c r="H193" s="72"/>
      <c r="I193" s="72"/>
      <c r="J193" s="72"/>
      <c r="K193" s="37">
        <f>SUM(PM_EULopi[[#This Row],[S1]:[S5]])</f>
        <v>0</v>
      </c>
      <c r="L193" s="37" t="str">
        <f t="shared" si="10"/>
        <v>(0, 0, 0)</v>
      </c>
      <c r="M193" s="72"/>
      <c r="N193" s="72"/>
      <c r="O193" s="72"/>
      <c r="P193" s="72"/>
      <c r="Q193" s="72"/>
      <c r="R193" s="37">
        <f>SUM(PM_EULopi[[#This Row],[L1]:[L5]])</f>
        <v>0</v>
      </c>
      <c r="S193" s="37" t="str">
        <f t="shared" si="11"/>
        <v>(0, 0, 0)</v>
      </c>
      <c r="T193" s="72"/>
      <c r="U193" s="72"/>
      <c r="V193" s="72"/>
      <c r="W193" s="72"/>
      <c r="X193" s="72"/>
      <c r="Y193" s="37">
        <f>SUM(PM_EULopi[[#This Row],[Ģ1]:[Ģ5]])</f>
        <v>0</v>
      </c>
      <c r="Z193" s="37" t="str">
        <f t="shared" si="12"/>
        <v>(0, 0, 0)</v>
      </c>
      <c r="AA193" s="72"/>
      <c r="AB193" s="72"/>
      <c r="AC193" s="72"/>
      <c r="AD193" s="72"/>
      <c r="AE193" s="72"/>
      <c r="AF193" s="37">
        <f>SUM(PM_EULopi[[#This Row],[C1]:[C5]])</f>
        <v>0</v>
      </c>
      <c r="AG193" s="37" t="str">
        <f t="shared" si="13"/>
        <v>(0, 0, 0)</v>
      </c>
      <c r="AH193" s="68">
        <f>SUM(PM_EULopi[[#This Row],[S Kopā]]+PM_EULopi[[#This Row],[L Kopā]]+PM_EULopi[[#This Row],[Ģ Kopā]]+PM_EULopi[[#This Row],[C Kopā]])</f>
        <v>0</v>
      </c>
      <c r="AI193" s="68" t="str">
        <f t="shared" si="14"/>
        <v>(0, 0, 0)</v>
      </c>
      <c r="AJ193" s="68" t="str">
        <f>IF(PM_EULopi[[#This Row],[KOPĀ
Punkti ]]&gt;0,RANK(PM_EULopi[[#This Row],[KOPĀ
Punkti ]],PM_EULopi[KOPĀ
Punkti ]),"NAV")</f>
        <v>NAV</v>
      </c>
      <c r="AK193" s="68"/>
      <c r="AL193" s="103">
        <f>INDEX(PM_Dalibnieki[],MATCH(PM_EULopi[[#This Row],[Dablībnieka numurs]],PM_Dalibnieki[Dablībnieka numurs],0),6)</f>
        <v>0</v>
      </c>
      <c r="AM193" s="72" t="str">
        <f>IF(PM_EULopi[[#This Row],[Norma ]]="x",COUNTIFS(PM_EULopi[[Norma ]],PM_EULopi[[#This Row],[Norma ]],PM_EULopi[KOPĀ
Punkti ],"&gt;"&amp;PM_EULopi[[#This Row],[KOPĀ
Punkti ]])+1,"")</f>
        <v/>
      </c>
    </row>
    <row r="194" spans="1:39" x14ac:dyDescent="0.25">
      <c r="A194" s="55">
        <v>188</v>
      </c>
      <c r="B194" s="68">
        <v>188</v>
      </c>
      <c r="C194" s="35">
        <f>INDEX(PM_Dalibnieki[],MATCH(PM_EULopi[[#This Row],[Dablībnieka numurs]],PM_Dalibnieki[Dablībnieka numurs],0),2)</f>
        <v>0</v>
      </c>
      <c r="D194" s="35">
        <f>INDEX(PM_Dalibnieki[],MATCH(PM_EULopi[[#This Row],[Dablībnieka numurs]],PM_Dalibnieki[Dablībnieka numurs],0),3)</f>
        <v>0</v>
      </c>
      <c r="E194" s="35">
        <f>INDEX(PM_Dalibnieki[],MATCH(PM_EULopi[[#This Row],[Dablībnieka numurs]],PM_Dalibnieki[Dablībnieka numurs],0),4)</f>
        <v>0</v>
      </c>
      <c r="F194" s="72"/>
      <c r="G194" s="72"/>
      <c r="H194" s="72"/>
      <c r="I194" s="72"/>
      <c r="J194" s="72"/>
      <c r="K194" s="37">
        <f>SUM(PM_EULopi[[#This Row],[S1]:[S5]])</f>
        <v>0</v>
      </c>
      <c r="L194" s="37" t="str">
        <f t="shared" si="10"/>
        <v>(0, 0, 0)</v>
      </c>
      <c r="M194" s="72"/>
      <c r="N194" s="72"/>
      <c r="O194" s="72"/>
      <c r="P194" s="72"/>
      <c r="Q194" s="72"/>
      <c r="R194" s="37">
        <f>SUM(PM_EULopi[[#This Row],[L1]:[L5]])</f>
        <v>0</v>
      </c>
      <c r="S194" s="37" t="str">
        <f t="shared" si="11"/>
        <v>(0, 0, 0)</v>
      </c>
      <c r="T194" s="72"/>
      <c r="U194" s="72"/>
      <c r="V194" s="72"/>
      <c r="W194" s="72"/>
      <c r="X194" s="72"/>
      <c r="Y194" s="37">
        <f>SUM(PM_EULopi[[#This Row],[Ģ1]:[Ģ5]])</f>
        <v>0</v>
      </c>
      <c r="Z194" s="37" t="str">
        <f t="shared" si="12"/>
        <v>(0, 0, 0)</v>
      </c>
      <c r="AA194" s="72"/>
      <c r="AB194" s="72"/>
      <c r="AC194" s="72"/>
      <c r="AD194" s="72"/>
      <c r="AE194" s="72"/>
      <c r="AF194" s="37">
        <f>SUM(PM_EULopi[[#This Row],[C1]:[C5]])</f>
        <v>0</v>
      </c>
      <c r="AG194" s="37" t="str">
        <f t="shared" si="13"/>
        <v>(0, 0, 0)</v>
      </c>
      <c r="AH194" s="68">
        <f>SUM(PM_EULopi[[#This Row],[S Kopā]]+PM_EULopi[[#This Row],[L Kopā]]+PM_EULopi[[#This Row],[Ģ Kopā]]+PM_EULopi[[#This Row],[C Kopā]])</f>
        <v>0</v>
      </c>
      <c r="AI194" s="68" t="str">
        <f t="shared" si="14"/>
        <v>(0, 0, 0)</v>
      </c>
      <c r="AJ194" s="68" t="str">
        <f>IF(PM_EULopi[[#This Row],[KOPĀ
Punkti ]]&gt;0,RANK(PM_EULopi[[#This Row],[KOPĀ
Punkti ]],PM_EULopi[KOPĀ
Punkti ]),"NAV")</f>
        <v>NAV</v>
      </c>
      <c r="AK194" s="68"/>
      <c r="AL194" s="103">
        <f>INDEX(PM_Dalibnieki[],MATCH(PM_EULopi[[#This Row],[Dablībnieka numurs]],PM_Dalibnieki[Dablībnieka numurs],0),6)</f>
        <v>0</v>
      </c>
      <c r="AM194" s="72" t="str">
        <f>IF(PM_EULopi[[#This Row],[Norma ]]="x",COUNTIFS(PM_EULopi[[Norma ]],PM_EULopi[[#This Row],[Norma ]],PM_EULopi[KOPĀ
Punkti ],"&gt;"&amp;PM_EULopi[[#This Row],[KOPĀ
Punkti ]])+1,"")</f>
        <v/>
      </c>
    </row>
    <row r="195" spans="1:39" x14ac:dyDescent="0.25">
      <c r="A195" s="55">
        <v>189</v>
      </c>
      <c r="B195" s="68">
        <v>189</v>
      </c>
      <c r="C195" s="35">
        <f>INDEX(PM_Dalibnieki[],MATCH(PM_EULopi[[#This Row],[Dablībnieka numurs]],PM_Dalibnieki[Dablībnieka numurs],0),2)</f>
        <v>0</v>
      </c>
      <c r="D195" s="35">
        <f>INDEX(PM_Dalibnieki[],MATCH(PM_EULopi[[#This Row],[Dablībnieka numurs]],PM_Dalibnieki[Dablībnieka numurs],0),3)</f>
        <v>0</v>
      </c>
      <c r="E195" s="35">
        <f>INDEX(PM_Dalibnieki[],MATCH(PM_EULopi[[#This Row],[Dablībnieka numurs]],PM_Dalibnieki[Dablībnieka numurs],0),4)</f>
        <v>0</v>
      </c>
      <c r="F195" s="72"/>
      <c r="G195" s="72"/>
      <c r="H195" s="72"/>
      <c r="I195" s="72"/>
      <c r="J195" s="72"/>
      <c r="K195" s="37">
        <f>SUM(PM_EULopi[[#This Row],[S1]:[S5]])</f>
        <v>0</v>
      </c>
      <c r="L195" s="37" t="str">
        <f t="shared" si="10"/>
        <v>(0, 0, 0)</v>
      </c>
      <c r="M195" s="72"/>
      <c r="N195" s="72"/>
      <c r="O195" s="72"/>
      <c r="P195" s="72"/>
      <c r="Q195" s="72"/>
      <c r="R195" s="37">
        <f>SUM(PM_EULopi[[#This Row],[L1]:[L5]])</f>
        <v>0</v>
      </c>
      <c r="S195" s="37" t="str">
        <f t="shared" si="11"/>
        <v>(0, 0, 0)</v>
      </c>
      <c r="T195" s="72"/>
      <c r="U195" s="72"/>
      <c r="V195" s="72"/>
      <c r="W195" s="72"/>
      <c r="X195" s="72"/>
      <c r="Y195" s="37">
        <f>SUM(PM_EULopi[[#This Row],[Ģ1]:[Ģ5]])</f>
        <v>0</v>
      </c>
      <c r="Z195" s="37" t="str">
        <f t="shared" si="12"/>
        <v>(0, 0, 0)</v>
      </c>
      <c r="AA195" s="72"/>
      <c r="AB195" s="72"/>
      <c r="AC195" s="72"/>
      <c r="AD195" s="72"/>
      <c r="AE195" s="72"/>
      <c r="AF195" s="37">
        <f>SUM(PM_EULopi[[#This Row],[C1]:[C5]])</f>
        <v>0</v>
      </c>
      <c r="AG195" s="37" t="str">
        <f t="shared" si="13"/>
        <v>(0, 0, 0)</v>
      </c>
      <c r="AH195" s="68">
        <f>SUM(PM_EULopi[[#This Row],[S Kopā]]+PM_EULopi[[#This Row],[L Kopā]]+PM_EULopi[[#This Row],[Ģ Kopā]]+PM_EULopi[[#This Row],[C Kopā]])</f>
        <v>0</v>
      </c>
      <c r="AI195" s="68" t="str">
        <f t="shared" si="14"/>
        <v>(0, 0, 0)</v>
      </c>
      <c r="AJ195" s="68" t="str">
        <f>IF(PM_EULopi[[#This Row],[KOPĀ
Punkti ]]&gt;0,RANK(PM_EULopi[[#This Row],[KOPĀ
Punkti ]],PM_EULopi[KOPĀ
Punkti ]),"NAV")</f>
        <v>NAV</v>
      </c>
      <c r="AK195" s="68"/>
      <c r="AL195" s="103">
        <f>INDEX(PM_Dalibnieki[],MATCH(PM_EULopi[[#This Row],[Dablībnieka numurs]],PM_Dalibnieki[Dablībnieka numurs],0),6)</f>
        <v>0</v>
      </c>
      <c r="AM195" s="72" t="str">
        <f>IF(PM_EULopi[[#This Row],[Norma ]]="x",COUNTIFS(PM_EULopi[[Norma ]],PM_EULopi[[#This Row],[Norma ]],PM_EULopi[KOPĀ
Punkti ],"&gt;"&amp;PM_EULopi[[#This Row],[KOPĀ
Punkti ]])+1,"")</f>
        <v/>
      </c>
    </row>
    <row r="196" spans="1:39" x14ac:dyDescent="0.25">
      <c r="A196" s="55">
        <v>190</v>
      </c>
      <c r="B196" s="68">
        <v>190</v>
      </c>
      <c r="C196" s="35">
        <f>INDEX(PM_Dalibnieki[],MATCH(PM_EULopi[[#This Row],[Dablībnieka numurs]],PM_Dalibnieki[Dablībnieka numurs],0),2)</f>
        <v>0</v>
      </c>
      <c r="D196" s="35">
        <f>INDEX(PM_Dalibnieki[],MATCH(PM_EULopi[[#This Row],[Dablībnieka numurs]],PM_Dalibnieki[Dablībnieka numurs],0),3)</f>
        <v>0</v>
      </c>
      <c r="E196" s="35">
        <f>INDEX(PM_Dalibnieki[],MATCH(PM_EULopi[[#This Row],[Dablībnieka numurs]],PM_Dalibnieki[Dablībnieka numurs],0),4)</f>
        <v>0</v>
      </c>
      <c r="F196" s="72"/>
      <c r="G196" s="72"/>
      <c r="H196" s="72"/>
      <c r="I196" s="72"/>
      <c r="J196" s="72"/>
      <c r="K196" s="37">
        <f>SUM(PM_EULopi[[#This Row],[S1]:[S5]])</f>
        <v>0</v>
      </c>
      <c r="L196" s="37" t="str">
        <f t="shared" si="10"/>
        <v>(0, 0, 0)</v>
      </c>
      <c r="M196" s="72"/>
      <c r="N196" s="72"/>
      <c r="O196" s="72"/>
      <c r="P196" s="72"/>
      <c r="Q196" s="72"/>
      <c r="R196" s="37">
        <f>SUM(PM_EULopi[[#This Row],[L1]:[L5]])</f>
        <v>0</v>
      </c>
      <c r="S196" s="37" t="str">
        <f t="shared" si="11"/>
        <v>(0, 0, 0)</v>
      </c>
      <c r="T196" s="72"/>
      <c r="U196" s="72"/>
      <c r="V196" s="72"/>
      <c r="W196" s="72"/>
      <c r="X196" s="72"/>
      <c r="Y196" s="37">
        <f>SUM(PM_EULopi[[#This Row],[Ģ1]:[Ģ5]])</f>
        <v>0</v>
      </c>
      <c r="Z196" s="37" t="str">
        <f t="shared" si="12"/>
        <v>(0, 0, 0)</v>
      </c>
      <c r="AA196" s="72"/>
      <c r="AB196" s="72"/>
      <c r="AC196" s="72"/>
      <c r="AD196" s="72"/>
      <c r="AE196" s="72"/>
      <c r="AF196" s="37">
        <f>SUM(PM_EULopi[[#This Row],[C1]:[C5]])</f>
        <v>0</v>
      </c>
      <c r="AG196" s="37" t="str">
        <f t="shared" si="13"/>
        <v>(0, 0, 0)</v>
      </c>
      <c r="AH196" s="68">
        <f>SUM(PM_EULopi[[#This Row],[S Kopā]]+PM_EULopi[[#This Row],[L Kopā]]+PM_EULopi[[#This Row],[Ģ Kopā]]+PM_EULopi[[#This Row],[C Kopā]])</f>
        <v>0</v>
      </c>
      <c r="AI196" s="68" t="str">
        <f t="shared" si="14"/>
        <v>(0, 0, 0)</v>
      </c>
      <c r="AJ196" s="68" t="str">
        <f>IF(PM_EULopi[[#This Row],[KOPĀ
Punkti ]]&gt;0,RANK(PM_EULopi[[#This Row],[KOPĀ
Punkti ]],PM_EULopi[KOPĀ
Punkti ]),"NAV")</f>
        <v>NAV</v>
      </c>
      <c r="AK196" s="68"/>
      <c r="AL196" s="103">
        <f>INDEX(PM_Dalibnieki[],MATCH(PM_EULopi[[#This Row],[Dablībnieka numurs]],PM_Dalibnieki[Dablībnieka numurs],0),6)</f>
        <v>0</v>
      </c>
      <c r="AM196" s="72" t="str">
        <f>IF(PM_EULopi[[#This Row],[Norma ]]="x",COUNTIFS(PM_EULopi[[Norma ]],PM_EULopi[[#This Row],[Norma ]],PM_EULopi[KOPĀ
Punkti ],"&gt;"&amp;PM_EULopi[[#This Row],[KOPĀ
Punkti ]])+1,"")</f>
        <v/>
      </c>
    </row>
    <row r="197" spans="1:39" x14ac:dyDescent="0.25">
      <c r="A197" s="55">
        <v>191</v>
      </c>
      <c r="B197" s="68">
        <v>191</v>
      </c>
      <c r="C197" s="35">
        <f>INDEX(PM_Dalibnieki[],MATCH(PM_EULopi[[#This Row],[Dablībnieka numurs]],PM_Dalibnieki[Dablībnieka numurs],0),2)</f>
        <v>0</v>
      </c>
      <c r="D197" s="35">
        <f>INDEX(PM_Dalibnieki[],MATCH(PM_EULopi[[#This Row],[Dablībnieka numurs]],PM_Dalibnieki[Dablībnieka numurs],0),3)</f>
        <v>0</v>
      </c>
      <c r="E197" s="35">
        <f>INDEX(PM_Dalibnieki[],MATCH(PM_EULopi[[#This Row],[Dablībnieka numurs]],PM_Dalibnieki[Dablībnieka numurs],0),4)</f>
        <v>0</v>
      </c>
      <c r="F197" s="72"/>
      <c r="G197" s="72"/>
      <c r="H197" s="72"/>
      <c r="I197" s="72"/>
      <c r="J197" s="72"/>
      <c r="K197" s="37">
        <f>SUM(PM_EULopi[[#This Row],[S1]:[S5]])</f>
        <v>0</v>
      </c>
      <c r="L197" s="37" t="str">
        <f t="shared" si="10"/>
        <v>(0, 0, 0)</v>
      </c>
      <c r="M197" s="72"/>
      <c r="N197" s="72"/>
      <c r="O197" s="72"/>
      <c r="P197" s="72"/>
      <c r="Q197" s="72"/>
      <c r="R197" s="37">
        <f>SUM(PM_EULopi[[#This Row],[L1]:[L5]])</f>
        <v>0</v>
      </c>
      <c r="S197" s="37" t="str">
        <f t="shared" si="11"/>
        <v>(0, 0, 0)</v>
      </c>
      <c r="T197" s="72"/>
      <c r="U197" s="72"/>
      <c r="V197" s="72"/>
      <c r="W197" s="72"/>
      <c r="X197" s="72"/>
      <c r="Y197" s="37">
        <f>SUM(PM_EULopi[[#This Row],[Ģ1]:[Ģ5]])</f>
        <v>0</v>
      </c>
      <c r="Z197" s="37" t="str">
        <f t="shared" si="12"/>
        <v>(0, 0, 0)</v>
      </c>
      <c r="AA197" s="72"/>
      <c r="AB197" s="72"/>
      <c r="AC197" s="72"/>
      <c r="AD197" s="72"/>
      <c r="AE197" s="72"/>
      <c r="AF197" s="37">
        <f>SUM(PM_EULopi[[#This Row],[C1]:[C5]])</f>
        <v>0</v>
      </c>
      <c r="AG197" s="37" t="str">
        <f t="shared" si="13"/>
        <v>(0, 0, 0)</v>
      </c>
      <c r="AH197" s="68">
        <f>SUM(PM_EULopi[[#This Row],[S Kopā]]+PM_EULopi[[#This Row],[L Kopā]]+PM_EULopi[[#This Row],[Ģ Kopā]]+PM_EULopi[[#This Row],[C Kopā]])</f>
        <v>0</v>
      </c>
      <c r="AI197" s="68" t="str">
        <f t="shared" si="14"/>
        <v>(0, 0, 0)</v>
      </c>
      <c r="AJ197" s="68" t="str">
        <f>IF(PM_EULopi[[#This Row],[KOPĀ
Punkti ]]&gt;0,RANK(PM_EULopi[[#This Row],[KOPĀ
Punkti ]],PM_EULopi[KOPĀ
Punkti ]),"NAV")</f>
        <v>NAV</v>
      </c>
      <c r="AK197" s="68"/>
      <c r="AL197" s="103">
        <f>INDEX(PM_Dalibnieki[],MATCH(PM_EULopi[[#This Row],[Dablībnieka numurs]],PM_Dalibnieki[Dablībnieka numurs],0),6)</f>
        <v>0</v>
      </c>
      <c r="AM197" s="72" t="str">
        <f>IF(PM_EULopi[[#This Row],[Norma ]]="x",COUNTIFS(PM_EULopi[[Norma ]],PM_EULopi[[#This Row],[Norma ]],PM_EULopi[KOPĀ
Punkti ],"&gt;"&amp;PM_EULopi[[#This Row],[KOPĀ
Punkti ]])+1,"")</f>
        <v/>
      </c>
    </row>
    <row r="198" spans="1:39" x14ac:dyDescent="0.25">
      <c r="A198" s="55">
        <v>192</v>
      </c>
      <c r="B198" s="68">
        <v>192</v>
      </c>
      <c r="C198" s="35">
        <f>INDEX(PM_Dalibnieki[],MATCH(PM_EULopi[[#This Row],[Dablībnieka numurs]],PM_Dalibnieki[Dablībnieka numurs],0),2)</f>
        <v>0</v>
      </c>
      <c r="D198" s="35">
        <f>INDEX(PM_Dalibnieki[],MATCH(PM_EULopi[[#This Row],[Dablībnieka numurs]],PM_Dalibnieki[Dablībnieka numurs],0),3)</f>
        <v>0</v>
      </c>
      <c r="E198" s="35">
        <f>INDEX(PM_Dalibnieki[],MATCH(PM_EULopi[[#This Row],[Dablībnieka numurs]],PM_Dalibnieki[Dablībnieka numurs],0),4)</f>
        <v>0</v>
      </c>
      <c r="F198" s="72"/>
      <c r="G198" s="72"/>
      <c r="H198" s="72"/>
      <c r="I198" s="72"/>
      <c r="J198" s="72"/>
      <c r="K198" s="37">
        <f>SUM(PM_EULopi[[#This Row],[S1]:[S5]])</f>
        <v>0</v>
      </c>
      <c r="L198" s="37" t="str">
        <f t="shared" si="10"/>
        <v>(0, 0, 0)</v>
      </c>
      <c r="M198" s="72"/>
      <c r="N198" s="72"/>
      <c r="O198" s="72"/>
      <c r="P198" s="72"/>
      <c r="Q198" s="72"/>
      <c r="R198" s="37">
        <f>SUM(PM_EULopi[[#This Row],[L1]:[L5]])</f>
        <v>0</v>
      </c>
      <c r="S198" s="37" t="str">
        <f t="shared" si="11"/>
        <v>(0, 0, 0)</v>
      </c>
      <c r="T198" s="72"/>
      <c r="U198" s="72"/>
      <c r="V198" s="72"/>
      <c r="W198" s="72"/>
      <c r="X198" s="72"/>
      <c r="Y198" s="37">
        <f>SUM(PM_EULopi[[#This Row],[Ģ1]:[Ģ5]])</f>
        <v>0</v>
      </c>
      <c r="Z198" s="37" t="str">
        <f t="shared" si="12"/>
        <v>(0, 0, 0)</v>
      </c>
      <c r="AA198" s="72"/>
      <c r="AB198" s="72"/>
      <c r="AC198" s="72"/>
      <c r="AD198" s="72"/>
      <c r="AE198" s="72"/>
      <c r="AF198" s="37">
        <f>SUM(PM_EULopi[[#This Row],[C1]:[C5]])</f>
        <v>0</v>
      </c>
      <c r="AG198" s="37" t="str">
        <f t="shared" si="13"/>
        <v>(0, 0, 0)</v>
      </c>
      <c r="AH198" s="68">
        <f>SUM(PM_EULopi[[#This Row],[S Kopā]]+PM_EULopi[[#This Row],[L Kopā]]+PM_EULopi[[#This Row],[Ģ Kopā]]+PM_EULopi[[#This Row],[C Kopā]])</f>
        <v>0</v>
      </c>
      <c r="AI198" s="68" t="str">
        <f t="shared" si="14"/>
        <v>(0, 0, 0)</v>
      </c>
      <c r="AJ198" s="68" t="str">
        <f>IF(PM_EULopi[[#This Row],[KOPĀ
Punkti ]]&gt;0,RANK(PM_EULopi[[#This Row],[KOPĀ
Punkti ]],PM_EULopi[KOPĀ
Punkti ]),"NAV")</f>
        <v>NAV</v>
      </c>
      <c r="AK198" s="68"/>
      <c r="AL198" s="103">
        <f>INDEX(PM_Dalibnieki[],MATCH(PM_EULopi[[#This Row],[Dablībnieka numurs]],PM_Dalibnieki[Dablībnieka numurs],0),6)</f>
        <v>0</v>
      </c>
      <c r="AM198" s="72" t="str">
        <f>IF(PM_EULopi[[#This Row],[Norma ]]="x",COUNTIFS(PM_EULopi[[Norma ]],PM_EULopi[[#This Row],[Norma ]],PM_EULopi[KOPĀ
Punkti ],"&gt;"&amp;PM_EULopi[[#This Row],[KOPĀ
Punkti ]])+1,"")</f>
        <v/>
      </c>
    </row>
    <row r="199" spans="1:39" x14ac:dyDescent="0.25">
      <c r="A199" s="55">
        <v>193</v>
      </c>
      <c r="B199" s="68">
        <v>193</v>
      </c>
      <c r="C199" s="35">
        <f>INDEX(PM_Dalibnieki[],MATCH(PM_EULopi[[#This Row],[Dablībnieka numurs]],PM_Dalibnieki[Dablībnieka numurs],0),2)</f>
        <v>0</v>
      </c>
      <c r="D199" s="35">
        <f>INDEX(PM_Dalibnieki[],MATCH(PM_EULopi[[#This Row],[Dablībnieka numurs]],PM_Dalibnieki[Dablībnieka numurs],0),3)</f>
        <v>0</v>
      </c>
      <c r="E199" s="35">
        <f>INDEX(PM_Dalibnieki[],MATCH(PM_EULopi[[#This Row],[Dablībnieka numurs]],PM_Dalibnieki[Dablībnieka numurs],0),4)</f>
        <v>0</v>
      </c>
      <c r="F199" s="72"/>
      <c r="G199" s="72"/>
      <c r="H199" s="72"/>
      <c r="I199" s="72"/>
      <c r="J199" s="72"/>
      <c r="K199" s="37">
        <f>SUM(PM_EULopi[[#This Row],[S1]:[S5]])</f>
        <v>0</v>
      </c>
      <c r="L199" s="37" t="str">
        <f t="shared" ref="L199:L262" si="15">"("&amp;COUNTIF(F199:J199,10)&amp;", "&amp;COUNTIF(F199:J199,9)&amp;", "&amp;COUNTIF(F199:J199,8)&amp;")"</f>
        <v>(0, 0, 0)</v>
      </c>
      <c r="M199" s="72"/>
      <c r="N199" s="72"/>
      <c r="O199" s="72"/>
      <c r="P199" s="72"/>
      <c r="Q199" s="72"/>
      <c r="R199" s="37">
        <f>SUM(PM_EULopi[[#This Row],[L1]:[L5]])</f>
        <v>0</v>
      </c>
      <c r="S199" s="37" t="str">
        <f t="shared" ref="S199:S262" si="16">"("&amp;COUNTIF(M199:Q199,10)&amp;", "&amp;COUNTIF(M199:Q199,9)&amp;", "&amp;COUNTIF(M199:Q199,8)&amp;")"</f>
        <v>(0, 0, 0)</v>
      </c>
      <c r="T199" s="72"/>
      <c r="U199" s="72"/>
      <c r="V199" s="72"/>
      <c r="W199" s="72"/>
      <c r="X199" s="72"/>
      <c r="Y199" s="37">
        <f>SUM(PM_EULopi[[#This Row],[Ģ1]:[Ģ5]])</f>
        <v>0</v>
      </c>
      <c r="Z199" s="37" t="str">
        <f t="shared" ref="Z199:Z262" si="17">"("&amp;COUNTIF(T199:X199,10)&amp;", "&amp;COUNTIF(T199:X199,9)&amp;", "&amp;COUNTIF(T199:X199,8)&amp;")"</f>
        <v>(0, 0, 0)</v>
      </c>
      <c r="AA199" s="72"/>
      <c r="AB199" s="72"/>
      <c r="AC199" s="72"/>
      <c r="AD199" s="72"/>
      <c r="AE199" s="72"/>
      <c r="AF199" s="37">
        <f>SUM(PM_EULopi[[#This Row],[C1]:[C5]])</f>
        <v>0</v>
      </c>
      <c r="AG199" s="37" t="str">
        <f t="shared" ref="AG199:AG262" si="18">"("&amp;COUNTIF(AA199:AE199,10)&amp;", "&amp;COUNTIF(AA199:AE199,9)&amp;", "&amp;COUNTIF(AA199:AE199,8)&amp;")"</f>
        <v>(0, 0, 0)</v>
      </c>
      <c r="AH199" s="68">
        <f>SUM(PM_EULopi[[#This Row],[S Kopā]]+PM_EULopi[[#This Row],[L Kopā]]+PM_EULopi[[#This Row],[Ģ Kopā]]+PM_EULopi[[#This Row],[C Kopā]])</f>
        <v>0</v>
      </c>
      <c r="AI199" s="68" t="str">
        <f t="shared" ref="AI199:AI262" si="19">"("&amp;COUNTIF(F199:AE199,10)&amp;", "&amp;COUNTIF(F199:AE199,9)&amp;", "&amp;COUNTIF(F199:AE199,8)&amp;")"</f>
        <v>(0, 0, 0)</v>
      </c>
      <c r="AJ199" s="68" t="str">
        <f>IF(PM_EULopi[[#This Row],[KOPĀ
Punkti ]]&gt;0,RANK(PM_EULopi[[#This Row],[KOPĀ
Punkti ]],PM_EULopi[KOPĀ
Punkti ]),"NAV")</f>
        <v>NAV</v>
      </c>
      <c r="AK199" s="68"/>
      <c r="AL199" s="103">
        <f>INDEX(PM_Dalibnieki[],MATCH(PM_EULopi[[#This Row],[Dablībnieka numurs]],PM_Dalibnieki[Dablībnieka numurs],0),6)</f>
        <v>0</v>
      </c>
      <c r="AM199" s="72" t="str">
        <f>IF(PM_EULopi[[#This Row],[Norma ]]="x",COUNTIFS(PM_EULopi[[Norma ]],PM_EULopi[[#This Row],[Norma ]],PM_EULopi[KOPĀ
Punkti ],"&gt;"&amp;PM_EULopi[[#This Row],[KOPĀ
Punkti ]])+1,"")</f>
        <v/>
      </c>
    </row>
    <row r="200" spans="1:39" x14ac:dyDescent="0.25">
      <c r="A200" s="55">
        <v>194</v>
      </c>
      <c r="B200" s="68">
        <v>194</v>
      </c>
      <c r="C200" s="35">
        <f>INDEX(PM_Dalibnieki[],MATCH(PM_EULopi[[#This Row],[Dablībnieka numurs]],PM_Dalibnieki[Dablībnieka numurs],0),2)</f>
        <v>0</v>
      </c>
      <c r="D200" s="35">
        <f>INDEX(PM_Dalibnieki[],MATCH(PM_EULopi[[#This Row],[Dablībnieka numurs]],PM_Dalibnieki[Dablībnieka numurs],0),3)</f>
        <v>0</v>
      </c>
      <c r="E200" s="35">
        <f>INDEX(PM_Dalibnieki[],MATCH(PM_EULopi[[#This Row],[Dablībnieka numurs]],PM_Dalibnieki[Dablībnieka numurs],0),4)</f>
        <v>0</v>
      </c>
      <c r="F200" s="72"/>
      <c r="G200" s="72"/>
      <c r="H200" s="72"/>
      <c r="I200" s="72"/>
      <c r="J200" s="72"/>
      <c r="K200" s="37">
        <f>SUM(PM_EULopi[[#This Row],[S1]:[S5]])</f>
        <v>0</v>
      </c>
      <c r="L200" s="37" t="str">
        <f t="shared" si="15"/>
        <v>(0, 0, 0)</v>
      </c>
      <c r="M200" s="72"/>
      <c r="N200" s="72"/>
      <c r="O200" s="72"/>
      <c r="P200" s="72"/>
      <c r="Q200" s="72"/>
      <c r="R200" s="37">
        <f>SUM(PM_EULopi[[#This Row],[L1]:[L5]])</f>
        <v>0</v>
      </c>
      <c r="S200" s="37" t="str">
        <f t="shared" si="16"/>
        <v>(0, 0, 0)</v>
      </c>
      <c r="T200" s="72"/>
      <c r="U200" s="72"/>
      <c r="V200" s="72"/>
      <c r="W200" s="72"/>
      <c r="X200" s="72"/>
      <c r="Y200" s="37">
        <f>SUM(PM_EULopi[[#This Row],[Ģ1]:[Ģ5]])</f>
        <v>0</v>
      </c>
      <c r="Z200" s="37" t="str">
        <f t="shared" si="17"/>
        <v>(0, 0, 0)</v>
      </c>
      <c r="AA200" s="72"/>
      <c r="AB200" s="72"/>
      <c r="AC200" s="72"/>
      <c r="AD200" s="72"/>
      <c r="AE200" s="72"/>
      <c r="AF200" s="37">
        <f>SUM(PM_EULopi[[#This Row],[C1]:[C5]])</f>
        <v>0</v>
      </c>
      <c r="AG200" s="37" t="str">
        <f t="shared" si="18"/>
        <v>(0, 0, 0)</v>
      </c>
      <c r="AH200" s="68">
        <f>SUM(PM_EULopi[[#This Row],[S Kopā]]+PM_EULopi[[#This Row],[L Kopā]]+PM_EULopi[[#This Row],[Ģ Kopā]]+PM_EULopi[[#This Row],[C Kopā]])</f>
        <v>0</v>
      </c>
      <c r="AI200" s="68" t="str">
        <f t="shared" si="19"/>
        <v>(0, 0, 0)</v>
      </c>
      <c r="AJ200" s="68" t="str">
        <f>IF(PM_EULopi[[#This Row],[KOPĀ
Punkti ]]&gt;0,RANK(PM_EULopi[[#This Row],[KOPĀ
Punkti ]],PM_EULopi[KOPĀ
Punkti ]),"NAV")</f>
        <v>NAV</v>
      </c>
      <c r="AK200" s="68"/>
      <c r="AL200" s="103">
        <f>INDEX(PM_Dalibnieki[],MATCH(PM_EULopi[[#This Row],[Dablībnieka numurs]],PM_Dalibnieki[Dablībnieka numurs],0),6)</f>
        <v>0</v>
      </c>
      <c r="AM200" s="72" t="str">
        <f>IF(PM_EULopi[[#This Row],[Norma ]]="x",COUNTIFS(PM_EULopi[[Norma ]],PM_EULopi[[#This Row],[Norma ]],PM_EULopi[KOPĀ
Punkti ],"&gt;"&amp;PM_EULopi[[#This Row],[KOPĀ
Punkti ]])+1,"")</f>
        <v/>
      </c>
    </row>
    <row r="201" spans="1:39" x14ac:dyDescent="0.25">
      <c r="A201" s="55">
        <v>195</v>
      </c>
      <c r="B201" s="68">
        <v>195</v>
      </c>
      <c r="C201" s="35">
        <f>INDEX(PM_Dalibnieki[],MATCH(PM_EULopi[[#This Row],[Dablībnieka numurs]],PM_Dalibnieki[Dablībnieka numurs],0),2)</f>
        <v>0</v>
      </c>
      <c r="D201" s="35">
        <f>INDEX(PM_Dalibnieki[],MATCH(PM_EULopi[[#This Row],[Dablībnieka numurs]],PM_Dalibnieki[Dablībnieka numurs],0),3)</f>
        <v>0</v>
      </c>
      <c r="E201" s="35">
        <f>INDEX(PM_Dalibnieki[],MATCH(PM_EULopi[[#This Row],[Dablībnieka numurs]],PM_Dalibnieki[Dablībnieka numurs],0),4)</f>
        <v>0</v>
      </c>
      <c r="F201" s="72"/>
      <c r="G201" s="72"/>
      <c r="H201" s="72"/>
      <c r="I201" s="72"/>
      <c r="J201" s="72"/>
      <c r="K201" s="37">
        <f>SUM(PM_EULopi[[#This Row],[S1]:[S5]])</f>
        <v>0</v>
      </c>
      <c r="L201" s="37" t="str">
        <f t="shared" si="15"/>
        <v>(0, 0, 0)</v>
      </c>
      <c r="M201" s="72"/>
      <c r="N201" s="72"/>
      <c r="O201" s="72"/>
      <c r="P201" s="72"/>
      <c r="Q201" s="72"/>
      <c r="R201" s="37">
        <f>SUM(PM_EULopi[[#This Row],[L1]:[L5]])</f>
        <v>0</v>
      </c>
      <c r="S201" s="37" t="str">
        <f t="shared" si="16"/>
        <v>(0, 0, 0)</v>
      </c>
      <c r="T201" s="72"/>
      <c r="U201" s="72"/>
      <c r="V201" s="72"/>
      <c r="W201" s="72"/>
      <c r="X201" s="72"/>
      <c r="Y201" s="37">
        <f>SUM(PM_EULopi[[#This Row],[Ģ1]:[Ģ5]])</f>
        <v>0</v>
      </c>
      <c r="Z201" s="37" t="str">
        <f t="shared" si="17"/>
        <v>(0, 0, 0)</v>
      </c>
      <c r="AA201" s="72"/>
      <c r="AB201" s="72"/>
      <c r="AC201" s="72"/>
      <c r="AD201" s="72"/>
      <c r="AE201" s="72"/>
      <c r="AF201" s="37">
        <f>SUM(PM_EULopi[[#This Row],[C1]:[C5]])</f>
        <v>0</v>
      </c>
      <c r="AG201" s="37" t="str">
        <f t="shared" si="18"/>
        <v>(0, 0, 0)</v>
      </c>
      <c r="AH201" s="68">
        <f>SUM(PM_EULopi[[#This Row],[S Kopā]]+PM_EULopi[[#This Row],[L Kopā]]+PM_EULopi[[#This Row],[Ģ Kopā]]+PM_EULopi[[#This Row],[C Kopā]])</f>
        <v>0</v>
      </c>
      <c r="AI201" s="68" t="str">
        <f t="shared" si="19"/>
        <v>(0, 0, 0)</v>
      </c>
      <c r="AJ201" s="68" t="str">
        <f>IF(PM_EULopi[[#This Row],[KOPĀ
Punkti ]]&gt;0,RANK(PM_EULopi[[#This Row],[KOPĀ
Punkti ]],PM_EULopi[KOPĀ
Punkti ]),"NAV")</f>
        <v>NAV</v>
      </c>
      <c r="AK201" s="68"/>
      <c r="AL201" s="103">
        <f>INDEX(PM_Dalibnieki[],MATCH(PM_EULopi[[#This Row],[Dablībnieka numurs]],PM_Dalibnieki[Dablībnieka numurs],0),6)</f>
        <v>0</v>
      </c>
      <c r="AM201" s="72" t="str">
        <f>IF(PM_EULopi[[#This Row],[Norma ]]="x",COUNTIFS(PM_EULopi[[Norma ]],PM_EULopi[[#This Row],[Norma ]],PM_EULopi[KOPĀ
Punkti ],"&gt;"&amp;PM_EULopi[[#This Row],[KOPĀ
Punkti ]])+1,"")</f>
        <v/>
      </c>
    </row>
    <row r="202" spans="1:39" x14ac:dyDescent="0.25">
      <c r="A202" s="55">
        <v>196</v>
      </c>
      <c r="B202" s="68">
        <v>196</v>
      </c>
      <c r="C202" s="35">
        <f>INDEX(PM_Dalibnieki[],MATCH(PM_EULopi[[#This Row],[Dablībnieka numurs]],PM_Dalibnieki[Dablībnieka numurs],0),2)</f>
        <v>0</v>
      </c>
      <c r="D202" s="35">
        <f>INDEX(PM_Dalibnieki[],MATCH(PM_EULopi[[#This Row],[Dablībnieka numurs]],PM_Dalibnieki[Dablībnieka numurs],0),3)</f>
        <v>0</v>
      </c>
      <c r="E202" s="35">
        <f>INDEX(PM_Dalibnieki[],MATCH(PM_EULopi[[#This Row],[Dablībnieka numurs]],PM_Dalibnieki[Dablībnieka numurs],0),4)</f>
        <v>0</v>
      </c>
      <c r="F202" s="72"/>
      <c r="G202" s="72"/>
      <c r="H202" s="72"/>
      <c r="I202" s="72"/>
      <c r="J202" s="72"/>
      <c r="K202" s="37">
        <f>SUM(PM_EULopi[[#This Row],[S1]:[S5]])</f>
        <v>0</v>
      </c>
      <c r="L202" s="37" t="str">
        <f t="shared" si="15"/>
        <v>(0, 0, 0)</v>
      </c>
      <c r="M202" s="72"/>
      <c r="N202" s="72"/>
      <c r="O202" s="72"/>
      <c r="P202" s="72"/>
      <c r="Q202" s="72"/>
      <c r="R202" s="37">
        <f>SUM(PM_EULopi[[#This Row],[L1]:[L5]])</f>
        <v>0</v>
      </c>
      <c r="S202" s="37" t="str">
        <f t="shared" si="16"/>
        <v>(0, 0, 0)</v>
      </c>
      <c r="T202" s="72"/>
      <c r="U202" s="72"/>
      <c r="V202" s="72"/>
      <c r="W202" s="72"/>
      <c r="X202" s="72"/>
      <c r="Y202" s="37">
        <f>SUM(PM_EULopi[[#This Row],[Ģ1]:[Ģ5]])</f>
        <v>0</v>
      </c>
      <c r="Z202" s="37" t="str">
        <f t="shared" si="17"/>
        <v>(0, 0, 0)</v>
      </c>
      <c r="AA202" s="72"/>
      <c r="AB202" s="72"/>
      <c r="AC202" s="72"/>
      <c r="AD202" s="72"/>
      <c r="AE202" s="72"/>
      <c r="AF202" s="37">
        <f>SUM(PM_EULopi[[#This Row],[C1]:[C5]])</f>
        <v>0</v>
      </c>
      <c r="AG202" s="37" t="str">
        <f t="shared" si="18"/>
        <v>(0, 0, 0)</v>
      </c>
      <c r="AH202" s="68">
        <f>SUM(PM_EULopi[[#This Row],[S Kopā]]+PM_EULopi[[#This Row],[L Kopā]]+PM_EULopi[[#This Row],[Ģ Kopā]]+PM_EULopi[[#This Row],[C Kopā]])</f>
        <v>0</v>
      </c>
      <c r="AI202" s="68" t="str">
        <f t="shared" si="19"/>
        <v>(0, 0, 0)</v>
      </c>
      <c r="AJ202" s="68" t="str">
        <f>IF(PM_EULopi[[#This Row],[KOPĀ
Punkti ]]&gt;0,RANK(PM_EULopi[[#This Row],[KOPĀ
Punkti ]],PM_EULopi[KOPĀ
Punkti ]),"NAV")</f>
        <v>NAV</v>
      </c>
      <c r="AK202" s="68"/>
      <c r="AL202" s="103">
        <f>INDEX(PM_Dalibnieki[],MATCH(PM_EULopi[[#This Row],[Dablībnieka numurs]],PM_Dalibnieki[Dablībnieka numurs],0),6)</f>
        <v>0</v>
      </c>
      <c r="AM202" s="72" t="str">
        <f>IF(PM_EULopi[[#This Row],[Norma ]]="x",COUNTIFS(PM_EULopi[[Norma ]],PM_EULopi[[#This Row],[Norma ]],PM_EULopi[KOPĀ
Punkti ],"&gt;"&amp;PM_EULopi[[#This Row],[KOPĀ
Punkti ]])+1,"")</f>
        <v/>
      </c>
    </row>
    <row r="203" spans="1:39" x14ac:dyDescent="0.25">
      <c r="A203" s="55">
        <v>197</v>
      </c>
      <c r="B203" s="68">
        <v>197</v>
      </c>
      <c r="C203" s="35">
        <f>INDEX(PM_Dalibnieki[],MATCH(PM_EULopi[[#This Row],[Dablībnieka numurs]],PM_Dalibnieki[Dablībnieka numurs],0),2)</f>
        <v>0</v>
      </c>
      <c r="D203" s="35">
        <f>INDEX(PM_Dalibnieki[],MATCH(PM_EULopi[[#This Row],[Dablībnieka numurs]],PM_Dalibnieki[Dablībnieka numurs],0),3)</f>
        <v>0</v>
      </c>
      <c r="E203" s="35">
        <f>INDEX(PM_Dalibnieki[],MATCH(PM_EULopi[[#This Row],[Dablībnieka numurs]],PM_Dalibnieki[Dablībnieka numurs],0),4)</f>
        <v>0</v>
      </c>
      <c r="F203" s="72"/>
      <c r="G203" s="72"/>
      <c r="H203" s="72"/>
      <c r="I203" s="72"/>
      <c r="J203" s="72"/>
      <c r="K203" s="37">
        <f>SUM(PM_EULopi[[#This Row],[S1]:[S5]])</f>
        <v>0</v>
      </c>
      <c r="L203" s="37" t="str">
        <f t="shared" si="15"/>
        <v>(0, 0, 0)</v>
      </c>
      <c r="M203" s="72"/>
      <c r="N203" s="72"/>
      <c r="O203" s="72"/>
      <c r="P203" s="72"/>
      <c r="Q203" s="72"/>
      <c r="R203" s="37">
        <f>SUM(PM_EULopi[[#This Row],[L1]:[L5]])</f>
        <v>0</v>
      </c>
      <c r="S203" s="37" t="str">
        <f t="shared" si="16"/>
        <v>(0, 0, 0)</v>
      </c>
      <c r="T203" s="72"/>
      <c r="U203" s="72"/>
      <c r="V203" s="72"/>
      <c r="W203" s="72"/>
      <c r="X203" s="72"/>
      <c r="Y203" s="37">
        <f>SUM(PM_EULopi[[#This Row],[Ģ1]:[Ģ5]])</f>
        <v>0</v>
      </c>
      <c r="Z203" s="37" t="str">
        <f t="shared" si="17"/>
        <v>(0, 0, 0)</v>
      </c>
      <c r="AA203" s="72"/>
      <c r="AB203" s="72"/>
      <c r="AC203" s="72"/>
      <c r="AD203" s="72"/>
      <c r="AE203" s="72"/>
      <c r="AF203" s="37">
        <f>SUM(PM_EULopi[[#This Row],[C1]:[C5]])</f>
        <v>0</v>
      </c>
      <c r="AG203" s="37" t="str">
        <f t="shared" si="18"/>
        <v>(0, 0, 0)</v>
      </c>
      <c r="AH203" s="68">
        <f>SUM(PM_EULopi[[#This Row],[S Kopā]]+PM_EULopi[[#This Row],[L Kopā]]+PM_EULopi[[#This Row],[Ģ Kopā]]+PM_EULopi[[#This Row],[C Kopā]])</f>
        <v>0</v>
      </c>
      <c r="AI203" s="68" t="str">
        <f t="shared" si="19"/>
        <v>(0, 0, 0)</v>
      </c>
      <c r="AJ203" s="68" t="str">
        <f>IF(PM_EULopi[[#This Row],[KOPĀ
Punkti ]]&gt;0,RANK(PM_EULopi[[#This Row],[KOPĀ
Punkti ]],PM_EULopi[KOPĀ
Punkti ]),"NAV")</f>
        <v>NAV</v>
      </c>
      <c r="AK203" s="68"/>
      <c r="AL203" s="103">
        <f>INDEX(PM_Dalibnieki[],MATCH(PM_EULopi[[#This Row],[Dablībnieka numurs]],PM_Dalibnieki[Dablībnieka numurs],0),6)</f>
        <v>0</v>
      </c>
      <c r="AM203" s="72" t="str">
        <f>IF(PM_EULopi[[#This Row],[Norma ]]="x",COUNTIFS(PM_EULopi[[Norma ]],PM_EULopi[[#This Row],[Norma ]],PM_EULopi[KOPĀ
Punkti ],"&gt;"&amp;PM_EULopi[[#This Row],[KOPĀ
Punkti ]])+1,"")</f>
        <v/>
      </c>
    </row>
    <row r="204" spans="1:39" x14ac:dyDescent="0.25">
      <c r="A204" s="55">
        <v>198</v>
      </c>
      <c r="B204" s="68">
        <v>198</v>
      </c>
      <c r="C204" s="35">
        <f>INDEX(PM_Dalibnieki[],MATCH(PM_EULopi[[#This Row],[Dablībnieka numurs]],PM_Dalibnieki[Dablībnieka numurs],0),2)</f>
        <v>0</v>
      </c>
      <c r="D204" s="35">
        <f>INDEX(PM_Dalibnieki[],MATCH(PM_EULopi[[#This Row],[Dablībnieka numurs]],PM_Dalibnieki[Dablībnieka numurs],0),3)</f>
        <v>0</v>
      </c>
      <c r="E204" s="35">
        <f>INDEX(PM_Dalibnieki[],MATCH(PM_EULopi[[#This Row],[Dablībnieka numurs]],PM_Dalibnieki[Dablībnieka numurs],0),4)</f>
        <v>0</v>
      </c>
      <c r="F204" s="72"/>
      <c r="G204" s="72"/>
      <c r="H204" s="72"/>
      <c r="I204" s="72"/>
      <c r="J204" s="72"/>
      <c r="K204" s="37">
        <f>SUM(PM_EULopi[[#This Row],[S1]:[S5]])</f>
        <v>0</v>
      </c>
      <c r="L204" s="37" t="str">
        <f t="shared" si="15"/>
        <v>(0, 0, 0)</v>
      </c>
      <c r="M204" s="72"/>
      <c r="N204" s="72"/>
      <c r="O204" s="72"/>
      <c r="P204" s="72"/>
      <c r="Q204" s="72"/>
      <c r="R204" s="37">
        <f>SUM(PM_EULopi[[#This Row],[L1]:[L5]])</f>
        <v>0</v>
      </c>
      <c r="S204" s="37" t="str">
        <f t="shared" si="16"/>
        <v>(0, 0, 0)</v>
      </c>
      <c r="T204" s="72"/>
      <c r="U204" s="72"/>
      <c r="V204" s="72"/>
      <c r="W204" s="72"/>
      <c r="X204" s="72"/>
      <c r="Y204" s="37">
        <f>SUM(PM_EULopi[[#This Row],[Ģ1]:[Ģ5]])</f>
        <v>0</v>
      </c>
      <c r="Z204" s="37" t="str">
        <f t="shared" si="17"/>
        <v>(0, 0, 0)</v>
      </c>
      <c r="AA204" s="72"/>
      <c r="AB204" s="72"/>
      <c r="AC204" s="72"/>
      <c r="AD204" s="72"/>
      <c r="AE204" s="72"/>
      <c r="AF204" s="37">
        <f>SUM(PM_EULopi[[#This Row],[C1]:[C5]])</f>
        <v>0</v>
      </c>
      <c r="AG204" s="37" t="str">
        <f t="shared" si="18"/>
        <v>(0, 0, 0)</v>
      </c>
      <c r="AH204" s="68">
        <f>SUM(PM_EULopi[[#This Row],[S Kopā]]+PM_EULopi[[#This Row],[L Kopā]]+PM_EULopi[[#This Row],[Ģ Kopā]]+PM_EULopi[[#This Row],[C Kopā]])</f>
        <v>0</v>
      </c>
      <c r="AI204" s="68" t="str">
        <f t="shared" si="19"/>
        <v>(0, 0, 0)</v>
      </c>
      <c r="AJ204" s="68" t="str">
        <f>IF(PM_EULopi[[#This Row],[KOPĀ
Punkti ]]&gt;0,RANK(PM_EULopi[[#This Row],[KOPĀ
Punkti ]],PM_EULopi[KOPĀ
Punkti ]),"NAV")</f>
        <v>NAV</v>
      </c>
      <c r="AK204" s="68"/>
      <c r="AL204" s="103">
        <f>INDEX(PM_Dalibnieki[],MATCH(PM_EULopi[[#This Row],[Dablībnieka numurs]],PM_Dalibnieki[Dablībnieka numurs],0),6)</f>
        <v>0</v>
      </c>
      <c r="AM204" s="72" t="str">
        <f>IF(PM_EULopi[[#This Row],[Norma ]]="x",COUNTIFS(PM_EULopi[[Norma ]],PM_EULopi[[#This Row],[Norma ]],PM_EULopi[KOPĀ
Punkti ],"&gt;"&amp;PM_EULopi[[#This Row],[KOPĀ
Punkti ]])+1,"")</f>
        <v/>
      </c>
    </row>
    <row r="205" spans="1:39" x14ac:dyDescent="0.25">
      <c r="A205" s="55">
        <v>199</v>
      </c>
      <c r="B205" s="68">
        <v>199</v>
      </c>
      <c r="C205" s="35">
        <f>INDEX(PM_Dalibnieki[],MATCH(PM_EULopi[[#This Row],[Dablībnieka numurs]],PM_Dalibnieki[Dablībnieka numurs],0),2)</f>
        <v>0</v>
      </c>
      <c r="D205" s="35">
        <f>INDEX(PM_Dalibnieki[],MATCH(PM_EULopi[[#This Row],[Dablībnieka numurs]],PM_Dalibnieki[Dablībnieka numurs],0),3)</f>
        <v>0</v>
      </c>
      <c r="E205" s="35">
        <f>INDEX(PM_Dalibnieki[],MATCH(PM_EULopi[[#This Row],[Dablībnieka numurs]],PM_Dalibnieki[Dablībnieka numurs],0),4)</f>
        <v>0</v>
      </c>
      <c r="F205" s="72"/>
      <c r="G205" s="72"/>
      <c r="H205" s="72"/>
      <c r="I205" s="72"/>
      <c r="J205" s="72"/>
      <c r="K205" s="37">
        <f>SUM(PM_EULopi[[#This Row],[S1]:[S5]])</f>
        <v>0</v>
      </c>
      <c r="L205" s="37" t="str">
        <f t="shared" si="15"/>
        <v>(0, 0, 0)</v>
      </c>
      <c r="M205" s="72"/>
      <c r="N205" s="72"/>
      <c r="O205" s="72"/>
      <c r="P205" s="72"/>
      <c r="Q205" s="72"/>
      <c r="R205" s="37">
        <f>SUM(PM_EULopi[[#This Row],[L1]:[L5]])</f>
        <v>0</v>
      </c>
      <c r="S205" s="37" t="str">
        <f t="shared" si="16"/>
        <v>(0, 0, 0)</v>
      </c>
      <c r="T205" s="72"/>
      <c r="U205" s="72"/>
      <c r="V205" s="72"/>
      <c r="W205" s="72"/>
      <c r="X205" s="72"/>
      <c r="Y205" s="37">
        <f>SUM(PM_EULopi[[#This Row],[Ģ1]:[Ģ5]])</f>
        <v>0</v>
      </c>
      <c r="Z205" s="37" t="str">
        <f t="shared" si="17"/>
        <v>(0, 0, 0)</v>
      </c>
      <c r="AA205" s="72"/>
      <c r="AB205" s="72"/>
      <c r="AC205" s="72"/>
      <c r="AD205" s="72"/>
      <c r="AE205" s="72"/>
      <c r="AF205" s="37">
        <f>SUM(PM_EULopi[[#This Row],[C1]:[C5]])</f>
        <v>0</v>
      </c>
      <c r="AG205" s="37" t="str">
        <f t="shared" si="18"/>
        <v>(0, 0, 0)</v>
      </c>
      <c r="AH205" s="68">
        <f>SUM(PM_EULopi[[#This Row],[S Kopā]]+PM_EULopi[[#This Row],[L Kopā]]+PM_EULopi[[#This Row],[Ģ Kopā]]+PM_EULopi[[#This Row],[C Kopā]])</f>
        <v>0</v>
      </c>
      <c r="AI205" s="68" t="str">
        <f t="shared" si="19"/>
        <v>(0, 0, 0)</v>
      </c>
      <c r="AJ205" s="68" t="str">
        <f>IF(PM_EULopi[[#This Row],[KOPĀ
Punkti ]]&gt;0,RANK(PM_EULopi[[#This Row],[KOPĀ
Punkti ]],PM_EULopi[KOPĀ
Punkti ]),"NAV")</f>
        <v>NAV</v>
      </c>
      <c r="AK205" s="68"/>
      <c r="AL205" s="103">
        <f>INDEX(PM_Dalibnieki[],MATCH(PM_EULopi[[#This Row],[Dablībnieka numurs]],PM_Dalibnieki[Dablībnieka numurs],0),6)</f>
        <v>0</v>
      </c>
      <c r="AM205" s="72" t="str">
        <f>IF(PM_EULopi[[#This Row],[Norma ]]="x",COUNTIFS(PM_EULopi[[Norma ]],PM_EULopi[[#This Row],[Norma ]],PM_EULopi[KOPĀ
Punkti ],"&gt;"&amp;PM_EULopi[[#This Row],[KOPĀ
Punkti ]])+1,"")</f>
        <v/>
      </c>
    </row>
    <row r="206" spans="1:39" x14ac:dyDescent="0.25">
      <c r="A206" s="55">
        <v>200</v>
      </c>
      <c r="B206" s="68">
        <v>200</v>
      </c>
      <c r="C206" s="35">
        <f>INDEX(PM_Dalibnieki[],MATCH(PM_EULopi[[#This Row],[Dablībnieka numurs]],PM_Dalibnieki[Dablībnieka numurs],0),2)</f>
        <v>0</v>
      </c>
      <c r="D206" s="35">
        <f>INDEX(PM_Dalibnieki[],MATCH(PM_EULopi[[#This Row],[Dablībnieka numurs]],PM_Dalibnieki[Dablībnieka numurs],0),3)</f>
        <v>0</v>
      </c>
      <c r="E206" s="35">
        <f>INDEX(PM_Dalibnieki[],MATCH(PM_EULopi[[#This Row],[Dablībnieka numurs]],PM_Dalibnieki[Dablībnieka numurs],0),4)</f>
        <v>0</v>
      </c>
      <c r="F206" s="72"/>
      <c r="G206" s="72"/>
      <c r="H206" s="72"/>
      <c r="I206" s="72"/>
      <c r="J206" s="72"/>
      <c r="K206" s="37">
        <f>SUM(PM_EULopi[[#This Row],[S1]:[S5]])</f>
        <v>0</v>
      </c>
      <c r="L206" s="37" t="str">
        <f t="shared" si="15"/>
        <v>(0, 0, 0)</v>
      </c>
      <c r="M206" s="72"/>
      <c r="N206" s="72"/>
      <c r="O206" s="72"/>
      <c r="P206" s="72"/>
      <c r="Q206" s="72"/>
      <c r="R206" s="37">
        <f>SUM(PM_EULopi[[#This Row],[L1]:[L5]])</f>
        <v>0</v>
      </c>
      <c r="S206" s="37" t="str">
        <f t="shared" si="16"/>
        <v>(0, 0, 0)</v>
      </c>
      <c r="T206" s="72"/>
      <c r="U206" s="72"/>
      <c r="V206" s="72"/>
      <c r="W206" s="72"/>
      <c r="X206" s="72"/>
      <c r="Y206" s="37">
        <f>SUM(PM_EULopi[[#This Row],[Ģ1]:[Ģ5]])</f>
        <v>0</v>
      </c>
      <c r="Z206" s="37" t="str">
        <f t="shared" si="17"/>
        <v>(0, 0, 0)</v>
      </c>
      <c r="AA206" s="72"/>
      <c r="AB206" s="72"/>
      <c r="AC206" s="72"/>
      <c r="AD206" s="72"/>
      <c r="AE206" s="72"/>
      <c r="AF206" s="37">
        <f>SUM(PM_EULopi[[#This Row],[C1]:[C5]])</f>
        <v>0</v>
      </c>
      <c r="AG206" s="37" t="str">
        <f t="shared" si="18"/>
        <v>(0, 0, 0)</v>
      </c>
      <c r="AH206" s="68">
        <f>SUM(PM_EULopi[[#This Row],[S Kopā]]+PM_EULopi[[#This Row],[L Kopā]]+PM_EULopi[[#This Row],[Ģ Kopā]]+PM_EULopi[[#This Row],[C Kopā]])</f>
        <v>0</v>
      </c>
      <c r="AI206" s="68" t="str">
        <f t="shared" si="19"/>
        <v>(0, 0, 0)</v>
      </c>
      <c r="AJ206" s="68" t="str">
        <f>IF(PM_EULopi[[#This Row],[KOPĀ
Punkti ]]&gt;0,RANK(PM_EULopi[[#This Row],[KOPĀ
Punkti ]],PM_EULopi[KOPĀ
Punkti ]),"NAV")</f>
        <v>NAV</v>
      </c>
      <c r="AK206" s="68"/>
      <c r="AL206" s="103">
        <f>INDEX(PM_Dalibnieki[],MATCH(PM_EULopi[[#This Row],[Dablībnieka numurs]],PM_Dalibnieki[Dablībnieka numurs],0),6)</f>
        <v>0</v>
      </c>
      <c r="AM206" s="72" t="str">
        <f>IF(PM_EULopi[[#This Row],[Norma ]]="x",COUNTIFS(PM_EULopi[[Norma ]],PM_EULopi[[#This Row],[Norma ]],PM_EULopi[KOPĀ
Punkti ],"&gt;"&amp;PM_EULopi[[#This Row],[KOPĀ
Punkti ]])+1,"")</f>
        <v/>
      </c>
    </row>
    <row r="207" spans="1:39" x14ac:dyDescent="0.25">
      <c r="A207" s="55">
        <v>201</v>
      </c>
      <c r="B207" s="68">
        <v>201</v>
      </c>
      <c r="C207" s="35">
        <f>INDEX(PM_Dalibnieki[],MATCH(PM_EULopi[[#This Row],[Dablībnieka numurs]],PM_Dalibnieki[Dablībnieka numurs],0),2)</f>
        <v>0</v>
      </c>
      <c r="D207" s="35">
        <f>INDEX(PM_Dalibnieki[],MATCH(PM_EULopi[[#This Row],[Dablībnieka numurs]],PM_Dalibnieki[Dablībnieka numurs],0),3)</f>
        <v>0</v>
      </c>
      <c r="E207" s="35">
        <f>INDEX(PM_Dalibnieki[],MATCH(PM_EULopi[[#This Row],[Dablībnieka numurs]],PM_Dalibnieki[Dablībnieka numurs],0),4)</f>
        <v>0</v>
      </c>
      <c r="F207" s="72"/>
      <c r="G207" s="72"/>
      <c r="H207" s="72"/>
      <c r="I207" s="72"/>
      <c r="J207" s="72"/>
      <c r="K207" s="37">
        <f>SUM(PM_EULopi[[#This Row],[S1]:[S5]])</f>
        <v>0</v>
      </c>
      <c r="L207" s="37" t="str">
        <f t="shared" si="15"/>
        <v>(0, 0, 0)</v>
      </c>
      <c r="M207" s="72"/>
      <c r="N207" s="72"/>
      <c r="O207" s="72"/>
      <c r="P207" s="72"/>
      <c r="Q207" s="72"/>
      <c r="R207" s="37">
        <f>SUM(PM_EULopi[[#This Row],[L1]:[L5]])</f>
        <v>0</v>
      </c>
      <c r="S207" s="37" t="str">
        <f t="shared" si="16"/>
        <v>(0, 0, 0)</v>
      </c>
      <c r="T207" s="72"/>
      <c r="U207" s="72"/>
      <c r="V207" s="72"/>
      <c r="W207" s="72"/>
      <c r="X207" s="72"/>
      <c r="Y207" s="37">
        <f>SUM(PM_EULopi[[#This Row],[Ģ1]:[Ģ5]])</f>
        <v>0</v>
      </c>
      <c r="Z207" s="37" t="str">
        <f t="shared" si="17"/>
        <v>(0, 0, 0)</v>
      </c>
      <c r="AA207" s="72"/>
      <c r="AB207" s="72"/>
      <c r="AC207" s="72"/>
      <c r="AD207" s="72"/>
      <c r="AE207" s="72"/>
      <c r="AF207" s="37">
        <f>SUM(PM_EULopi[[#This Row],[C1]:[C5]])</f>
        <v>0</v>
      </c>
      <c r="AG207" s="37" t="str">
        <f t="shared" si="18"/>
        <v>(0, 0, 0)</v>
      </c>
      <c r="AH207" s="68">
        <f>SUM(PM_EULopi[[#This Row],[S Kopā]]+PM_EULopi[[#This Row],[L Kopā]]+PM_EULopi[[#This Row],[Ģ Kopā]]+PM_EULopi[[#This Row],[C Kopā]])</f>
        <v>0</v>
      </c>
      <c r="AI207" s="68" t="str">
        <f t="shared" si="19"/>
        <v>(0, 0, 0)</v>
      </c>
      <c r="AJ207" s="68" t="str">
        <f>IF(PM_EULopi[[#This Row],[KOPĀ
Punkti ]]&gt;0,RANK(PM_EULopi[[#This Row],[KOPĀ
Punkti ]],PM_EULopi[KOPĀ
Punkti ]),"NAV")</f>
        <v>NAV</v>
      </c>
      <c r="AK207" s="68"/>
      <c r="AL207" s="103">
        <f>INDEX(PM_Dalibnieki[],MATCH(PM_EULopi[[#This Row],[Dablībnieka numurs]],PM_Dalibnieki[Dablībnieka numurs],0),6)</f>
        <v>0</v>
      </c>
      <c r="AM207" s="72" t="str">
        <f>IF(PM_EULopi[[#This Row],[Norma ]]="x",COUNTIFS(PM_EULopi[[Norma ]],PM_EULopi[[#This Row],[Norma ]],PM_EULopi[KOPĀ
Punkti ],"&gt;"&amp;PM_EULopi[[#This Row],[KOPĀ
Punkti ]])+1,"")</f>
        <v/>
      </c>
    </row>
    <row r="208" spans="1:39" x14ac:dyDescent="0.25">
      <c r="A208" s="55">
        <v>202</v>
      </c>
      <c r="B208" s="68">
        <v>202</v>
      </c>
      <c r="C208" s="35">
        <f>INDEX(PM_Dalibnieki[],MATCH(PM_EULopi[[#This Row],[Dablībnieka numurs]],PM_Dalibnieki[Dablībnieka numurs],0),2)</f>
        <v>0</v>
      </c>
      <c r="D208" s="35">
        <f>INDEX(PM_Dalibnieki[],MATCH(PM_EULopi[[#This Row],[Dablībnieka numurs]],PM_Dalibnieki[Dablībnieka numurs],0),3)</f>
        <v>0</v>
      </c>
      <c r="E208" s="35">
        <f>INDEX(PM_Dalibnieki[],MATCH(PM_EULopi[[#This Row],[Dablībnieka numurs]],PM_Dalibnieki[Dablībnieka numurs],0),4)</f>
        <v>0</v>
      </c>
      <c r="F208" s="72"/>
      <c r="G208" s="72"/>
      <c r="H208" s="72"/>
      <c r="I208" s="72"/>
      <c r="J208" s="72"/>
      <c r="K208" s="37">
        <f>SUM(PM_EULopi[[#This Row],[S1]:[S5]])</f>
        <v>0</v>
      </c>
      <c r="L208" s="37" t="str">
        <f t="shared" si="15"/>
        <v>(0, 0, 0)</v>
      </c>
      <c r="M208" s="72"/>
      <c r="N208" s="72"/>
      <c r="O208" s="72"/>
      <c r="P208" s="72"/>
      <c r="Q208" s="72"/>
      <c r="R208" s="37">
        <f>SUM(PM_EULopi[[#This Row],[L1]:[L5]])</f>
        <v>0</v>
      </c>
      <c r="S208" s="37" t="str">
        <f t="shared" si="16"/>
        <v>(0, 0, 0)</v>
      </c>
      <c r="T208" s="72"/>
      <c r="U208" s="72"/>
      <c r="V208" s="72"/>
      <c r="W208" s="72"/>
      <c r="X208" s="72"/>
      <c r="Y208" s="37">
        <f>SUM(PM_EULopi[[#This Row],[Ģ1]:[Ģ5]])</f>
        <v>0</v>
      </c>
      <c r="Z208" s="37" t="str">
        <f t="shared" si="17"/>
        <v>(0, 0, 0)</v>
      </c>
      <c r="AA208" s="72"/>
      <c r="AB208" s="72"/>
      <c r="AC208" s="72"/>
      <c r="AD208" s="72"/>
      <c r="AE208" s="72"/>
      <c r="AF208" s="37">
        <f>SUM(PM_EULopi[[#This Row],[C1]:[C5]])</f>
        <v>0</v>
      </c>
      <c r="AG208" s="37" t="str">
        <f t="shared" si="18"/>
        <v>(0, 0, 0)</v>
      </c>
      <c r="AH208" s="68">
        <f>SUM(PM_EULopi[[#This Row],[S Kopā]]+PM_EULopi[[#This Row],[L Kopā]]+PM_EULopi[[#This Row],[Ģ Kopā]]+PM_EULopi[[#This Row],[C Kopā]])</f>
        <v>0</v>
      </c>
      <c r="AI208" s="68" t="str">
        <f t="shared" si="19"/>
        <v>(0, 0, 0)</v>
      </c>
      <c r="AJ208" s="68" t="str">
        <f>IF(PM_EULopi[[#This Row],[KOPĀ
Punkti ]]&gt;0,RANK(PM_EULopi[[#This Row],[KOPĀ
Punkti ]],PM_EULopi[KOPĀ
Punkti ]),"NAV")</f>
        <v>NAV</v>
      </c>
      <c r="AK208" s="68"/>
      <c r="AL208" s="103">
        <f>INDEX(PM_Dalibnieki[],MATCH(PM_EULopi[[#This Row],[Dablībnieka numurs]],PM_Dalibnieki[Dablībnieka numurs],0),6)</f>
        <v>0</v>
      </c>
      <c r="AM208" s="72" t="str">
        <f>IF(PM_EULopi[[#This Row],[Norma ]]="x",COUNTIFS(PM_EULopi[[Norma ]],PM_EULopi[[#This Row],[Norma ]],PM_EULopi[KOPĀ
Punkti ],"&gt;"&amp;PM_EULopi[[#This Row],[KOPĀ
Punkti ]])+1,"")</f>
        <v/>
      </c>
    </row>
    <row r="209" spans="1:39" x14ac:dyDescent="0.25">
      <c r="A209" s="55">
        <v>203</v>
      </c>
      <c r="B209" s="68">
        <v>203</v>
      </c>
      <c r="C209" s="35">
        <f>INDEX(PM_Dalibnieki[],MATCH(PM_EULopi[[#This Row],[Dablībnieka numurs]],PM_Dalibnieki[Dablībnieka numurs],0),2)</f>
        <v>0</v>
      </c>
      <c r="D209" s="35">
        <f>INDEX(PM_Dalibnieki[],MATCH(PM_EULopi[[#This Row],[Dablībnieka numurs]],PM_Dalibnieki[Dablībnieka numurs],0),3)</f>
        <v>0</v>
      </c>
      <c r="E209" s="35">
        <f>INDEX(PM_Dalibnieki[],MATCH(PM_EULopi[[#This Row],[Dablībnieka numurs]],PM_Dalibnieki[Dablībnieka numurs],0),4)</f>
        <v>0</v>
      </c>
      <c r="F209" s="72"/>
      <c r="G209" s="72"/>
      <c r="H209" s="72"/>
      <c r="I209" s="72"/>
      <c r="J209" s="72"/>
      <c r="K209" s="37">
        <f>SUM(PM_EULopi[[#This Row],[S1]:[S5]])</f>
        <v>0</v>
      </c>
      <c r="L209" s="37" t="str">
        <f t="shared" si="15"/>
        <v>(0, 0, 0)</v>
      </c>
      <c r="M209" s="72"/>
      <c r="N209" s="72"/>
      <c r="O209" s="72"/>
      <c r="P209" s="72"/>
      <c r="Q209" s="72"/>
      <c r="R209" s="37">
        <f>SUM(PM_EULopi[[#This Row],[L1]:[L5]])</f>
        <v>0</v>
      </c>
      <c r="S209" s="37" t="str">
        <f t="shared" si="16"/>
        <v>(0, 0, 0)</v>
      </c>
      <c r="T209" s="72"/>
      <c r="U209" s="72"/>
      <c r="V209" s="72"/>
      <c r="W209" s="72"/>
      <c r="X209" s="72"/>
      <c r="Y209" s="37">
        <f>SUM(PM_EULopi[[#This Row],[Ģ1]:[Ģ5]])</f>
        <v>0</v>
      </c>
      <c r="Z209" s="37" t="str">
        <f t="shared" si="17"/>
        <v>(0, 0, 0)</v>
      </c>
      <c r="AA209" s="72"/>
      <c r="AB209" s="72"/>
      <c r="AC209" s="72"/>
      <c r="AD209" s="72"/>
      <c r="AE209" s="72"/>
      <c r="AF209" s="37">
        <f>SUM(PM_EULopi[[#This Row],[C1]:[C5]])</f>
        <v>0</v>
      </c>
      <c r="AG209" s="37" t="str">
        <f t="shared" si="18"/>
        <v>(0, 0, 0)</v>
      </c>
      <c r="AH209" s="68">
        <f>SUM(PM_EULopi[[#This Row],[S Kopā]]+PM_EULopi[[#This Row],[L Kopā]]+PM_EULopi[[#This Row],[Ģ Kopā]]+PM_EULopi[[#This Row],[C Kopā]])</f>
        <v>0</v>
      </c>
      <c r="AI209" s="68" t="str">
        <f t="shared" si="19"/>
        <v>(0, 0, 0)</v>
      </c>
      <c r="AJ209" s="68" t="str">
        <f>IF(PM_EULopi[[#This Row],[KOPĀ
Punkti ]]&gt;0,RANK(PM_EULopi[[#This Row],[KOPĀ
Punkti ]],PM_EULopi[KOPĀ
Punkti ]),"NAV")</f>
        <v>NAV</v>
      </c>
      <c r="AK209" s="68"/>
      <c r="AL209" s="103">
        <f>INDEX(PM_Dalibnieki[],MATCH(PM_EULopi[[#This Row],[Dablībnieka numurs]],PM_Dalibnieki[Dablībnieka numurs],0),6)</f>
        <v>0</v>
      </c>
      <c r="AM209" s="72" t="str">
        <f>IF(PM_EULopi[[#This Row],[Norma ]]="x",COUNTIFS(PM_EULopi[[Norma ]],PM_EULopi[[#This Row],[Norma ]],PM_EULopi[KOPĀ
Punkti ],"&gt;"&amp;PM_EULopi[[#This Row],[KOPĀ
Punkti ]])+1,"")</f>
        <v/>
      </c>
    </row>
    <row r="210" spans="1:39" x14ac:dyDescent="0.25">
      <c r="A210" s="55">
        <v>204</v>
      </c>
      <c r="B210" s="68">
        <v>204</v>
      </c>
      <c r="C210" s="35">
        <f>INDEX(PM_Dalibnieki[],MATCH(PM_EULopi[[#This Row],[Dablībnieka numurs]],PM_Dalibnieki[Dablībnieka numurs],0),2)</f>
        <v>0</v>
      </c>
      <c r="D210" s="35">
        <f>INDEX(PM_Dalibnieki[],MATCH(PM_EULopi[[#This Row],[Dablībnieka numurs]],PM_Dalibnieki[Dablībnieka numurs],0),3)</f>
        <v>0</v>
      </c>
      <c r="E210" s="35">
        <f>INDEX(PM_Dalibnieki[],MATCH(PM_EULopi[[#This Row],[Dablībnieka numurs]],PM_Dalibnieki[Dablībnieka numurs],0),4)</f>
        <v>0</v>
      </c>
      <c r="F210" s="72"/>
      <c r="G210" s="72"/>
      <c r="H210" s="72"/>
      <c r="I210" s="72"/>
      <c r="J210" s="72"/>
      <c r="K210" s="37">
        <f>SUM(PM_EULopi[[#This Row],[S1]:[S5]])</f>
        <v>0</v>
      </c>
      <c r="L210" s="37" t="str">
        <f t="shared" si="15"/>
        <v>(0, 0, 0)</v>
      </c>
      <c r="M210" s="72"/>
      <c r="N210" s="72"/>
      <c r="O210" s="72"/>
      <c r="P210" s="72"/>
      <c r="Q210" s="72"/>
      <c r="R210" s="37">
        <f>SUM(PM_EULopi[[#This Row],[L1]:[L5]])</f>
        <v>0</v>
      </c>
      <c r="S210" s="37" t="str">
        <f t="shared" si="16"/>
        <v>(0, 0, 0)</v>
      </c>
      <c r="T210" s="72"/>
      <c r="U210" s="72"/>
      <c r="V210" s="72"/>
      <c r="W210" s="72"/>
      <c r="X210" s="72"/>
      <c r="Y210" s="37">
        <f>SUM(PM_EULopi[[#This Row],[Ģ1]:[Ģ5]])</f>
        <v>0</v>
      </c>
      <c r="Z210" s="37" t="str">
        <f t="shared" si="17"/>
        <v>(0, 0, 0)</v>
      </c>
      <c r="AA210" s="72"/>
      <c r="AB210" s="72"/>
      <c r="AC210" s="72"/>
      <c r="AD210" s="72"/>
      <c r="AE210" s="72"/>
      <c r="AF210" s="37">
        <f>SUM(PM_EULopi[[#This Row],[C1]:[C5]])</f>
        <v>0</v>
      </c>
      <c r="AG210" s="37" t="str">
        <f t="shared" si="18"/>
        <v>(0, 0, 0)</v>
      </c>
      <c r="AH210" s="68">
        <f>SUM(PM_EULopi[[#This Row],[S Kopā]]+PM_EULopi[[#This Row],[L Kopā]]+PM_EULopi[[#This Row],[Ģ Kopā]]+PM_EULopi[[#This Row],[C Kopā]])</f>
        <v>0</v>
      </c>
      <c r="AI210" s="68" t="str">
        <f t="shared" si="19"/>
        <v>(0, 0, 0)</v>
      </c>
      <c r="AJ210" s="68" t="str">
        <f>IF(PM_EULopi[[#This Row],[KOPĀ
Punkti ]]&gt;0,RANK(PM_EULopi[[#This Row],[KOPĀ
Punkti ]],PM_EULopi[KOPĀ
Punkti ]),"NAV")</f>
        <v>NAV</v>
      </c>
      <c r="AK210" s="68"/>
      <c r="AL210" s="103">
        <f>INDEX(PM_Dalibnieki[],MATCH(PM_EULopi[[#This Row],[Dablībnieka numurs]],PM_Dalibnieki[Dablībnieka numurs],0),6)</f>
        <v>0</v>
      </c>
      <c r="AM210" s="72" t="str">
        <f>IF(PM_EULopi[[#This Row],[Norma ]]="x",COUNTIFS(PM_EULopi[[Norma ]],PM_EULopi[[#This Row],[Norma ]],PM_EULopi[KOPĀ
Punkti ],"&gt;"&amp;PM_EULopi[[#This Row],[KOPĀ
Punkti ]])+1,"")</f>
        <v/>
      </c>
    </row>
    <row r="211" spans="1:39" x14ac:dyDescent="0.25">
      <c r="A211" s="55">
        <v>205</v>
      </c>
      <c r="B211" s="68">
        <v>205</v>
      </c>
      <c r="C211" s="35">
        <f>INDEX(PM_Dalibnieki[],MATCH(PM_EULopi[[#This Row],[Dablībnieka numurs]],PM_Dalibnieki[Dablībnieka numurs],0),2)</f>
        <v>0</v>
      </c>
      <c r="D211" s="35">
        <f>INDEX(PM_Dalibnieki[],MATCH(PM_EULopi[[#This Row],[Dablībnieka numurs]],PM_Dalibnieki[Dablībnieka numurs],0),3)</f>
        <v>0</v>
      </c>
      <c r="E211" s="35">
        <f>INDEX(PM_Dalibnieki[],MATCH(PM_EULopi[[#This Row],[Dablībnieka numurs]],PM_Dalibnieki[Dablībnieka numurs],0),4)</f>
        <v>0</v>
      </c>
      <c r="F211" s="72"/>
      <c r="G211" s="72"/>
      <c r="H211" s="72"/>
      <c r="I211" s="72"/>
      <c r="J211" s="72"/>
      <c r="K211" s="37">
        <f>SUM(PM_EULopi[[#This Row],[S1]:[S5]])</f>
        <v>0</v>
      </c>
      <c r="L211" s="37" t="str">
        <f t="shared" si="15"/>
        <v>(0, 0, 0)</v>
      </c>
      <c r="M211" s="72"/>
      <c r="N211" s="72"/>
      <c r="O211" s="72"/>
      <c r="P211" s="72"/>
      <c r="Q211" s="72"/>
      <c r="R211" s="37">
        <f>SUM(PM_EULopi[[#This Row],[L1]:[L5]])</f>
        <v>0</v>
      </c>
      <c r="S211" s="37" t="str">
        <f t="shared" si="16"/>
        <v>(0, 0, 0)</v>
      </c>
      <c r="T211" s="72"/>
      <c r="U211" s="72"/>
      <c r="V211" s="72"/>
      <c r="W211" s="72"/>
      <c r="X211" s="72"/>
      <c r="Y211" s="37">
        <f>SUM(PM_EULopi[[#This Row],[Ģ1]:[Ģ5]])</f>
        <v>0</v>
      </c>
      <c r="Z211" s="37" t="str">
        <f t="shared" si="17"/>
        <v>(0, 0, 0)</v>
      </c>
      <c r="AA211" s="72"/>
      <c r="AB211" s="72"/>
      <c r="AC211" s="72"/>
      <c r="AD211" s="72"/>
      <c r="AE211" s="72"/>
      <c r="AF211" s="37">
        <f>SUM(PM_EULopi[[#This Row],[C1]:[C5]])</f>
        <v>0</v>
      </c>
      <c r="AG211" s="37" t="str">
        <f t="shared" si="18"/>
        <v>(0, 0, 0)</v>
      </c>
      <c r="AH211" s="68">
        <f>SUM(PM_EULopi[[#This Row],[S Kopā]]+PM_EULopi[[#This Row],[L Kopā]]+PM_EULopi[[#This Row],[Ģ Kopā]]+PM_EULopi[[#This Row],[C Kopā]])</f>
        <v>0</v>
      </c>
      <c r="AI211" s="68" t="str">
        <f t="shared" si="19"/>
        <v>(0, 0, 0)</v>
      </c>
      <c r="AJ211" s="68" t="str">
        <f>IF(PM_EULopi[[#This Row],[KOPĀ
Punkti ]]&gt;0,RANK(PM_EULopi[[#This Row],[KOPĀ
Punkti ]],PM_EULopi[KOPĀ
Punkti ]),"NAV")</f>
        <v>NAV</v>
      </c>
      <c r="AK211" s="68"/>
      <c r="AL211" s="103">
        <f>INDEX(PM_Dalibnieki[],MATCH(PM_EULopi[[#This Row],[Dablībnieka numurs]],PM_Dalibnieki[Dablībnieka numurs],0),6)</f>
        <v>0</v>
      </c>
      <c r="AM211" s="72" t="str">
        <f>IF(PM_EULopi[[#This Row],[Norma ]]="x",COUNTIFS(PM_EULopi[[Norma ]],PM_EULopi[[#This Row],[Norma ]],PM_EULopi[KOPĀ
Punkti ],"&gt;"&amp;PM_EULopi[[#This Row],[KOPĀ
Punkti ]])+1,"")</f>
        <v/>
      </c>
    </row>
    <row r="212" spans="1:39" x14ac:dyDescent="0.25">
      <c r="A212" s="55">
        <v>206</v>
      </c>
      <c r="B212" s="68">
        <v>206</v>
      </c>
      <c r="C212" s="35">
        <f>INDEX(PM_Dalibnieki[],MATCH(PM_EULopi[[#This Row],[Dablībnieka numurs]],PM_Dalibnieki[Dablībnieka numurs],0),2)</f>
        <v>0</v>
      </c>
      <c r="D212" s="35">
        <f>INDEX(PM_Dalibnieki[],MATCH(PM_EULopi[[#This Row],[Dablībnieka numurs]],PM_Dalibnieki[Dablībnieka numurs],0),3)</f>
        <v>0</v>
      </c>
      <c r="E212" s="35">
        <f>INDEX(PM_Dalibnieki[],MATCH(PM_EULopi[[#This Row],[Dablībnieka numurs]],PM_Dalibnieki[Dablībnieka numurs],0),4)</f>
        <v>0</v>
      </c>
      <c r="F212" s="72"/>
      <c r="G212" s="72"/>
      <c r="H212" s="72"/>
      <c r="I212" s="72"/>
      <c r="J212" s="72"/>
      <c r="K212" s="37">
        <f>SUM(PM_EULopi[[#This Row],[S1]:[S5]])</f>
        <v>0</v>
      </c>
      <c r="L212" s="37" t="str">
        <f t="shared" si="15"/>
        <v>(0, 0, 0)</v>
      </c>
      <c r="M212" s="72"/>
      <c r="N212" s="72"/>
      <c r="O212" s="72"/>
      <c r="P212" s="72"/>
      <c r="Q212" s="72"/>
      <c r="R212" s="37">
        <f>SUM(PM_EULopi[[#This Row],[L1]:[L5]])</f>
        <v>0</v>
      </c>
      <c r="S212" s="37" t="str">
        <f t="shared" si="16"/>
        <v>(0, 0, 0)</v>
      </c>
      <c r="T212" s="72"/>
      <c r="U212" s="72"/>
      <c r="V212" s="72"/>
      <c r="W212" s="72"/>
      <c r="X212" s="72"/>
      <c r="Y212" s="37">
        <f>SUM(PM_EULopi[[#This Row],[Ģ1]:[Ģ5]])</f>
        <v>0</v>
      </c>
      <c r="Z212" s="37" t="str">
        <f t="shared" si="17"/>
        <v>(0, 0, 0)</v>
      </c>
      <c r="AA212" s="72"/>
      <c r="AB212" s="72"/>
      <c r="AC212" s="72"/>
      <c r="AD212" s="72"/>
      <c r="AE212" s="72"/>
      <c r="AF212" s="37">
        <f>SUM(PM_EULopi[[#This Row],[C1]:[C5]])</f>
        <v>0</v>
      </c>
      <c r="AG212" s="37" t="str">
        <f t="shared" si="18"/>
        <v>(0, 0, 0)</v>
      </c>
      <c r="AH212" s="68">
        <f>SUM(PM_EULopi[[#This Row],[S Kopā]]+PM_EULopi[[#This Row],[L Kopā]]+PM_EULopi[[#This Row],[Ģ Kopā]]+PM_EULopi[[#This Row],[C Kopā]])</f>
        <v>0</v>
      </c>
      <c r="AI212" s="68" t="str">
        <f t="shared" si="19"/>
        <v>(0, 0, 0)</v>
      </c>
      <c r="AJ212" s="68" t="str">
        <f>IF(PM_EULopi[[#This Row],[KOPĀ
Punkti ]]&gt;0,RANK(PM_EULopi[[#This Row],[KOPĀ
Punkti ]],PM_EULopi[KOPĀ
Punkti ]),"NAV")</f>
        <v>NAV</v>
      </c>
      <c r="AK212" s="68"/>
      <c r="AL212" s="103">
        <f>INDEX(PM_Dalibnieki[],MATCH(PM_EULopi[[#This Row],[Dablībnieka numurs]],PM_Dalibnieki[Dablībnieka numurs],0),6)</f>
        <v>0</v>
      </c>
      <c r="AM212" s="72" t="str">
        <f>IF(PM_EULopi[[#This Row],[Norma ]]="x",COUNTIFS(PM_EULopi[[Norma ]],PM_EULopi[[#This Row],[Norma ]],PM_EULopi[KOPĀ
Punkti ],"&gt;"&amp;PM_EULopi[[#This Row],[KOPĀ
Punkti ]])+1,"")</f>
        <v/>
      </c>
    </row>
    <row r="213" spans="1:39" x14ac:dyDescent="0.25">
      <c r="A213" s="55">
        <v>207</v>
      </c>
      <c r="B213" s="68">
        <v>207</v>
      </c>
      <c r="C213" s="35">
        <f>INDEX(PM_Dalibnieki[],MATCH(PM_EULopi[[#This Row],[Dablībnieka numurs]],PM_Dalibnieki[Dablībnieka numurs],0),2)</f>
        <v>0</v>
      </c>
      <c r="D213" s="35">
        <f>INDEX(PM_Dalibnieki[],MATCH(PM_EULopi[[#This Row],[Dablībnieka numurs]],PM_Dalibnieki[Dablībnieka numurs],0),3)</f>
        <v>0</v>
      </c>
      <c r="E213" s="35">
        <f>INDEX(PM_Dalibnieki[],MATCH(PM_EULopi[[#This Row],[Dablībnieka numurs]],PM_Dalibnieki[Dablībnieka numurs],0),4)</f>
        <v>0</v>
      </c>
      <c r="F213" s="72"/>
      <c r="G213" s="72"/>
      <c r="H213" s="72"/>
      <c r="I213" s="72"/>
      <c r="J213" s="72"/>
      <c r="K213" s="37">
        <f>SUM(PM_EULopi[[#This Row],[S1]:[S5]])</f>
        <v>0</v>
      </c>
      <c r="L213" s="37" t="str">
        <f t="shared" si="15"/>
        <v>(0, 0, 0)</v>
      </c>
      <c r="M213" s="72"/>
      <c r="N213" s="72"/>
      <c r="O213" s="72"/>
      <c r="P213" s="72"/>
      <c r="Q213" s="72"/>
      <c r="R213" s="37">
        <f>SUM(PM_EULopi[[#This Row],[L1]:[L5]])</f>
        <v>0</v>
      </c>
      <c r="S213" s="37" t="str">
        <f t="shared" si="16"/>
        <v>(0, 0, 0)</v>
      </c>
      <c r="T213" s="72"/>
      <c r="U213" s="72"/>
      <c r="V213" s="72"/>
      <c r="W213" s="72"/>
      <c r="X213" s="72"/>
      <c r="Y213" s="37">
        <f>SUM(PM_EULopi[[#This Row],[Ģ1]:[Ģ5]])</f>
        <v>0</v>
      </c>
      <c r="Z213" s="37" t="str">
        <f t="shared" si="17"/>
        <v>(0, 0, 0)</v>
      </c>
      <c r="AA213" s="72"/>
      <c r="AB213" s="72"/>
      <c r="AC213" s="72"/>
      <c r="AD213" s="72"/>
      <c r="AE213" s="72"/>
      <c r="AF213" s="37">
        <f>SUM(PM_EULopi[[#This Row],[C1]:[C5]])</f>
        <v>0</v>
      </c>
      <c r="AG213" s="37" t="str">
        <f t="shared" si="18"/>
        <v>(0, 0, 0)</v>
      </c>
      <c r="AH213" s="68">
        <f>SUM(PM_EULopi[[#This Row],[S Kopā]]+PM_EULopi[[#This Row],[L Kopā]]+PM_EULopi[[#This Row],[Ģ Kopā]]+PM_EULopi[[#This Row],[C Kopā]])</f>
        <v>0</v>
      </c>
      <c r="AI213" s="68" t="str">
        <f t="shared" si="19"/>
        <v>(0, 0, 0)</v>
      </c>
      <c r="AJ213" s="68" t="str">
        <f>IF(PM_EULopi[[#This Row],[KOPĀ
Punkti ]]&gt;0,RANK(PM_EULopi[[#This Row],[KOPĀ
Punkti ]],PM_EULopi[KOPĀ
Punkti ]),"NAV")</f>
        <v>NAV</v>
      </c>
      <c r="AK213" s="68"/>
      <c r="AL213" s="103">
        <f>INDEX(PM_Dalibnieki[],MATCH(PM_EULopi[[#This Row],[Dablībnieka numurs]],PM_Dalibnieki[Dablībnieka numurs],0),6)</f>
        <v>0</v>
      </c>
      <c r="AM213" s="72" t="str">
        <f>IF(PM_EULopi[[#This Row],[Norma ]]="x",COUNTIFS(PM_EULopi[[Norma ]],PM_EULopi[[#This Row],[Norma ]],PM_EULopi[KOPĀ
Punkti ],"&gt;"&amp;PM_EULopi[[#This Row],[KOPĀ
Punkti ]])+1,"")</f>
        <v/>
      </c>
    </row>
    <row r="214" spans="1:39" x14ac:dyDescent="0.25">
      <c r="A214" s="55">
        <v>208</v>
      </c>
      <c r="B214" s="68">
        <v>208</v>
      </c>
      <c r="C214" s="35">
        <f>INDEX(PM_Dalibnieki[],MATCH(PM_EULopi[[#This Row],[Dablībnieka numurs]],PM_Dalibnieki[Dablībnieka numurs],0),2)</f>
        <v>0</v>
      </c>
      <c r="D214" s="35">
        <f>INDEX(PM_Dalibnieki[],MATCH(PM_EULopi[[#This Row],[Dablībnieka numurs]],PM_Dalibnieki[Dablībnieka numurs],0),3)</f>
        <v>0</v>
      </c>
      <c r="E214" s="35">
        <f>INDEX(PM_Dalibnieki[],MATCH(PM_EULopi[[#This Row],[Dablībnieka numurs]],PM_Dalibnieki[Dablībnieka numurs],0),4)</f>
        <v>0</v>
      </c>
      <c r="F214" s="72"/>
      <c r="G214" s="72"/>
      <c r="H214" s="72"/>
      <c r="I214" s="72"/>
      <c r="J214" s="72"/>
      <c r="K214" s="37">
        <f>SUM(PM_EULopi[[#This Row],[S1]:[S5]])</f>
        <v>0</v>
      </c>
      <c r="L214" s="37" t="str">
        <f t="shared" si="15"/>
        <v>(0, 0, 0)</v>
      </c>
      <c r="M214" s="72"/>
      <c r="N214" s="72"/>
      <c r="O214" s="72"/>
      <c r="P214" s="72"/>
      <c r="Q214" s="72"/>
      <c r="R214" s="37">
        <f>SUM(PM_EULopi[[#This Row],[L1]:[L5]])</f>
        <v>0</v>
      </c>
      <c r="S214" s="37" t="str">
        <f t="shared" si="16"/>
        <v>(0, 0, 0)</v>
      </c>
      <c r="T214" s="72"/>
      <c r="U214" s="72"/>
      <c r="V214" s="72"/>
      <c r="W214" s="72"/>
      <c r="X214" s="72"/>
      <c r="Y214" s="37">
        <f>SUM(PM_EULopi[[#This Row],[Ģ1]:[Ģ5]])</f>
        <v>0</v>
      </c>
      <c r="Z214" s="37" t="str">
        <f t="shared" si="17"/>
        <v>(0, 0, 0)</v>
      </c>
      <c r="AA214" s="72"/>
      <c r="AB214" s="72"/>
      <c r="AC214" s="72"/>
      <c r="AD214" s="72"/>
      <c r="AE214" s="72"/>
      <c r="AF214" s="37">
        <f>SUM(PM_EULopi[[#This Row],[C1]:[C5]])</f>
        <v>0</v>
      </c>
      <c r="AG214" s="37" t="str">
        <f t="shared" si="18"/>
        <v>(0, 0, 0)</v>
      </c>
      <c r="AH214" s="68">
        <f>SUM(PM_EULopi[[#This Row],[S Kopā]]+PM_EULopi[[#This Row],[L Kopā]]+PM_EULopi[[#This Row],[Ģ Kopā]]+PM_EULopi[[#This Row],[C Kopā]])</f>
        <v>0</v>
      </c>
      <c r="AI214" s="68" t="str">
        <f t="shared" si="19"/>
        <v>(0, 0, 0)</v>
      </c>
      <c r="AJ214" s="68" t="str">
        <f>IF(PM_EULopi[[#This Row],[KOPĀ
Punkti ]]&gt;0,RANK(PM_EULopi[[#This Row],[KOPĀ
Punkti ]],PM_EULopi[KOPĀ
Punkti ]),"NAV")</f>
        <v>NAV</v>
      </c>
      <c r="AK214" s="68"/>
      <c r="AL214" s="103">
        <f>INDEX(PM_Dalibnieki[],MATCH(PM_EULopi[[#This Row],[Dablībnieka numurs]],PM_Dalibnieki[Dablībnieka numurs],0),6)</f>
        <v>0</v>
      </c>
      <c r="AM214" s="72" t="str">
        <f>IF(PM_EULopi[[#This Row],[Norma ]]="x",COUNTIFS(PM_EULopi[[Norma ]],PM_EULopi[[#This Row],[Norma ]],PM_EULopi[KOPĀ
Punkti ],"&gt;"&amp;PM_EULopi[[#This Row],[KOPĀ
Punkti ]])+1,"")</f>
        <v/>
      </c>
    </row>
    <row r="215" spans="1:39" x14ac:dyDescent="0.25">
      <c r="A215" s="55">
        <v>209</v>
      </c>
      <c r="B215" s="68">
        <v>209</v>
      </c>
      <c r="C215" s="35">
        <f>INDEX(PM_Dalibnieki[],MATCH(PM_EULopi[[#This Row],[Dablībnieka numurs]],PM_Dalibnieki[Dablībnieka numurs],0),2)</f>
        <v>0</v>
      </c>
      <c r="D215" s="35">
        <f>INDEX(PM_Dalibnieki[],MATCH(PM_EULopi[[#This Row],[Dablībnieka numurs]],PM_Dalibnieki[Dablībnieka numurs],0),3)</f>
        <v>0</v>
      </c>
      <c r="E215" s="35">
        <f>INDEX(PM_Dalibnieki[],MATCH(PM_EULopi[[#This Row],[Dablībnieka numurs]],PM_Dalibnieki[Dablībnieka numurs],0),4)</f>
        <v>0</v>
      </c>
      <c r="F215" s="72"/>
      <c r="G215" s="72"/>
      <c r="H215" s="72"/>
      <c r="I215" s="72"/>
      <c r="J215" s="72"/>
      <c r="K215" s="37">
        <f>SUM(PM_EULopi[[#This Row],[S1]:[S5]])</f>
        <v>0</v>
      </c>
      <c r="L215" s="37" t="str">
        <f t="shared" si="15"/>
        <v>(0, 0, 0)</v>
      </c>
      <c r="M215" s="72"/>
      <c r="N215" s="72"/>
      <c r="O215" s="72"/>
      <c r="P215" s="72"/>
      <c r="Q215" s="72"/>
      <c r="R215" s="37">
        <f>SUM(PM_EULopi[[#This Row],[L1]:[L5]])</f>
        <v>0</v>
      </c>
      <c r="S215" s="37" t="str">
        <f t="shared" si="16"/>
        <v>(0, 0, 0)</v>
      </c>
      <c r="T215" s="72"/>
      <c r="U215" s="72"/>
      <c r="V215" s="72"/>
      <c r="W215" s="72"/>
      <c r="X215" s="72"/>
      <c r="Y215" s="37">
        <f>SUM(PM_EULopi[[#This Row],[Ģ1]:[Ģ5]])</f>
        <v>0</v>
      </c>
      <c r="Z215" s="37" t="str">
        <f t="shared" si="17"/>
        <v>(0, 0, 0)</v>
      </c>
      <c r="AA215" s="72"/>
      <c r="AB215" s="72"/>
      <c r="AC215" s="72"/>
      <c r="AD215" s="72"/>
      <c r="AE215" s="72"/>
      <c r="AF215" s="37">
        <f>SUM(PM_EULopi[[#This Row],[C1]:[C5]])</f>
        <v>0</v>
      </c>
      <c r="AG215" s="37" t="str">
        <f t="shared" si="18"/>
        <v>(0, 0, 0)</v>
      </c>
      <c r="AH215" s="68">
        <f>SUM(PM_EULopi[[#This Row],[S Kopā]]+PM_EULopi[[#This Row],[L Kopā]]+PM_EULopi[[#This Row],[Ģ Kopā]]+PM_EULopi[[#This Row],[C Kopā]])</f>
        <v>0</v>
      </c>
      <c r="AI215" s="68" t="str">
        <f t="shared" si="19"/>
        <v>(0, 0, 0)</v>
      </c>
      <c r="AJ215" s="68" t="str">
        <f>IF(PM_EULopi[[#This Row],[KOPĀ
Punkti ]]&gt;0,RANK(PM_EULopi[[#This Row],[KOPĀ
Punkti ]],PM_EULopi[KOPĀ
Punkti ]),"NAV")</f>
        <v>NAV</v>
      </c>
      <c r="AK215" s="68"/>
      <c r="AL215" s="103">
        <f>INDEX(PM_Dalibnieki[],MATCH(PM_EULopi[[#This Row],[Dablībnieka numurs]],PM_Dalibnieki[Dablībnieka numurs],0),6)</f>
        <v>0</v>
      </c>
      <c r="AM215" s="72" t="str">
        <f>IF(PM_EULopi[[#This Row],[Norma ]]="x",COUNTIFS(PM_EULopi[[Norma ]],PM_EULopi[[#This Row],[Norma ]],PM_EULopi[KOPĀ
Punkti ],"&gt;"&amp;PM_EULopi[[#This Row],[KOPĀ
Punkti ]])+1,"")</f>
        <v/>
      </c>
    </row>
    <row r="216" spans="1:39" x14ac:dyDescent="0.25">
      <c r="A216" s="55">
        <v>210</v>
      </c>
      <c r="B216" s="68">
        <v>210</v>
      </c>
      <c r="C216" s="35">
        <f>INDEX(PM_Dalibnieki[],MATCH(PM_EULopi[[#This Row],[Dablībnieka numurs]],PM_Dalibnieki[Dablībnieka numurs],0),2)</f>
        <v>0</v>
      </c>
      <c r="D216" s="35">
        <f>INDEX(PM_Dalibnieki[],MATCH(PM_EULopi[[#This Row],[Dablībnieka numurs]],PM_Dalibnieki[Dablībnieka numurs],0),3)</f>
        <v>0</v>
      </c>
      <c r="E216" s="35">
        <f>INDEX(PM_Dalibnieki[],MATCH(PM_EULopi[[#This Row],[Dablībnieka numurs]],PM_Dalibnieki[Dablībnieka numurs],0),4)</f>
        <v>0</v>
      </c>
      <c r="F216" s="72"/>
      <c r="G216" s="72"/>
      <c r="H216" s="72"/>
      <c r="I216" s="72"/>
      <c r="J216" s="72"/>
      <c r="K216" s="37">
        <f>SUM(PM_EULopi[[#This Row],[S1]:[S5]])</f>
        <v>0</v>
      </c>
      <c r="L216" s="37" t="str">
        <f t="shared" si="15"/>
        <v>(0, 0, 0)</v>
      </c>
      <c r="M216" s="72"/>
      <c r="N216" s="72"/>
      <c r="O216" s="72"/>
      <c r="P216" s="72"/>
      <c r="Q216" s="72"/>
      <c r="R216" s="37">
        <f>SUM(PM_EULopi[[#This Row],[L1]:[L5]])</f>
        <v>0</v>
      </c>
      <c r="S216" s="37" t="str">
        <f t="shared" si="16"/>
        <v>(0, 0, 0)</v>
      </c>
      <c r="T216" s="72"/>
      <c r="U216" s="72"/>
      <c r="V216" s="72"/>
      <c r="W216" s="72"/>
      <c r="X216" s="72"/>
      <c r="Y216" s="37">
        <f>SUM(PM_EULopi[[#This Row],[Ģ1]:[Ģ5]])</f>
        <v>0</v>
      </c>
      <c r="Z216" s="37" t="str">
        <f t="shared" si="17"/>
        <v>(0, 0, 0)</v>
      </c>
      <c r="AA216" s="72"/>
      <c r="AB216" s="72"/>
      <c r="AC216" s="72"/>
      <c r="AD216" s="72"/>
      <c r="AE216" s="72"/>
      <c r="AF216" s="37">
        <f>SUM(PM_EULopi[[#This Row],[C1]:[C5]])</f>
        <v>0</v>
      </c>
      <c r="AG216" s="37" t="str">
        <f t="shared" si="18"/>
        <v>(0, 0, 0)</v>
      </c>
      <c r="AH216" s="68">
        <f>SUM(PM_EULopi[[#This Row],[S Kopā]]+PM_EULopi[[#This Row],[L Kopā]]+PM_EULopi[[#This Row],[Ģ Kopā]]+PM_EULopi[[#This Row],[C Kopā]])</f>
        <v>0</v>
      </c>
      <c r="AI216" s="68" t="str">
        <f t="shared" si="19"/>
        <v>(0, 0, 0)</v>
      </c>
      <c r="AJ216" s="68" t="str">
        <f>IF(PM_EULopi[[#This Row],[KOPĀ
Punkti ]]&gt;0,RANK(PM_EULopi[[#This Row],[KOPĀ
Punkti ]],PM_EULopi[KOPĀ
Punkti ]),"NAV")</f>
        <v>NAV</v>
      </c>
      <c r="AK216" s="68"/>
      <c r="AL216" s="103">
        <f>INDEX(PM_Dalibnieki[],MATCH(PM_EULopi[[#This Row],[Dablībnieka numurs]],PM_Dalibnieki[Dablībnieka numurs],0),6)</f>
        <v>0</v>
      </c>
      <c r="AM216" s="72" t="str">
        <f>IF(PM_EULopi[[#This Row],[Norma ]]="x",COUNTIFS(PM_EULopi[[Norma ]],PM_EULopi[[#This Row],[Norma ]],PM_EULopi[KOPĀ
Punkti ],"&gt;"&amp;PM_EULopi[[#This Row],[KOPĀ
Punkti ]])+1,"")</f>
        <v/>
      </c>
    </row>
    <row r="217" spans="1:39" x14ac:dyDescent="0.25">
      <c r="A217" s="55">
        <v>211</v>
      </c>
      <c r="B217" s="68">
        <v>211</v>
      </c>
      <c r="C217" s="35">
        <f>INDEX(PM_Dalibnieki[],MATCH(PM_EULopi[[#This Row],[Dablībnieka numurs]],PM_Dalibnieki[Dablībnieka numurs],0),2)</f>
        <v>0</v>
      </c>
      <c r="D217" s="35">
        <f>INDEX(PM_Dalibnieki[],MATCH(PM_EULopi[[#This Row],[Dablībnieka numurs]],PM_Dalibnieki[Dablībnieka numurs],0),3)</f>
        <v>0</v>
      </c>
      <c r="E217" s="35">
        <f>INDEX(PM_Dalibnieki[],MATCH(PM_EULopi[[#This Row],[Dablībnieka numurs]],PM_Dalibnieki[Dablībnieka numurs],0),4)</f>
        <v>0</v>
      </c>
      <c r="F217" s="72"/>
      <c r="G217" s="72"/>
      <c r="H217" s="72"/>
      <c r="I217" s="72"/>
      <c r="J217" s="72"/>
      <c r="K217" s="37">
        <f>SUM(PM_EULopi[[#This Row],[S1]:[S5]])</f>
        <v>0</v>
      </c>
      <c r="L217" s="37" t="str">
        <f t="shared" si="15"/>
        <v>(0, 0, 0)</v>
      </c>
      <c r="M217" s="72"/>
      <c r="N217" s="72"/>
      <c r="O217" s="72"/>
      <c r="P217" s="72"/>
      <c r="Q217" s="72"/>
      <c r="R217" s="37">
        <f>SUM(PM_EULopi[[#This Row],[L1]:[L5]])</f>
        <v>0</v>
      </c>
      <c r="S217" s="37" t="str">
        <f t="shared" si="16"/>
        <v>(0, 0, 0)</v>
      </c>
      <c r="T217" s="72"/>
      <c r="U217" s="72"/>
      <c r="V217" s="72"/>
      <c r="W217" s="72"/>
      <c r="X217" s="72"/>
      <c r="Y217" s="37">
        <f>SUM(PM_EULopi[[#This Row],[Ģ1]:[Ģ5]])</f>
        <v>0</v>
      </c>
      <c r="Z217" s="37" t="str">
        <f t="shared" si="17"/>
        <v>(0, 0, 0)</v>
      </c>
      <c r="AA217" s="72"/>
      <c r="AB217" s="72"/>
      <c r="AC217" s="72"/>
      <c r="AD217" s="72"/>
      <c r="AE217" s="72"/>
      <c r="AF217" s="37">
        <f>SUM(PM_EULopi[[#This Row],[C1]:[C5]])</f>
        <v>0</v>
      </c>
      <c r="AG217" s="37" t="str">
        <f t="shared" si="18"/>
        <v>(0, 0, 0)</v>
      </c>
      <c r="AH217" s="68">
        <f>SUM(PM_EULopi[[#This Row],[S Kopā]]+PM_EULopi[[#This Row],[L Kopā]]+PM_EULopi[[#This Row],[Ģ Kopā]]+PM_EULopi[[#This Row],[C Kopā]])</f>
        <v>0</v>
      </c>
      <c r="AI217" s="68" t="str">
        <f t="shared" si="19"/>
        <v>(0, 0, 0)</v>
      </c>
      <c r="AJ217" s="68" t="str">
        <f>IF(PM_EULopi[[#This Row],[KOPĀ
Punkti ]]&gt;0,RANK(PM_EULopi[[#This Row],[KOPĀ
Punkti ]],PM_EULopi[KOPĀ
Punkti ]),"NAV")</f>
        <v>NAV</v>
      </c>
      <c r="AK217" s="68"/>
      <c r="AL217" s="103">
        <f>INDEX(PM_Dalibnieki[],MATCH(PM_EULopi[[#This Row],[Dablībnieka numurs]],PM_Dalibnieki[Dablībnieka numurs],0),6)</f>
        <v>0</v>
      </c>
      <c r="AM217" s="72" t="str">
        <f>IF(PM_EULopi[[#This Row],[Norma ]]="x",COUNTIFS(PM_EULopi[[Norma ]],PM_EULopi[[#This Row],[Norma ]],PM_EULopi[KOPĀ
Punkti ],"&gt;"&amp;PM_EULopi[[#This Row],[KOPĀ
Punkti ]])+1,"")</f>
        <v/>
      </c>
    </row>
    <row r="218" spans="1:39" x14ac:dyDescent="0.25">
      <c r="A218" s="55">
        <v>212</v>
      </c>
      <c r="B218" s="68">
        <v>212</v>
      </c>
      <c r="C218" s="35">
        <f>INDEX(PM_Dalibnieki[],MATCH(PM_EULopi[[#This Row],[Dablībnieka numurs]],PM_Dalibnieki[Dablībnieka numurs],0),2)</f>
        <v>0</v>
      </c>
      <c r="D218" s="35">
        <f>INDEX(PM_Dalibnieki[],MATCH(PM_EULopi[[#This Row],[Dablībnieka numurs]],PM_Dalibnieki[Dablībnieka numurs],0),3)</f>
        <v>0</v>
      </c>
      <c r="E218" s="35">
        <f>INDEX(PM_Dalibnieki[],MATCH(PM_EULopi[[#This Row],[Dablībnieka numurs]],PM_Dalibnieki[Dablībnieka numurs],0),4)</f>
        <v>0</v>
      </c>
      <c r="F218" s="72"/>
      <c r="G218" s="72"/>
      <c r="H218" s="72"/>
      <c r="I218" s="72"/>
      <c r="J218" s="72"/>
      <c r="K218" s="37">
        <f>SUM(PM_EULopi[[#This Row],[S1]:[S5]])</f>
        <v>0</v>
      </c>
      <c r="L218" s="37" t="str">
        <f t="shared" si="15"/>
        <v>(0, 0, 0)</v>
      </c>
      <c r="M218" s="72"/>
      <c r="N218" s="72"/>
      <c r="O218" s="72"/>
      <c r="P218" s="72"/>
      <c r="Q218" s="72"/>
      <c r="R218" s="37">
        <f>SUM(PM_EULopi[[#This Row],[L1]:[L5]])</f>
        <v>0</v>
      </c>
      <c r="S218" s="37" t="str">
        <f t="shared" si="16"/>
        <v>(0, 0, 0)</v>
      </c>
      <c r="T218" s="72"/>
      <c r="U218" s="72"/>
      <c r="V218" s="72"/>
      <c r="W218" s="72"/>
      <c r="X218" s="72"/>
      <c r="Y218" s="37">
        <f>SUM(PM_EULopi[[#This Row],[Ģ1]:[Ģ5]])</f>
        <v>0</v>
      </c>
      <c r="Z218" s="37" t="str">
        <f t="shared" si="17"/>
        <v>(0, 0, 0)</v>
      </c>
      <c r="AA218" s="72"/>
      <c r="AB218" s="72"/>
      <c r="AC218" s="72"/>
      <c r="AD218" s="72"/>
      <c r="AE218" s="72"/>
      <c r="AF218" s="37">
        <f>SUM(PM_EULopi[[#This Row],[C1]:[C5]])</f>
        <v>0</v>
      </c>
      <c r="AG218" s="37" t="str">
        <f t="shared" si="18"/>
        <v>(0, 0, 0)</v>
      </c>
      <c r="AH218" s="68">
        <f>SUM(PM_EULopi[[#This Row],[S Kopā]]+PM_EULopi[[#This Row],[L Kopā]]+PM_EULopi[[#This Row],[Ģ Kopā]]+PM_EULopi[[#This Row],[C Kopā]])</f>
        <v>0</v>
      </c>
      <c r="AI218" s="68" t="str">
        <f t="shared" si="19"/>
        <v>(0, 0, 0)</v>
      </c>
      <c r="AJ218" s="68" t="str">
        <f>IF(PM_EULopi[[#This Row],[KOPĀ
Punkti ]]&gt;0,RANK(PM_EULopi[[#This Row],[KOPĀ
Punkti ]],PM_EULopi[KOPĀ
Punkti ]),"NAV")</f>
        <v>NAV</v>
      </c>
      <c r="AK218" s="68"/>
      <c r="AL218" s="103">
        <f>INDEX(PM_Dalibnieki[],MATCH(PM_EULopi[[#This Row],[Dablībnieka numurs]],PM_Dalibnieki[Dablībnieka numurs],0),6)</f>
        <v>0</v>
      </c>
      <c r="AM218" s="72" t="str">
        <f>IF(PM_EULopi[[#This Row],[Norma ]]="x",COUNTIFS(PM_EULopi[[Norma ]],PM_EULopi[[#This Row],[Norma ]],PM_EULopi[KOPĀ
Punkti ],"&gt;"&amp;PM_EULopi[[#This Row],[KOPĀ
Punkti ]])+1,"")</f>
        <v/>
      </c>
    </row>
    <row r="219" spans="1:39" x14ac:dyDescent="0.25">
      <c r="A219" s="55">
        <v>213</v>
      </c>
      <c r="B219" s="68">
        <v>213</v>
      </c>
      <c r="C219" s="35">
        <f>INDEX(PM_Dalibnieki[],MATCH(PM_EULopi[[#This Row],[Dablībnieka numurs]],PM_Dalibnieki[Dablībnieka numurs],0),2)</f>
        <v>0</v>
      </c>
      <c r="D219" s="35">
        <f>INDEX(PM_Dalibnieki[],MATCH(PM_EULopi[[#This Row],[Dablībnieka numurs]],PM_Dalibnieki[Dablībnieka numurs],0),3)</f>
        <v>0</v>
      </c>
      <c r="E219" s="35">
        <f>INDEX(PM_Dalibnieki[],MATCH(PM_EULopi[[#This Row],[Dablībnieka numurs]],PM_Dalibnieki[Dablībnieka numurs],0),4)</f>
        <v>0</v>
      </c>
      <c r="F219" s="72"/>
      <c r="G219" s="72"/>
      <c r="H219" s="72"/>
      <c r="I219" s="72"/>
      <c r="J219" s="72"/>
      <c r="K219" s="37">
        <f>SUM(PM_EULopi[[#This Row],[S1]:[S5]])</f>
        <v>0</v>
      </c>
      <c r="L219" s="37" t="str">
        <f t="shared" si="15"/>
        <v>(0, 0, 0)</v>
      </c>
      <c r="M219" s="72"/>
      <c r="N219" s="72"/>
      <c r="O219" s="72"/>
      <c r="P219" s="72"/>
      <c r="Q219" s="72"/>
      <c r="R219" s="37">
        <f>SUM(PM_EULopi[[#This Row],[L1]:[L5]])</f>
        <v>0</v>
      </c>
      <c r="S219" s="37" t="str">
        <f t="shared" si="16"/>
        <v>(0, 0, 0)</v>
      </c>
      <c r="T219" s="72"/>
      <c r="U219" s="72"/>
      <c r="V219" s="72"/>
      <c r="W219" s="72"/>
      <c r="X219" s="72"/>
      <c r="Y219" s="37">
        <f>SUM(PM_EULopi[[#This Row],[Ģ1]:[Ģ5]])</f>
        <v>0</v>
      </c>
      <c r="Z219" s="37" t="str">
        <f t="shared" si="17"/>
        <v>(0, 0, 0)</v>
      </c>
      <c r="AA219" s="72"/>
      <c r="AB219" s="72"/>
      <c r="AC219" s="72"/>
      <c r="AD219" s="72"/>
      <c r="AE219" s="72"/>
      <c r="AF219" s="37">
        <f>SUM(PM_EULopi[[#This Row],[C1]:[C5]])</f>
        <v>0</v>
      </c>
      <c r="AG219" s="37" t="str">
        <f t="shared" si="18"/>
        <v>(0, 0, 0)</v>
      </c>
      <c r="AH219" s="68">
        <f>SUM(PM_EULopi[[#This Row],[S Kopā]]+PM_EULopi[[#This Row],[L Kopā]]+PM_EULopi[[#This Row],[Ģ Kopā]]+PM_EULopi[[#This Row],[C Kopā]])</f>
        <v>0</v>
      </c>
      <c r="AI219" s="68" t="str">
        <f t="shared" si="19"/>
        <v>(0, 0, 0)</v>
      </c>
      <c r="AJ219" s="68" t="str">
        <f>IF(PM_EULopi[[#This Row],[KOPĀ
Punkti ]]&gt;0,RANK(PM_EULopi[[#This Row],[KOPĀ
Punkti ]],PM_EULopi[KOPĀ
Punkti ]),"NAV")</f>
        <v>NAV</v>
      </c>
      <c r="AK219" s="68"/>
      <c r="AL219" s="103">
        <f>INDEX(PM_Dalibnieki[],MATCH(PM_EULopi[[#This Row],[Dablībnieka numurs]],PM_Dalibnieki[Dablībnieka numurs],0),6)</f>
        <v>0</v>
      </c>
      <c r="AM219" s="72" t="str">
        <f>IF(PM_EULopi[[#This Row],[Norma ]]="x",COUNTIFS(PM_EULopi[[Norma ]],PM_EULopi[[#This Row],[Norma ]],PM_EULopi[KOPĀ
Punkti ],"&gt;"&amp;PM_EULopi[[#This Row],[KOPĀ
Punkti ]])+1,"")</f>
        <v/>
      </c>
    </row>
    <row r="220" spans="1:39" x14ac:dyDescent="0.25">
      <c r="A220" s="55">
        <v>214</v>
      </c>
      <c r="B220" s="68">
        <v>214</v>
      </c>
      <c r="C220" s="35">
        <f>INDEX(PM_Dalibnieki[],MATCH(PM_EULopi[[#This Row],[Dablībnieka numurs]],PM_Dalibnieki[Dablībnieka numurs],0),2)</f>
        <v>0</v>
      </c>
      <c r="D220" s="35">
        <f>INDEX(PM_Dalibnieki[],MATCH(PM_EULopi[[#This Row],[Dablībnieka numurs]],PM_Dalibnieki[Dablībnieka numurs],0),3)</f>
        <v>0</v>
      </c>
      <c r="E220" s="35">
        <f>INDEX(PM_Dalibnieki[],MATCH(PM_EULopi[[#This Row],[Dablībnieka numurs]],PM_Dalibnieki[Dablībnieka numurs],0),4)</f>
        <v>0</v>
      </c>
      <c r="F220" s="72"/>
      <c r="G220" s="72"/>
      <c r="H220" s="72"/>
      <c r="I220" s="72"/>
      <c r="J220" s="72"/>
      <c r="K220" s="37">
        <f>SUM(PM_EULopi[[#This Row],[S1]:[S5]])</f>
        <v>0</v>
      </c>
      <c r="L220" s="37" t="str">
        <f t="shared" si="15"/>
        <v>(0, 0, 0)</v>
      </c>
      <c r="M220" s="72"/>
      <c r="N220" s="72"/>
      <c r="O220" s="72"/>
      <c r="P220" s="72"/>
      <c r="Q220" s="72"/>
      <c r="R220" s="37">
        <f>SUM(PM_EULopi[[#This Row],[L1]:[L5]])</f>
        <v>0</v>
      </c>
      <c r="S220" s="37" t="str">
        <f t="shared" si="16"/>
        <v>(0, 0, 0)</v>
      </c>
      <c r="T220" s="72"/>
      <c r="U220" s="72"/>
      <c r="V220" s="72"/>
      <c r="W220" s="72"/>
      <c r="X220" s="72"/>
      <c r="Y220" s="37">
        <f>SUM(PM_EULopi[[#This Row],[Ģ1]:[Ģ5]])</f>
        <v>0</v>
      </c>
      <c r="Z220" s="37" t="str">
        <f t="shared" si="17"/>
        <v>(0, 0, 0)</v>
      </c>
      <c r="AA220" s="72"/>
      <c r="AB220" s="72"/>
      <c r="AC220" s="72"/>
      <c r="AD220" s="72"/>
      <c r="AE220" s="72"/>
      <c r="AF220" s="37">
        <f>SUM(PM_EULopi[[#This Row],[C1]:[C5]])</f>
        <v>0</v>
      </c>
      <c r="AG220" s="37" t="str">
        <f t="shared" si="18"/>
        <v>(0, 0, 0)</v>
      </c>
      <c r="AH220" s="68">
        <f>SUM(PM_EULopi[[#This Row],[S Kopā]]+PM_EULopi[[#This Row],[L Kopā]]+PM_EULopi[[#This Row],[Ģ Kopā]]+PM_EULopi[[#This Row],[C Kopā]])</f>
        <v>0</v>
      </c>
      <c r="AI220" s="68" t="str">
        <f t="shared" si="19"/>
        <v>(0, 0, 0)</v>
      </c>
      <c r="AJ220" s="68" t="str">
        <f>IF(PM_EULopi[[#This Row],[KOPĀ
Punkti ]]&gt;0,RANK(PM_EULopi[[#This Row],[KOPĀ
Punkti ]],PM_EULopi[KOPĀ
Punkti ]),"NAV")</f>
        <v>NAV</v>
      </c>
      <c r="AK220" s="68"/>
      <c r="AL220" s="103">
        <f>INDEX(PM_Dalibnieki[],MATCH(PM_EULopi[[#This Row],[Dablībnieka numurs]],PM_Dalibnieki[Dablībnieka numurs],0),6)</f>
        <v>0</v>
      </c>
      <c r="AM220" s="72" t="str">
        <f>IF(PM_EULopi[[#This Row],[Norma ]]="x",COUNTIFS(PM_EULopi[[Norma ]],PM_EULopi[[#This Row],[Norma ]],PM_EULopi[KOPĀ
Punkti ],"&gt;"&amp;PM_EULopi[[#This Row],[KOPĀ
Punkti ]])+1,"")</f>
        <v/>
      </c>
    </row>
    <row r="221" spans="1:39" x14ac:dyDescent="0.25">
      <c r="A221" s="55">
        <v>215</v>
      </c>
      <c r="B221" s="68">
        <v>215</v>
      </c>
      <c r="C221" s="35">
        <f>INDEX(PM_Dalibnieki[],MATCH(PM_EULopi[[#This Row],[Dablībnieka numurs]],PM_Dalibnieki[Dablībnieka numurs],0),2)</f>
        <v>0</v>
      </c>
      <c r="D221" s="35">
        <f>INDEX(PM_Dalibnieki[],MATCH(PM_EULopi[[#This Row],[Dablībnieka numurs]],PM_Dalibnieki[Dablībnieka numurs],0),3)</f>
        <v>0</v>
      </c>
      <c r="E221" s="35">
        <f>INDEX(PM_Dalibnieki[],MATCH(PM_EULopi[[#This Row],[Dablībnieka numurs]],PM_Dalibnieki[Dablībnieka numurs],0),4)</f>
        <v>0</v>
      </c>
      <c r="F221" s="72"/>
      <c r="G221" s="72"/>
      <c r="H221" s="72"/>
      <c r="I221" s="72"/>
      <c r="J221" s="72"/>
      <c r="K221" s="37">
        <f>SUM(PM_EULopi[[#This Row],[S1]:[S5]])</f>
        <v>0</v>
      </c>
      <c r="L221" s="37" t="str">
        <f t="shared" si="15"/>
        <v>(0, 0, 0)</v>
      </c>
      <c r="M221" s="72"/>
      <c r="N221" s="72"/>
      <c r="O221" s="72"/>
      <c r="P221" s="72"/>
      <c r="Q221" s="72"/>
      <c r="R221" s="37">
        <f>SUM(PM_EULopi[[#This Row],[L1]:[L5]])</f>
        <v>0</v>
      </c>
      <c r="S221" s="37" t="str">
        <f t="shared" si="16"/>
        <v>(0, 0, 0)</v>
      </c>
      <c r="T221" s="72"/>
      <c r="U221" s="72"/>
      <c r="V221" s="72"/>
      <c r="W221" s="72"/>
      <c r="X221" s="72"/>
      <c r="Y221" s="37">
        <f>SUM(PM_EULopi[[#This Row],[Ģ1]:[Ģ5]])</f>
        <v>0</v>
      </c>
      <c r="Z221" s="37" t="str">
        <f t="shared" si="17"/>
        <v>(0, 0, 0)</v>
      </c>
      <c r="AA221" s="72"/>
      <c r="AB221" s="72"/>
      <c r="AC221" s="72"/>
      <c r="AD221" s="72"/>
      <c r="AE221" s="72"/>
      <c r="AF221" s="37">
        <f>SUM(PM_EULopi[[#This Row],[C1]:[C5]])</f>
        <v>0</v>
      </c>
      <c r="AG221" s="37" t="str">
        <f t="shared" si="18"/>
        <v>(0, 0, 0)</v>
      </c>
      <c r="AH221" s="68">
        <f>SUM(PM_EULopi[[#This Row],[S Kopā]]+PM_EULopi[[#This Row],[L Kopā]]+PM_EULopi[[#This Row],[Ģ Kopā]]+PM_EULopi[[#This Row],[C Kopā]])</f>
        <v>0</v>
      </c>
      <c r="AI221" s="68" t="str">
        <f t="shared" si="19"/>
        <v>(0, 0, 0)</v>
      </c>
      <c r="AJ221" s="68" t="str">
        <f>IF(PM_EULopi[[#This Row],[KOPĀ
Punkti ]]&gt;0,RANK(PM_EULopi[[#This Row],[KOPĀ
Punkti ]],PM_EULopi[KOPĀ
Punkti ]),"NAV")</f>
        <v>NAV</v>
      </c>
      <c r="AK221" s="68"/>
      <c r="AL221" s="103">
        <f>INDEX(PM_Dalibnieki[],MATCH(PM_EULopi[[#This Row],[Dablībnieka numurs]],PM_Dalibnieki[Dablībnieka numurs],0),6)</f>
        <v>0</v>
      </c>
      <c r="AM221" s="72" t="str">
        <f>IF(PM_EULopi[[#This Row],[Norma ]]="x",COUNTIFS(PM_EULopi[[Norma ]],PM_EULopi[[#This Row],[Norma ]],PM_EULopi[KOPĀ
Punkti ],"&gt;"&amp;PM_EULopi[[#This Row],[KOPĀ
Punkti ]])+1,"")</f>
        <v/>
      </c>
    </row>
    <row r="222" spans="1:39" x14ac:dyDescent="0.25">
      <c r="A222" s="55">
        <v>216</v>
      </c>
      <c r="B222" s="68">
        <v>216</v>
      </c>
      <c r="C222" s="35">
        <f>INDEX(PM_Dalibnieki[],MATCH(PM_EULopi[[#This Row],[Dablībnieka numurs]],PM_Dalibnieki[Dablībnieka numurs],0),2)</f>
        <v>0</v>
      </c>
      <c r="D222" s="35">
        <f>INDEX(PM_Dalibnieki[],MATCH(PM_EULopi[[#This Row],[Dablībnieka numurs]],PM_Dalibnieki[Dablībnieka numurs],0),3)</f>
        <v>0</v>
      </c>
      <c r="E222" s="35">
        <f>INDEX(PM_Dalibnieki[],MATCH(PM_EULopi[[#This Row],[Dablībnieka numurs]],PM_Dalibnieki[Dablībnieka numurs],0),4)</f>
        <v>0</v>
      </c>
      <c r="F222" s="72"/>
      <c r="G222" s="72"/>
      <c r="H222" s="72"/>
      <c r="I222" s="72"/>
      <c r="J222" s="72"/>
      <c r="K222" s="37">
        <f>SUM(PM_EULopi[[#This Row],[S1]:[S5]])</f>
        <v>0</v>
      </c>
      <c r="L222" s="37" t="str">
        <f t="shared" si="15"/>
        <v>(0, 0, 0)</v>
      </c>
      <c r="M222" s="72"/>
      <c r="N222" s="72"/>
      <c r="O222" s="72"/>
      <c r="P222" s="72"/>
      <c r="Q222" s="72"/>
      <c r="R222" s="37">
        <f>SUM(PM_EULopi[[#This Row],[L1]:[L5]])</f>
        <v>0</v>
      </c>
      <c r="S222" s="37" t="str">
        <f t="shared" si="16"/>
        <v>(0, 0, 0)</v>
      </c>
      <c r="T222" s="72"/>
      <c r="U222" s="72"/>
      <c r="V222" s="72"/>
      <c r="W222" s="72"/>
      <c r="X222" s="72"/>
      <c r="Y222" s="37">
        <f>SUM(PM_EULopi[[#This Row],[Ģ1]:[Ģ5]])</f>
        <v>0</v>
      </c>
      <c r="Z222" s="37" t="str">
        <f t="shared" si="17"/>
        <v>(0, 0, 0)</v>
      </c>
      <c r="AA222" s="72"/>
      <c r="AB222" s="72"/>
      <c r="AC222" s="72"/>
      <c r="AD222" s="72"/>
      <c r="AE222" s="72"/>
      <c r="AF222" s="37">
        <f>SUM(PM_EULopi[[#This Row],[C1]:[C5]])</f>
        <v>0</v>
      </c>
      <c r="AG222" s="37" t="str">
        <f t="shared" si="18"/>
        <v>(0, 0, 0)</v>
      </c>
      <c r="AH222" s="68">
        <f>SUM(PM_EULopi[[#This Row],[S Kopā]]+PM_EULopi[[#This Row],[L Kopā]]+PM_EULopi[[#This Row],[Ģ Kopā]]+PM_EULopi[[#This Row],[C Kopā]])</f>
        <v>0</v>
      </c>
      <c r="AI222" s="68" t="str">
        <f t="shared" si="19"/>
        <v>(0, 0, 0)</v>
      </c>
      <c r="AJ222" s="68" t="str">
        <f>IF(PM_EULopi[[#This Row],[KOPĀ
Punkti ]]&gt;0,RANK(PM_EULopi[[#This Row],[KOPĀ
Punkti ]],PM_EULopi[KOPĀ
Punkti ]),"NAV")</f>
        <v>NAV</v>
      </c>
      <c r="AK222" s="68"/>
      <c r="AL222" s="103">
        <f>INDEX(PM_Dalibnieki[],MATCH(PM_EULopi[[#This Row],[Dablībnieka numurs]],PM_Dalibnieki[Dablībnieka numurs],0),6)</f>
        <v>0</v>
      </c>
      <c r="AM222" s="72" t="str">
        <f>IF(PM_EULopi[[#This Row],[Norma ]]="x",COUNTIFS(PM_EULopi[[Norma ]],PM_EULopi[[#This Row],[Norma ]],PM_EULopi[KOPĀ
Punkti ],"&gt;"&amp;PM_EULopi[[#This Row],[KOPĀ
Punkti ]])+1,"")</f>
        <v/>
      </c>
    </row>
    <row r="223" spans="1:39" x14ac:dyDescent="0.25">
      <c r="A223" s="55">
        <v>217</v>
      </c>
      <c r="B223" s="68">
        <v>217</v>
      </c>
      <c r="C223" s="35">
        <f>INDEX(PM_Dalibnieki[],MATCH(PM_EULopi[[#This Row],[Dablībnieka numurs]],PM_Dalibnieki[Dablībnieka numurs],0),2)</f>
        <v>0</v>
      </c>
      <c r="D223" s="35">
        <f>INDEX(PM_Dalibnieki[],MATCH(PM_EULopi[[#This Row],[Dablībnieka numurs]],PM_Dalibnieki[Dablībnieka numurs],0),3)</f>
        <v>0</v>
      </c>
      <c r="E223" s="35">
        <f>INDEX(PM_Dalibnieki[],MATCH(PM_EULopi[[#This Row],[Dablībnieka numurs]],PM_Dalibnieki[Dablībnieka numurs],0),4)</f>
        <v>0</v>
      </c>
      <c r="F223" s="72"/>
      <c r="G223" s="72"/>
      <c r="H223" s="72"/>
      <c r="I223" s="72"/>
      <c r="J223" s="72"/>
      <c r="K223" s="37">
        <f>SUM(PM_EULopi[[#This Row],[S1]:[S5]])</f>
        <v>0</v>
      </c>
      <c r="L223" s="37" t="str">
        <f t="shared" si="15"/>
        <v>(0, 0, 0)</v>
      </c>
      <c r="M223" s="72"/>
      <c r="N223" s="72"/>
      <c r="O223" s="72"/>
      <c r="P223" s="72"/>
      <c r="Q223" s="72"/>
      <c r="R223" s="37">
        <f>SUM(PM_EULopi[[#This Row],[L1]:[L5]])</f>
        <v>0</v>
      </c>
      <c r="S223" s="37" t="str">
        <f t="shared" si="16"/>
        <v>(0, 0, 0)</v>
      </c>
      <c r="T223" s="72"/>
      <c r="U223" s="72"/>
      <c r="V223" s="72"/>
      <c r="W223" s="72"/>
      <c r="X223" s="72"/>
      <c r="Y223" s="37">
        <f>SUM(PM_EULopi[[#This Row],[Ģ1]:[Ģ5]])</f>
        <v>0</v>
      </c>
      <c r="Z223" s="37" t="str">
        <f t="shared" si="17"/>
        <v>(0, 0, 0)</v>
      </c>
      <c r="AA223" s="72"/>
      <c r="AB223" s="72"/>
      <c r="AC223" s="72"/>
      <c r="AD223" s="72"/>
      <c r="AE223" s="72"/>
      <c r="AF223" s="37">
        <f>SUM(PM_EULopi[[#This Row],[C1]:[C5]])</f>
        <v>0</v>
      </c>
      <c r="AG223" s="37" t="str">
        <f t="shared" si="18"/>
        <v>(0, 0, 0)</v>
      </c>
      <c r="AH223" s="68">
        <f>SUM(PM_EULopi[[#This Row],[S Kopā]]+PM_EULopi[[#This Row],[L Kopā]]+PM_EULopi[[#This Row],[Ģ Kopā]]+PM_EULopi[[#This Row],[C Kopā]])</f>
        <v>0</v>
      </c>
      <c r="AI223" s="68" t="str">
        <f t="shared" si="19"/>
        <v>(0, 0, 0)</v>
      </c>
      <c r="AJ223" s="68" t="str">
        <f>IF(PM_EULopi[[#This Row],[KOPĀ
Punkti ]]&gt;0,RANK(PM_EULopi[[#This Row],[KOPĀ
Punkti ]],PM_EULopi[KOPĀ
Punkti ]),"NAV")</f>
        <v>NAV</v>
      </c>
      <c r="AK223" s="68"/>
      <c r="AL223" s="103">
        <f>INDEX(PM_Dalibnieki[],MATCH(PM_EULopi[[#This Row],[Dablībnieka numurs]],PM_Dalibnieki[Dablībnieka numurs],0),6)</f>
        <v>0</v>
      </c>
      <c r="AM223" s="72" t="str">
        <f>IF(PM_EULopi[[#This Row],[Norma ]]="x",COUNTIFS(PM_EULopi[[Norma ]],PM_EULopi[[#This Row],[Norma ]],PM_EULopi[KOPĀ
Punkti ],"&gt;"&amp;PM_EULopi[[#This Row],[KOPĀ
Punkti ]])+1,"")</f>
        <v/>
      </c>
    </row>
    <row r="224" spans="1:39" x14ac:dyDescent="0.25">
      <c r="A224" s="55">
        <v>218</v>
      </c>
      <c r="B224" s="68">
        <v>218</v>
      </c>
      <c r="C224" s="35">
        <f>INDEX(PM_Dalibnieki[],MATCH(PM_EULopi[[#This Row],[Dablībnieka numurs]],PM_Dalibnieki[Dablībnieka numurs],0),2)</f>
        <v>0</v>
      </c>
      <c r="D224" s="35">
        <f>INDEX(PM_Dalibnieki[],MATCH(PM_EULopi[[#This Row],[Dablībnieka numurs]],PM_Dalibnieki[Dablībnieka numurs],0),3)</f>
        <v>0</v>
      </c>
      <c r="E224" s="35">
        <f>INDEX(PM_Dalibnieki[],MATCH(PM_EULopi[[#This Row],[Dablībnieka numurs]],PM_Dalibnieki[Dablībnieka numurs],0),4)</f>
        <v>0</v>
      </c>
      <c r="F224" s="72"/>
      <c r="G224" s="72"/>
      <c r="H224" s="72"/>
      <c r="I224" s="72"/>
      <c r="J224" s="72"/>
      <c r="K224" s="37">
        <f>SUM(PM_EULopi[[#This Row],[S1]:[S5]])</f>
        <v>0</v>
      </c>
      <c r="L224" s="37" t="str">
        <f t="shared" si="15"/>
        <v>(0, 0, 0)</v>
      </c>
      <c r="M224" s="72"/>
      <c r="N224" s="72"/>
      <c r="O224" s="72"/>
      <c r="P224" s="72"/>
      <c r="Q224" s="72"/>
      <c r="R224" s="37">
        <f>SUM(PM_EULopi[[#This Row],[L1]:[L5]])</f>
        <v>0</v>
      </c>
      <c r="S224" s="37" t="str">
        <f t="shared" si="16"/>
        <v>(0, 0, 0)</v>
      </c>
      <c r="T224" s="72"/>
      <c r="U224" s="72"/>
      <c r="V224" s="72"/>
      <c r="W224" s="72"/>
      <c r="X224" s="72"/>
      <c r="Y224" s="37">
        <f>SUM(PM_EULopi[[#This Row],[Ģ1]:[Ģ5]])</f>
        <v>0</v>
      </c>
      <c r="Z224" s="37" t="str">
        <f t="shared" si="17"/>
        <v>(0, 0, 0)</v>
      </c>
      <c r="AA224" s="72"/>
      <c r="AB224" s="72"/>
      <c r="AC224" s="72"/>
      <c r="AD224" s="72"/>
      <c r="AE224" s="72"/>
      <c r="AF224" s="37">
        <f>SUM(PM_EULopi[[#This Row],[C1]:[C5]])</f>
        <v>0</v>
      </c>
      <c r="AG224" s="37" t="str">
        <f t="shared" si="18"/>
        <v>(0, 0, 0)</v>
      </c>
      <c r="AH224" s="68">
        <f>SUM(PM_EULopi[[#This Row],[S Kopā]]+PM_EULopi[[#This Row],[L Kopā]]+PM_EULopi[[#This Row],[Ģ Kopā]]+PM_EULopi[[#This Row],[C Kopā]])</f>
        <v>0</v>
      </c>
      <c r="AI224" s="68" t="str">
        <f t="shared" si="19"/>
        <v>(0, 0, 0)</v>
      </c>
      <c r="AJ224" s="68" t="str">
        <f>IF(PM_EULopi[[#This Row],[KOPĀ
Punkti ]]&gt;0,RANK(PM_EULopi[[#This Row],[KOPĀ
Punkti ]],PM_EULopi[KOPĀ
Punkti ]),"NAV")</f>
        <v>NAV</v>
      </c>
      <c r="AK224" s="68"/>
      <c r="AL224" s="103">
        <f>INDEX(PM_Dalibnieki[],MATCH(PM_EULopi[[#This Row],[Dablībnieka numurs]],PM_Dalibnieki[Dablībnieka numurs],0),6)</f>
        <v>0</v>
      </c>
      <c r="AM224" s="72" t="str">
        <f>IF(PM_EULopi[[#This Row],[Norma ]]="x",COUNTIFS(PM_EULopi[[Norma ]],PM_EULopi[[#This Row],[Norma ]],PM_EULopi[KOPĀ
Punkti ],"&gt;"&amp;PM_EULopi[[#This Row],[KOPĀ
Punkti ]])+1,"")</f>
        <v/>
      </c>
    </row>
    <row r="225" spans="1:39" x14ac:dyDescent="0.25">
      <c r="A225" s="55">
        <v>219</v>
      </c>
      <c r="B225" s="68">
        <v>219</v>
      </c>
      <c r="C225" s="35">
        <f>INDEX(PM_Dalibnieki[],MATCH(PM_EULopi[[#This Row],[Dablībnieka numurs]],PM_Dalibnieki[Dablībnieka numurs],0),2)</f>
        <v>0</v>
      </c>
      <c r="D225" s="35">
        <f>INDEX(PM_Dalibnieki[],MATCH(PM_EULopi[[#This Row],[Dablībnieka numurs]],PM_Dalibnieki[Dablībnieka numurs],0),3)</f>
        <v>0</v>
      </c>
      <c r="E225" s="35">
        <f>INDEX(PM_Dalibnieki[],MATCH(PM_EULopi[[#This Row],[Dablībnieka numurs]],PM_Dalibnieki[Dablībnieka numurs],0),4)</f>
        <v>0</v>
      </c>
      <c r="F225" s="72"/>
      <c r="G225" s="72"/>
      <c r="H225" s="72"/>
      <c r="I225" s="72"/>
      <c r="J225" s="72"/>
      <c r="K225" s="37">
        <f>SUM(PM_EULopi[[#This Row],[S1]:[S5]])</f>
        <v>0</v>
      </c>
      <c r="L225" s="37" t="str">
        <f t="shared" si="15"/>
        <v>(0, 0, 0)</v>
      </c>
      <c r="M225" s="72"/>
      <c r="N225" s="72"/>
      <c r="O225" s="72"/>
      <c r="P225" s="72"/>
      <c r="Q225" s="72"/>
      <c r="R225" s="37">
        <f>SUM(PM_EULopi[[#This Row],[L1]:[L5]])</f>
        <v>0</v>
      </c>
      <c r="S225" s="37" t="str">
        <f t="shared" si="16"/>
        <v>(0, 0, 0)</v>
      </c>
      <c r="T225" s="72"/>
      <c r="U225" s="72"/>
      <c r="V225" s="72"/>
      <c r="W225" s="72"/>
      <c r="X225" s="72"/>
      <c r="Y225" s="37">
        <f>SUM(PM_EULopi[[#This Row],[Ģ1]:[Ģ5]])</f>
        <v>0</v>
      </c>
      <c r="Z225" s="37" t="str">
        <f t="shared" si="17"/>
        <v>(0, 0, 0)</v>
      </c>
      <c r="AA225" s="72"/>
      <c r="AB225" s="72"/>
      <c r="AC225" s="72"/>
      <c r="AD225" s="72"/>
      <c r="AE225" s="72"/>
      <c r="AF225" s="37">
        <f>SUM(PM_EULopi[[#This Row],[C1]:[C5]])</f>
        <v>0</v>
      </c>
      <c r="AG225" s="37" t="str">
        <f t="shared" si="18"/>
        <v>(0, 0, 0)</v>
      </c>
      <c r="AH225" s="68">
        <f>SUM(PM_EULopi[[#This Row],[S Kopā]]+PM_EULopi[[#This Row],[L Kopā]]+PM_EULopi[[#This Row],[Ģ Kopā]]+PM_EULopi[[#This Row],[C Kopā]])</f>
        <v>0</v>
      </c>
      <c r="AI225" s="68" t="str">
        <f t="shared" si="19"/>
        <v>(0, 0, 0)</v>
      </c>
      <c r="AJ225" s="68" t="str">
        <f>IF(PM_EULopi[[#This Row],[KOPĀ
Punkti ]]&gt;0,RANK(PM_EULopi[[#This Row],[KOPĀ
Punkti ]],PM_EULopi[KOPĀ
Punkti ]),"NAV")</f>
        <v>NAV</v>
      </c>
      <c r="AK225" s="68"/>
      <c r="AL225" s="103">
        <f>INDEX(PM_Dalibnieki[],MATCH(PM_EULopi[[#This Row],[Dablībnieka numurs]],PM_Dalibnieki[Dablībnieka numurs],0),6)</f>
        <v>0</v>
      </c>
      <c r="AM225" s="72" t="str">
        <f>IF(PM_EULopi[[#This Row],[Norma ]]="x",COUNTIFS(PM_EULopi[[Norma ]],PM_EULopi[[#This Row],[Norma ]],PM_EULopi[KOPĀ
Punkti ],"&gt;"&amp;PM_EULopi[[#This Row],[KOPĀ
Punkti ]])+1,"")</f>
        <v/>
      </c>
    </row>
    <row r="226" spans="1:39" x14ac:dyDescent="0.25">
      <c r="A226" s="55">
        <v>220</v>
      </c>
      <c r="B226" s="68">
        <v>220</v>
      </c>
      <c r="C226" s="35">
        <f>INDEX(PM_Dalibnieki[],MATCH(PM_EULopi[[#This Row],[Dablībnieka numurs]],PM_Dalibnieki[Dablībnieka numurs],0),2)</f>
        <v>0</v>
      </c>
      <c r="D226" s="35">
        <f>INDEX(PM_Dalibnieki[],MATCH(PM_EULopi[[#This Row],[Dablībnieka numurs]],PM_Dalibnieki[Dablībnieka numurs],0),3)</f>
        <v>0</v>
      </c>
      <c r="E226" s="35">
        <f>INDEX(PM_Dalibnieki[],MATCH(PM_EULopi[[#This Row],[Dablībnieka numurs]],PM_Dalibnieki[Dablībnieka numurs],0),4)</f>
        <v>0</v>
      </c>
      <c r="F226" s="72"/>
      <c r="G226" s="72"/>
      <c r="H226" s="72"/>
      <c r="I226" s="72"/>
      <c r="J226" s="72"/>
      <c r="K226" s="37">
        <f>SUM(PM_EULopi[[#This Row],[S1]:[S5]])</f>
        <v>0</v>
      </c>
      <c r="L226" s="37" t="str">
        <f t="shared" si="15"/>
        <v>(0, 0, 0)</v>
      </c>
      <c r="M226" s="72"/>
      <c r="N226" s="72"/>
      <c r="O226" s="72"/>
      <c r="P226" s="72"/>
      <c r="Q226" s="72"/>
      <c r="R226" s="37">
        <f>SUM(PM_EULopi[[#This Row],[L1]:[L5]])</f>
        <v>0</v>
      </c>
      <c r="S226" s="37" t="str">
        <f t="shared" si="16"/>
        <v>(0, 0, 0)</v>
      </c>
      <c r="T226" s="72"/>
      <c r="U226" s="72"/>
      <c r="V226" s="72"/>
      <c r="W226" s="72"/>
      <c r="X226" s="72"/>
      <c r="Y226" s="37">
        <f>SUM(PM_EULopi[[#This Row],[Ģ1]:[Ģ5]])</f>
        <v>0</v>
      </c>
      <c r="Z226" s="37" t="str">
        <f t="shared" si="17"/>
        <v>(0, 0, 0)</v>
      </c>
      <c r="AA226" s="72"/>
      <c r="AB226" s="72"/>
      <c r="AC226" s="72"/>
      <c r="AD226" s="72"/>
      <c r="AE226" s="72"/>
      <c r="AF226" s="37">
        <f>SUM(PM_EULopi[[#This Row],[C1]:[C5]])</f>
        <v>0</v>
      </c>
      <c r="AG226" s="37" t="str">
        <f t="shared" si="18"/>
        <v>(0, 0, 0)</v>
      </c>
      <c r="AH226" s="68">
        <f>SUM(PM_EULopi[[#This Row],[S Kopā]]+PM_EULopi[[#This Row],[L Kopā]]+PM_EULopi[[#This Row],[Ģ Kopā]]+PM_EULopi[[#This Row],[C Kopā]])</f>
        <v>0</v>
      </c>
      <c r="AI226" s="68" t="str">
        <f t="shared" si="19"/>
        <v>(0, 0, 0)</v>
      </c>
      <c r="AJ226" s="68" t="str">
        <f>IF(PM_EULopi[[#This Row],[KOPĀ
Punkti ]]&gt;0,RANK(PM_EULopi[[#This Row],[KOPĀ
Punkti ]],PM_EULopi[KOPĀ
Punkti ]),"NAV")</f>
        <v>NAV</v>
      </c>
      <c r="AK226" s="68"/>
      <c r="AL226" s="103">
        <f>INDEX(PM_Dalibnieki[],MATCH(PM_EULopi[[#This Row],[Dablībnieka numurs]],PM_Dalibnieki[Dablībnieka numurs],0),6)</f>
        <v>0</v>
      </c>
      <c r="AM226" s="72" t="str">
        <f>IF(PM_EULopi[[#This Row],[Norma ]]="x",COUNTIFS(PM_EULopi[[Norma ]],PM_EULopi[[#This Row],[Norma ]],PM_EULopi[KOPĀ
Punkti ],"&gt;"&amp;PM_EULopi[[#This Row],[KOPĀ
Punkti ]])+1,"")</f>
        <v/>
      </c>
    </row>
    <row r="227" spans="1:39" x14ac:dyDescent="0.25">
      <c r="A227" s="55">
        <v>221</v>
      </c>
      <c r="B227" s="68">
        <v>221</v>
      </c>
      <c r="C227" s="35">
        <f>INDEX(PM_Dalibnieki[],MATCH(PM_EULopi[[#This Row],[Dablībnieka numurs]],PM_Dalibnieki[Dablībnieka numurs],0),2)</f>
        <v>0</v>
      </c>
      <c r="D227" s="35">
        <f>INDEX(PM_Dalibnieki[],MATCH(PM_EULopi[[#This Row],[Dablībnieka numurs]],PM_Dalibnieki[Dablībnieka numurs],0),3)</f>
        <v>0</v>
      </c>
      <c r="E227" s="35">
        <f>INDEX(PM_Dalibnieki[],MATCH(PM_EULopi[[#This Row],[Dablībnieka numurs]],PM_Dalibnieki[Dablībnieka numurs],0),4)</f>
        <v>0</v>
      </c>
      <c r="F227" s="72"/>
      <c r="G227" s="72"/>
      <c r="H227" s="72"/>
      <c r="I227" s="72"/>
      <c r="J227" s="72"/>
      <c r="K227" s="37">
        <f>SUM(PM_EULopi[[#This Row],[S1]:[S5]])</f>
        <v>0</v>
      </c>
      <c r="L227" s="37" t="str">
        <f t="shared" si="15"/>
        <v>(0, 0, 0)</v>
      </c>
      <c r="M227" s="72"/>
      <c r="N227" s="72"/>
      <c r="O227" s="72"/>
      <c r="P227" s="72"/>
      <c r="Q227" s="72"/>
      <c r="R227" s="37">
        <f>SUM(PM_EULopi[[#This Row],[L1]:[L5]])</f>
        <v>0</v>
      </c>
      <c r="S227" s="37" t="str">
        <f t="shared" si="16"/>
        <v>(0, 0, 0)</v>
      </c>
      <c r="T227" s="72"/>
      <c r="U227" s="72"/>
      <c r="V227" s="72"/>
      <c r="W227" s="72"/>
      <c r="X227" s="72"/>
      <c r="Y227" s="37">
        <f>SUM(PM_EULopi[[#This Row],[Ģ1]:[Ģ5]])</f>
        <v>0</v>
      </c>
      <c r="Z227" s="37" t="str">
        <f t="shared" si="17"/>
        <v>(0, 0, 0)</v>
      </c>
      <c r="AA227" s="72"/>
      <c r="AB227" s="72"/>
      <c r="AC227" s="72"/>
      <c r="AD227" s="72"/>
      <c r="AE227" s="72"/>
      <c r="AF227" s="37">
        <f>SUM(PM_EULopi[[#This Row],[C1]:[C5]])</f>
        <v>0</v>
      </c>
      <c r="AG227" s="37" t="str">
        <f t="shared" si="18"/>
        <v>(0, 0, 0)</v>
      </c>
      <c r="AH227" s="68">
        <f>SUM(PM_EULopi[[#This Row],[S Kopā]]+PM_EULopi[[#This Row],[L Kopā]]+PM_EULopi[[#This Row],[Ģ Kopā]]+PM_EULopi[[#This Row],[C Kopā]])</f>
        <v>0</v>
      </c>
      <c r="AI227" s="68" t="str">
        <f t="shared" si="19"/>
        <v>(0, 0, 0)</v>
      </c>
      <c r="AJ227" s="68" t="str">
        <f>IF(PM_EULopi[[#This Row],[KOPĀ
Punkti ]]&gt;0,RANK(PM_EULopi[[#This Row],[KOPĀ
Punkti ]],PM_EULopi[KOPĀ
Punkti ]),"NAV")</f>
        <v>NAV</v>
      </c>
      <c r="AK227" s="68"/>
      <c r="AL227" s="103">
        <f>INDEX(PM_Dalibnieki[],MATCH(PM_EULopi[[#This Row],[Dablībnieka numurs]],PM_Dalibnieki[Dablībnieka numurs],0),6)</f>
        <v>0</v>
      </c>
      <c r="AM227" s="72" t="str">
        <f>IF(PM_EULopi[[#This Row],[Norma ]]="x",COUNTIFS(PM_EULopi[[Norma ]],PM_EULopi[[#This Row],[Norma ]],PM_EULopi[KOPĀ
Punkti ],"&gt;"&amp;PM_EULopi[[#This Row],[KOPĀ
Punkti ]])+1,"")</f>
        <v/>
      </c>
    </row>
    <row r="228" spans="1:39" x14ac:dyDescent="0.25">
      <c r="A228" s="55">
        <v>222</v>
      </c>
      <c r="B228" s="68">
        <v>222</v>
      </c>
      <c r="C228" s="35">
        <f>INDEX(PM_Dalibnieki[],MATCH(PM_EULopi[[#This Row],[Dablībnieka numurs]],PM_Dalibnieki[Dablībnieka numurs],0),2)</f>
        <v>0</v>
      </c>
      <c r="D228" s="35">
        <f>INDEX(PM_Dalibnieki[],MATCH(PM_EULopi[[#This Row],[Dablībnieka numurs]],PM_Dalibnieki[Dablībnieka numurs],0),3)</f>
        <v>0</v>
      </c>
      <c r="E228" s="35">
        <f>INDEX(PM_Dalibnieki[],MATCH(PM_EULopi[[#This Row],[Dablībnieka numurs]],PM_Dalibnieki[Dablībnieka numurs],0),4)</f>
        <v>0</v>
      </c>
      <c r="F228" s="72"/>
      <c r="G228" s="72"/>
      <c r="H228" s="72"/>
      <c r="I228" s="72"/>
      <c r="J228" s="72"/>
      <c r="K228" s="37">
        <f>SUM(PM_EULopi[[#This Row],[S1]:[S5]])</f>
        <v>0</v>
      </c>
      <c r="L228" s="37" t="str">
        <f t="shared" si="15"/>
        <v>(0, 0, 0)</v>
      </c>
      <c r="M228" s="72"/>
      <c r="N228" s="72"/>
      <c r="O228" s="72"/>
      <c r="P228" s="72"/>
      <c r="Q228" s="72"/>
      <c r="R228" s="37">
        <f>SUM(PM_EULopi[[#This Row],[L1]:[L5]])</f>
        <v>0</v>
      </c>
      <c r="S228" s="37" t="str">
        <f t="shared" si="16"/>
        <v>(0, 0, 0)</v>
      </c>
      <c r="T228" s="72"/>
      <c r="U228" s="72"/>
      <c r="V228" s="72"/>
      <c r="W228" s="72"/>
      <c r="X228" s="72"/>
      <c r="Y228" s="37">
        <f>SUM(PM_EULopi[[#This Row],[Ģ1]:[Ģ5]])</f>
        <v>0</v>
      </c>
      <c r="Z228" s="37" t="str">
        <f t="shared" si="17"/>
        <v>(0, 0, 0)</v>
      </c>
      <c r="AA228" s="72"/>
      <c r="AB228" s="72"/>
      <c r="AC228" s="72"/>
      <c r="AD228" s="72"/>
      <c r="AE228" s="72"/>
      <c r="AF228" s="37">
        <f>SUM(PM_EULopi[[#This Row],[C1]:[C5]])</f>
        <v>0</v>
      </c>
      <c r="AG228" s="37" t="str">
        <f t="shared" si="18"/>
        <v>(0, 0, 0)</v>
      </c>
      <c r="AH228" s="68">
        <f>SUM(PM_EULopi[[#This Row],[S Kopā]]+PM_EULopi[[#This Row],[L Kopā]]+PM_EULopi[[#This Row],[Ģ Kopā]]+PM_EULopi[[#This Row],[C Kopā]])</f>
        <v>0</v>
      </c>
      <c r="AI228" s="68" t="str">
        <f t="shared" si="19"/>
        <v>(0, 0, 0)</v>
      </c>
      <c r="AJ228" s="68" t="str">
        <f>IF(PM_EULopi[[#This Row],[KOPĀ
Punkti ]]&gt;0,RANK(PM_EULopi[[#This Row],[KOPĀ
Punkti ]],PM_EULopi[KOPĀ
Punkti ]),"NAV")</f>
        <v>NAV</v>
      </c>
      <c r="AK228" s="68"/>
      <c r="AL228" s="103">
        <f>INDEX(PM_Dalibnieki[],MATCH(PM_EULopi[[#This Row],[Dablībnieka numurs]],PM_Dalibnieki[Dablībnieka numurs],0),6)</f>
        <v>0</v>
      </c>
      <c r="AM228" s="72" t="str">
        <f>IF(PM_EULopi[[#This Row],[Norma ]]="x",COUNTIFS(PM_EULopi[[Norma ]],PM_EULopi[[#This Row],[Norma ]],PM_EULopi[KOPĀ
Punkti ],"&gt;"&amp;PM_EULopi[[#This Row],[KOPĀ
Punkti ]])+1,"")</f>
        <v/>
      </c>
    </row>
    <row r="229" spans="1:39" x14ac:dyDescent="0.25">
      <c r="A229" s="55">
        <v>223</v>
      </c>
      <c r="B229" s="68">
        <v>223</v>
      </c>
      <c r="C229" s="35">
        <f>INDEX(PM_Dalibnieki[],MATCH(PM_EULopi[[#This Row],[Dablībnieka numurs]],PM_Dalibnieki[Dablībnieka numurs],0),2)</f>
        <v>0</v>
      </c>
      <c r="D229" s="35">
        <f>INDEX(PM_Dalibnieki[],MATCH(PM_EULopi[[#This Row],[Dablībnieka numurs]],PM_Dalibnieki[Dablībnieka numurs],0),3)</f>
        <v>0</v>
      </c>
      <c r="E229" s="35">
        <f>INDEX(PM_Dalibnieki[],MATCH(PM_EULopi[[#This Row],[Dablībnieka numurs]],PM_Dalibnieki[Dablībnieka numurs],0),4)</f>
        <v>0</v>
      </c>
      <c r="F229" s="72"/>
      <c r="G229" s="72"/>
      <c r="H229" s="72"/>
      <c r="I229" s="72"/>
      <c r="J229" s="72"/>
      <c r="K229" s="37">
        <f>SUM(PM_EULopi[[#This Row],[S1]:[S5]])</f>
        <v>0</v>
      </c>
      <c r="L229" s="37" t="str">
        <f t="shared" si="15"/>
        <v>(0, 0, 0)</v>
      </c>
      <c r="M229" s="72"/>
      <c r="N229" s="72"/>
      <c r="O229" s="72"/>
      <c r="P229" s="72"/>
      <c r="Q229" s="72"/>
      <c r="R229" s="37">
        <f>SUM(PM_EULopi[[#This Row],[L1]:[L5]])</f>
        <v>0</v>
      </c>
      <c r="S229" s="37" t="str">
        <f t="shared" si="16"/>
        <v>(0, 0, 0)</v>
      </c>
      <c r="T229" s="72"/>
      <c r="U229" s="72"/>
      <c r="V229" s="72"/>
      <c r="W229" s="72"/>
      <c r="X229" s="72"/>
      <c r="Y229" s="37">
        <f>SUM(PM_EULopi[[#This Row],[Ģ1]:[Ģ5]])</f>
        <v>0</v>
      </c>
      <c r="Z229" s="37" t="str">
        <f t="shared" si="17"/>
        <v>(0, 0, 0)</v>
      </c>
      <c r="AA229" s="72"/>
      <c r="AB229" s="72"/>
      <c r="AC229" s="72"/>
      <c r="AD229" s="72"/>
      <c r="AE229" s="72"/>
      <c r="AF229" s="37">
        <f>SUM(PM_EULopi[[#This Row],[C1]:[C5]])</f>
        <v>0</v>
      </c>
      <c r="AG229" s="37" t="str">
        <f t="shared" si="18"/>
        <v>(0, 0, 0)</v>
      </c>
      <c r="AH229" s="68">
        <f>SUM(PM_EULopi[[#This Row],[S Kopā]]+PM_EULopi[[#This Row],[L Kopā]]+PM_EULopi[[#This Row],[Ģ Kopā]]+PM_EULopi[[#This Row],[C Kopā]])</f>
        <v>0</v>
      </c>
      <c r="AI229" s="68" t="str">
        <f t="shared" si="19"/>
        <v>(0, 0, 0)</v>
      </c>
      <c r="AJ229" s="68" t="str">
        <f>IF(PM_EULopi[[#This Row],[KOPĀ
Punkti ]]&gt;0,RANK(PM_EULopi[[#This Row],[KOPĀ
Punkti ]],PM_EULopi[KOPĀ
Punkti ]),"NAV")</f>
        <v>NAV</v>
      </c>
      <c r="AK229" s="68"/>
      <c r="AL229" s="103">
        <f>INDEX(PM_Dalibnieki[],MATCH(PM_EULopi[[#This Row],[Dablībnieka numurs]],PM_Dalibnieki[Dablībnieka numurs],0),6)</f>
        <v>0</v>
      </c>
      <c r="AM229" s="72" t="str">
        <f>IF(PM_EULopi[[#This Row],[Norma ]]="x",COUNTIFS(PM_EULopi[[Norma ]],PM_EULopi[[#This Row],[Norma ]],PM_EULopi[KOPĀ
Punkti ],"&gt;"&amp;PM_EULopi[[#This Row],[KOPĀ
Punkti ]])+1,"")</f>
        <v/>
      </c>
    </row>
    <row r="230" spans="1:39" x14ac:dyDescent="0.25">
      <c r="A230" s="55">
        <v>224</v>
      </c>
      <c r="B230" s="68">
        <v>224</v>
      </c>
      <c r="C230" s="35">
        <f>INDEX(PM_Dalibnieki[],MATCH(PM_EULopi[[#This Row],[Dablībnieka numurs]],PM_Dalibnieki[Dablībnieka numurs],0),2)</f>
        <v>0</v>
      </c>
      <c r="D230" s="35">
        <f>INDEX(PM_Dalibnieki[],MATCH(PM_EULopi[[#This Row],[Dablībnieka numurs]],PM_Dalibnieki[Dablībnieka numurs],0),3)</f>
        <v>0</v>
      </c>
      <c r="E230" s="35">
        <f>INDEX(PM_Dalibnieki[],MATCH(PM_EULopi[[#This Row],[Dablībnieka numurs]],PM_Dalibnieki[Dablībnieka numurs],0),4)</f>
        <v>0</v>
      </c>
      <c r="F230" s="72"/>
      <c r="G230" s="72"/>
      <c r="H230" s="72"/>
      <c r="I230" s="72"/>
      <c r="J230" s="72"/>
      <c r="K230" s="37">
        <f>SUM(PM_EULopi[[#This Row],[S1]:[S5]])</f>
        <v>0</v>
      </c>
      <c r="L230" s="37" t="str">
        <f t="shared" si="15"/>
        <v>(0, 0, 0)</v>
      </c>
      <c r="M230" s="72"/>
      <c r="N230" s="72"/>
      <c r="O230" s="72"/>
      <c r="P230" s="72"/>
      <c r="Q230" s="72"/>
      <c r="R230" s="37">
        <f>SUM(PM_EULopi[[#This Row],[L1]:[L5]])</f>
        <v>0</v>
      </c>
      <c r="S230" s="37" t="str">
        <f t="shared" si="16"/>
        <v>(0, 0, 0)</v>
      </c>
      <c r="T230" s="72"/>
      <c r="U230" s="72"/>
      <c r="V230" s="72"/>
      <c r="W230" s="72"/>
      <c r="X230" s="72"/>
      <c r="Y230" s="37">
        <f>SUM(PM_EULopi[[#This Row],[Ģ1]:[Ģ5]])</f>
        <v>0</v>
      </c>
      <c r="Z230" s="37" t="str">
        <f t="shared" si="17"/>
        <v>(0, 0, 0)</v>
      </c>
      <c r="AA230" s="72"/>
      <c r="AB230" s="72"/>
      <c r="AC230" s="72"/>
      <c r="AD230" s="72"/>
      <c r="AE230" s="72"/>
      <c r="AF230" s="37">
        <f>SUM(PM_EULopi[[#This Row],[C1]:[C5]])</f>
        <v>0</v>
      </c>
      <c r="AG230" s="37" t="str">
        <f t="shared" si="18"/>
        <v>(0, 0, 0)</v>
      </c>
      <c r="AH230" s="68">
        <f>SUM(PM_EULopi[[#This Row],[S Kopā]]+PM_EULopi[[#This Row],[L Kopā]]+PM_EULopi[[#This Row],[Ģ Kopā]]+PM_EULopi[[#This Row],[C Kopā]])</f>
        <v>0</v>
      </c>
      <c r="AI230" s="68" t="str">
        <f t="shared" si="19"/>
        <v>(0, 0, 0)</v>
      </c>
      <c r="AJ230" s="68" t="str">
        <f>IF(PM_EULopi[[#This Row],[KOPĀ
Punkti ]]&gt;0,RANK(PM_EULopi[[#This Row],[KOPĀ
Punkti ]],PM_EULopi[KOPĀ
Punkti ]),"NAV")</f>
        <v>NAV</v>
      </c>
      <c r="AK230" s="68"/>
      <c r="AL230" s="103">
        <f>INDEX(PM_Dalibnieki[],MATCH(PM_EULopi[[#This Row],[Dablībnieka numurs]],PM_Dalibnieki[Dablībnieka numurs],0),6)</f>
        <v>0</v>
      </c>
      <c r="AM230" s="72" t="str">
        <f>IF(PM_EULopi[[#This Row],[Norma ]]="x",COUNTIFS(PM_EULopi[[Norma ]],PM_EULopi[[#This Row],[Norma ]],PM_EULopi[KOPĀ
Punkti ],"&gt;"&amp;PM_EULopi[[#This Row],[KOPĀ
Punkti ]])+1,"")</f>
        <v/>
      </c>
    </row>
    <row r="231" spans="1:39" x14ac:dyDescent="0.25">
      <c r="A231" s="55">
        <v>225</v>
      </c>
      <c r="B231" s="68">
        <v>225</v>
      </c>
      <c r="C231" s="35">
        <f>INDEX(PM_Dalibnieki[],MATCH(PM_EULopi[[#This Row],[Dablībnieka numurs]],PM_Dalibnieki[Dablībnieka numurs],0),2)</f>
        <v>0</v>
      </c>
      <c r="D231" s="35">
        <f>INDEX(PM_Dalibnieki[],MATCH(PM_EULopi[[#This Row],[Dablībnieka numurs]],PM_Dalibnieki[Dablībnieka numurs],0),3)</f>
        <v>0</v>
      </c>
      <c r="E231" s="35">
        <f>INDEX(PM_Dalibnieki[],MATCH(PM_EULopi[[#This Row],[Dablībnieka numurs]],PM_Dalibnieki[Dablībnieka numurs],0),4)</f>
        <v>0</v>
      </c>
      <c r="F231" s="72"/>
      <c r="G231" s="72"/>
      <c r="H231" s="72"/>
      <c r="I231" s="72"/>
      <c r="J231" s="72"/>
      <c r="K231" s="37">
        <f>SUM(PM_EULopi[[#This Row],[S1]:[S5]])</f>
        <v>0</v>
      </c>
      <c r="L231" s="37" t="str">
        <f t="shared" si="15"/>
        <v>(0, 0, 0)</v>
      </c>
      <c r="M231" s="72"/>
      <c r="N231" s="72"/>
      <c r="O231" s="72"/>
      <c r="P231" s="72"/>
      <c r="Q231" s="72"/>
      <c r="R231" s="37">
        <f>SUM(PM_EULopi[[#This Row],[L1]:[L5]])</f>
        <v>0</v>
      </c>
      <c r="S231" s="37" t="str">
        <f t="shared" si="16"/>
        <v>(0, 0, 0)</v>
      </c>
      <c r="T231" s="72"/>
      <c r="U231" s="72"/>
      <c r="V231" s="72"/>
      <c r="W231" s="72"/>
      <c r="X231" s="72"/>
      <c r="Y231" s="37">
        <f>SUM(PM_EULopi[[#This Row],[Ģ1]:[Ģ5]])</f>
        <v>0</v>
      </c>
      <c r="Z231" s="37" t="str">
        <f t="shared" si="17"/>
        <v>(0, 0, 0)</v>
      </c>
      <c r="AA231" s="72"/>
      <c r="AB231" s="72"/>
      <c r="AC231" s="72"/>
      <c r="AD231" s="72"/>
      <c r="AE231" s="72"/>
      <c r="AF231" s="37">
        <f>SUM(PM_EULopi[[#This Row],[C1]:[C5]])</f>
        <v>0</v>
      </c>
      <c r="AG231" s="37" t="str">
        <f t="shared" si="18"/>
        <v>(0, 0, 0)</v>
      </c>
      <c r="AH231" s="68">
        <f>SUM(PM_EULopi[[#This Row],[S Kopā]]+PM_EULopi[[#This Row],[L Kopā]]+PM_EULopi[[#This Row],[Ģ Kopā]]+PM_EULopi[[#This Row],[C Kopā]])</f>
        <v>0</v>
      </c>
      <c r="AI231" s="68" t="str">
        <f t="shared" si="19"/>
        <v>(0, 0, 0)</v>
      </c>
      <c r="AJ231" s="68" t="str">
        <f>IF(PM_EULopi[[#This Row],[KOPĀ
Punkti ]]&gt;0,RANK(PM_EULopi[[#This Row],[KOPĀ
Punkti ]],PM_EULopi[KOPĀ
Punkti ]),"NAV")</f>
        <v>NAV</v>
      </c>
      <c r="AK231" s="68"/>
      <c r="AL231" s="103">
        <f>INDEX(PM_Dalibnieki[],MATCH(PM_EULopi[[#This Row],[Dablībnieka numurs]],PM_Dalibnieki[Dablībnieka numurs],0),6)</f>
        <v>0</v>
      </c>
      <c r="AM231" s="72" t="str">
        <f>IF(PM_EULopi[[#This Row],[Norma ]]="x",COUNTIFS(PM_EULopi[[Norma ]],PM_EULopi[[#This Row],[Norma ]],PM_EULopi[KOPĀ
Punkti ],"&gt;"&amp;PM_EULopi[[#This Row],[KOPĀ
Punkti ]])+1,"")</f>
        <v/>
      </c>
    </row>
    <row r="232" spans="1:39" x14ac:dyDescent="0.25">
      <c r="A232" s="55">
        <v>226</v>
      </c>
      <c r="B232" s="68">
        <v>226</v>
      </c>
      <c r="C232" s="35">
        <f>INDEX(PM_Dalibnieki[],MATCH(PM_EULopi[[#This Row],[Dablībnieka numurs]],PM_Dalibnieki[Dablībnieka numurs],0),2)</f>
        <v>0</v>
      </c>
      <c r="D232" s="35">
        <f>INDEX(PM_Dalibnieki[],MATCH(PM_EULopi[[#This Row],[Dablībnieka numurs]],PM_Dalibnieki[Dablībnieka numurs],0),3)</f>
        <v>0</v>
      </c>
      <c r="E232" s="35">
        <f>INDEX(PM_Dalibnieki[],MATCH(PM_EULopi[[#This Row],[Dablībnieka numurs]],PM_Dalibnieki[Dablībnieka numurs],0),4)</f>
        <v>0</v>
      </c>
      <c r="F232" s="72"/>
      <c r="G232" s="72"/>
      <c r="H232" s="72"/>
      <c r="I232" s="72"/>
      <c r="J232" s="72"/>
      <c r="K232" s="37">
        <f>SUM(PM_EULopi[[#This Row],[S1]:[S5]])</f>
        <v>0</v>
      </c>
      <c r="L232" s="37" t="str">
        <f t="shared" si="15"/>
        <v>(0, 0, 0)</v>
      </c>
      <c r="M232" s="72"/>
      <c r="N232" s="72"/>
      <c r="O232" s="72"/>
      <c r="P232" s="72"/>
      <c r="Q232" s="72"/>
      <c r="R232" s="37">
        <f>SUM(PM_EULopi[[#This Row],[L1]:[L5]])</f>
        <v>0</v>
      </c>
      <c r="S232" s="37" t="str">
        <f t="shared" si="16"/>
        <v>(0, 0, 0)</v>
      </c>
      <c r="T232" s="72"/>
      <c r="U232" s="72"/>
      <c r="V232" s="72"/>
      <c r="W232" s="72"/>
      <c r="X232" s="72"/>
      <c r="Y232" s="37">
        <f>SUM(PM_EULopi[[#This Row],[Ģ1]:[Ģ5]])</f>
        <v>0</v>
      </c>
      <c r="Z232" s="37" t="str">
        <f t="shared" si="17"/>
        <v>(0, 0, 0)</v>
      </c>
      <c r="AA232" s="72"/>
      <c r="AB232" s="72"/>
      <c r="AC232" s="72"/>
      <c r="AD232" s="72"/>
      <c r="AE232" s="72"/>
      <c r="AF232" s="37">
        <f>SUM(PM_EULopi[[#This Row],[C1]:[C5]])</f>
        <v>0</v>
      </c>
      <c r="AG232" s="37" t="str">
        <f t="shared" si="18"/>
        <v>(0, 0, 0)</v>
      </c>
      <c r="AH232" s="68">
        <f>SUM(PM_EULopi[[#This Row],[S Kopā]]+PM_EULopi[[#This Row],[L Kopā]]+PM_EULopi[[#This Row],[Ģ Kopā]]+PM_EULopi[[#This Row],[C Kopā]])</f>
        <v>0</v>
      </c>
      <c r="AI232" s="68" t="str">
        <f t="shared" si="19"/>
        <v>(0, 0, 0)</v>
      </c>
      <c r="AJ232" s="68" t="str">
        <f>IF(PM_EULopi[[#This Row],[KOPĀ
Punkti ]]&gt;0,RANK(PM_EULopi[[#This Row],[KOPĀ
Punkti ]],PM_EULopi[KOPĀ
Punkti ]),"NAV")</f>
        <v>NAV</v>
      </c>
      <c r="AK232" s="68"/>
      <c r="AL232" s="103">
        <f>INDEX(PM_Dalibnieki[],MATCH(PM_EULopi[[#This Row],[Dablībnieka numurs]],PM_Dalibnieki[Dablībnieka numurs],0),6)</f>
        <v>0</v>
      </c>
      <c r="AM232" s="72" t="str">
        <f>IF(PM_EULopi[[#This Row],[Norma ]]="x",COUNTIFS(PM_EULopi[[Norma ]],PM_EULopi[[#This Row],[Norma ]],PM_EULopi[KOPĀ
Punkti ],"&gt;"&amp;PM_EULopi[[#This Row],[KOPĀ
Punkti ]])+1,"")</f>
        <v/>
      </c>
    </row>
    <row r="233" spans="1:39" x14ac:dyDescent="0.25">
      <c r="A233" s="55">
        <v>227</v>
      </c>
      <c r="B233" s="68">
        <v>227</v>
      </c>
      <c r="C233" s="35">
        <f>INDEX(PM_Dalibnieki[],MATCH(PM_EULopi[[#This Row],[Dablībnieka numurs]],PM_Dalibnieki[Dablībnieka numurs],0),2)</f>
        <v>0</v>
      </c>
      <c r="D233" s="35">
        <f>INDEX(PM_Dalibnieki[],MATCH(PM_EULopi[[#This Row],[Dablībnieka numurs]],PM_Dalibnieki[Dablībnieka numurs],0),3)</f>
        <v>0</v>
      </c>
      <c r="E233" s="35">
        <f>INDEX(PM_Dalibnieki[],MATCH(PM_EULopi[[#This Row],[Dablībnieka numurs]],PM_Dalibnieki[Dablībnieka numurs],0),4)</f>
        <v>0</v>
      </c>
      <c r="F233" s="72"/>
      <c r="G233" s="72"/>
      <c r="H233" s="72"/>
      <c r="I233" s="72"/>
      <c r="J233" s="72"/>
      <c r="K233" s="37">
        <f>SUM(PM_EULopi[[#This Row],[S1]:[S5]])</f>
        <v>0</v>
      </c>
      <c r="L233" s="37" t="str">
        <f t="shared" si="15"/>
        <v>(0, 0, 0)</v>
      </c>
      <c r="M233" s="72"/>
      <c r="N233" s="72"/>
      <c r="O233" s="72"/>
      <c r="P233" s="72"/>
      <c r="Q233" s="72"/>
      <c r="R233" s="37">
        <f>SUM(PM_EULopi[[#This Row],[L1]:[L5]])</f>
        <v>0</v>
      </c>
      <c r="S233" s="37" t="str">
        <f t="shared" si="16"/>
        <v>(0, 0, 0)</v>
      </c>
      <c r="T233" s="72"/>
      <c r="U233" s="72"/>
      <c r="V233" s="72"/>
      <c r="W233" s="72"/>
      <c r="X233" s="72"/>
      <c r="Y233" s="37">
        <f>SUM(PM_EULopi[[#This Row],[Ģ1]:[Ģ5]])</f>
        <v>0</v>
      </c>
      <c r="Z233" s="37" t="str">
        <f t="shared" si="17"/>
        <v>(0, 0, 0)</v>
      </c>
      <c r="AA233" s="72"/>
      <c r="AB233" s="72"/>
      <c r="AC233" s="72"/>
      <c r="AD233" s="72"/>
      <c r="AE233" s="72"/>
      <c r="AF233" s="37">
        <f>SUM(PM_EULopi[[#This Row],[C1]:[C5]])</f>
        <v>0</v>
      </c>
      <c r="AG233" s="37" t="str">
        <f t="shared" si="18"/>
        <v>(0, 0, 0)</v>
      </c>
      <c r="AH233" s="68">
        <f>SUM(PM_EULopi[[#This Row],[S Kopā]]+PM_EULopi[[#This Row],[L Kopā]]+PM_EULopi[[#This Row],[Ģ Kopā]]+PM_EULopi[[#This Row],[C Kopā]])</f>
        <v>0</v>
      </c>
      <c r="AI233" s="68" t="str">
        <f t="shared" si="19"/>
        <v>(0, 0, 0)</v>
      </c>
      <c r="AJ233" s="68" t="str">
        <f>IF(PM_EULopi[[#This Row],[KOPĀ
Punkti ]]&gt;0,RANK(PM_EULopi[[#This Row],[KOPĀ
Punkti ]],PM_EULopi[KOPĀ
Punkti ]),"NAV")</f>
        <v>NAV</v>
      </c>
      <c r="AK233" s="68"/>
      <c r="AL233" s="103">
        <f>INDEX(PM_Dalibnieki[],MATCH(PM_EULopi[[#This Row],[Dablībnieka numurs]],PM_Dalibnieki[Dablībnieka numurs],0),6)</f>
        <v>0</v>
      </c>
      <c r="AM233" s="72" t="str">
        <f>IF(PM_EULopi[[#This Row],[Norma ]]="x",COUNTIFS(PM_EULopi[[Norma ]],PM_EULopi[[#This Row],[Norma ]],PM_EULopi[KOPĀ
Punkti ],"&gt;"&amp;PM_EULopi[[#This Row],[KOPĀ
Punkti ]])+1,"")</f>
        <v/>
      </c>
    </row>
    <row r="234" spans="1:39" x14ac:dyDescent="0.25">
      <c r="A234" s="55">
        <v>228</v>
      </c>
      <c r="B234" s="68">
        <v>228</v>
      </c>
      <c r="C234" s="35">
        <f>INDEX(PM_Dalibnieki[],MATCH(PM_EULopi[[#This Row],[Dablībnieka numurs]],PM_Dalibnieki[Dablībnieka numurs],0),2)</f>
        <v>0</v>
      </c>
      <c r="D234" s="35">
        <f>INDEX(PM_Dalibnieki[],MATCH(PM_EULopi[[#This Row],[Dablībnieka numurs]],PM_Dalibnieki[Dablībnieka numurs],0),3)</f>
        <v>0</v>
      </c>
      <c r="E234" s="35">
        <f>INDEX(PM_Dalibnieki[],MATCH(PM_EULopi[[#This Row],[Dablībnieka numurs]],PM_Dalibnieki[Dablībnieka numurs],0),4)</f>
        <v>0</v>
      </c>
      <c r="F234" s="72"/>
      <c r="G234" s="72"/>
      <c r="H234" s="72"/>
      <c r="I234" s="72"/>
      <c r="J234" s="72"/>
      <c r="K234" s="37">
        <f>SUM(PM_EULopi[[#This Row],[S1]:[S5]])</f>
        <v>0</v>
      </c>
      <c r="L234" s="37" t="str">
        <f t="shared" si="15"/>
        <v>(0, 0, 0)</v>
      </c>
      <c r="M234" s="72"/>
      <c r="N234" s="72"/>
      <c r="O234" s="72"/>
      <c r="P234" s="72"/>
      <c r="Q234" s="72"/>
      <c r="R234" s="37">
        <f>SUM(PM_EULopi[[#This Row],[L1]:[L5]])</f>
        <v>0</v>
      </c>
      <c r="S234" s="37" t="str">
        <f t="shared" si="16"/>
        <v>(0, 0, 0)</v>
      </c>
      <c r="T234" s="72"/>
      <c r="U234" s="72"/>
      <c r="V234" s="72"/>
      <c r="W234" s="72"/>
      <c r="X234" s="72"/>
      <c r="Y234" s="37">
        <f>SUM(PM_EULopi[[#This Row],[Ģ1]:[Ģ5]])</f>
        <v>0</v>
      </c>
      <c r="Z234" s="37" t="str">
        <f t="shared" si="17"/>
        <v>(0, 0, 0)</v>
      </c>
      <c r="AA234" s="72"/>
      <c r="AB234" s="72"/>
      <c r="AC234" s="72"/>
      <c r="AD234" s="72"/>
      <c r="AE234" s="72"/>
      <c r="AF234" s="37">
        <f>SUM(PM_EULopi[[#This Row],[C1]:[C5]])</f>
        <v>0</v>
      </c>
      <c r="AG234" s="37" t="str">
        <f t="shared" si="18"/>
        <v>(0, 0, 0)</v>
      </c>
      <c r="AH234" s="68">
        <f>SUM(PM_EULopi[[#This Row],[S Kopā]]+PM_EULopi[[#This Row],[L Kopā]]+PM_EULopi[[#This Row],[Ģ Kopā]]+PM_EULopi[[#This Row],[C Kopā]])</f>
        <v>0</v>
      </c>
      <c r="AI234" s="68" t="str">
        <f t="shared" si="19"/>
        <v>(0, 0, 0)</v>
      </c>
      <c r="AJ234" s="68" t="str">
        <f>IF(PM_EULopi[[#This Row],[KOPĀ
Punkti ]]&gt;0,RANK(PM_EULopi[[#This Row],[KOPĀ
Punkti ]],PM_EULopi[KOPĀ
Punkti ]),"NAV")</f>
        <v>NAV</v>
      </c>
      <c r="AK234" s="68"/>
      <c r="AL234" s="103">
        <f>INDEX(PM_Dalibnieki[],MATCH(PM_EULopi[[#This Row],[Dablībnieka numurs]],PM_Dalibnieki[Dablībnieka numurs],0),6)</f>
        <v>0</v>
      </c>
      <c r="AM234" s="72" t="str">
        <f>IF(PM_EULopi[[#This Row],[Norma ]]="x",COUNTIFS(PM_EULopi[[Norma ]],PM_EULopi[[#This Row],[Norma ]],PM_EULopi[KOPĀ
Punkti ],"&gt;"&amp;PM_EULopi[[#This Row],[KOPĀ
Punkti ]])+1,"")</f>
        <v/>
      </c>
    </row>
    <row r="235" spans="1:39" x14ac:dyDescent="0.25">
      <c r="A235" s="55">
        <v>229</v>
      </c>
      <c r="B235" s="68">
        <v>229</v>
      </c>
      <c r="C235" s="35">
        <f>INDEX(PM_Dalibnieki[],MATCH(PM_EULopi[[#This Row],[Dablībnieka numurs]],PM_Dalibnieki[Dablībnieka numurs],0),2)</f>
        <v>0</v>
      </c>
      <c r="D235" s="35">
        <f>INDEX(PM_Dalibnieki[],MATCH(PM_EULopi[[#This Row],[Dablībnieka numurs]],PM_Dalibnieki[Dablībnieka numurs],0),3)</f>
        <v>0</v>
      </c>
      <c r="E235" s="35">
        <f>INDEX(PM_Dalibnieki[],MATCH(PM_EULopi[[#This Row],[Dablībnieka numurs]],PM_Dalibnieki[Dablībnieka numurs],0),4)</f>
        <v>0</v>
      </c>
      <c r="F235" s="72"/>
      <c r="G235" s="72"/>
      <c r="H235" s="72"/>
      <c r="I235" s="72"/>
      <c r="J235" s="72"/>
      <c r="K235" s="37">
        <f>SUM(PM_EULopi[[#This Row],[S1]:[S5]])</f>
        <v>0</v>
      </c>
      <c r="L235" s="37" t="str">
        <f t="shared" si="15"/>
        <v>(0, 0, 0)</v>
      </c>
      <c r="M235" s="72"/>
      <c r="N235" s="72"/>
      <c r="O235" s="72"/>
      <c r="P235" s="72"/>
      <c r="Q235" s="72"/>
      <c r="R235" s="37">
        <f>SUM(PM_EULopi[[#This Row],[L1]:[L5]])</f>
        <v>0</v>
      </c>
      <c r="S235" s="37" t="str">
        <f t="shared" si="16"/>
        <v>(0, 0, 0)</v>
      </c>
      <c r="T235" s="72"/>
      <c r="U235" s="72"/>
      <c r="V235" s="72"/>
      <c r="W235" s="72"/>
      <c r="X235" s="72"/>
      <c r="Y235" s="37">
        <f>SUM(PM_EULopi[[#This Row],[Ģ1]:[Ģ5]])</f>
        <v>0</v>
      </c>
      <c r="Z235" s="37" t="str">
        <f t="shared" si="17"/>
        <v>(0, 0, 0)</v>
      </c>
      <c r="AA235" s="72"/>
      <c r="AB235" s="72"/>
      <c r="AC235" s="72"/>
      <c r="AD235" s="72"/>
      <c r="AE235" s="72"/>
      <c r="AF235" s="37">
        <f>SUM(PM_EULopi[[#This Row],[C1]:[C5]])</f>
        <v>0</v>
      </c>
      <c r="AG235" s="37" t="str">
        <f t="shared" si="18"/>
        <v>(0, 0, 0)</v>
      </c>
      <c r="AH235" s="68">
        <f>SUM(PM_EULopi[[#This Row],[S Kopā]]+PM_EULopi[[#This Row],[L Kopā]]+PM_EULopi[[#This Row],[Ģ Kopā]]+PM_EULopi[[#This Row],[C Kopā]])</f>
        <v>0</v>
      </c>
      <c r="AI235" s="68" t="str">
        <f t="shared" si="19"/>
        <v>(0, 0, 0)</v>
      </c>
      <c r="AJ235" s="68" t="str">
        <f>IF(PM_EULopi[[#This Row],[KOPĀ
Punkti ]]&gt;0,RANK(PM_EULopi[[#This Row],[KOPĀ
Punkti ]],PM_EULopi[KOPĀ
Punkti ]),"NAV")</f>
        <v>NAV</v>
      </c>
      <c r="AK235" s="68"/>
      <c r="AL235" s="103">
        <f>INDEX(PM_Dalibnieki[],MATCH(PM_EULopi[[#This Row],[Dablībnieka numurs]],PM_Dalibnieki[Dablībnieka numurs],0),6)</f>
        <v>0</v>
      </c>
      <c r="AM235" s="72" t="str">
        <f>IF(PM_EULopi[[#This Row],[Norma ]]="x",COUNTIFS(PM_EULopi[[Norma ]],PM_EULopi[[#This Row],[Norma ]],PM_EULopi[KOPĀ
Punkti ],"&gt;"&amp;PM_EULopi[[#This Row],[KOPĀ
Punkti ]])+1,"")</f>
        <v/>
      </c>
    </row>
    <row r="236" spans="1:39" x14ac:dyDescent="0.25">
      <c r="A236" s="55">
        <v>230</v>
      </c>
      <c r="B236" s="68">
        <v>230</v>
      </c>
      <c r="C236" s="35">
        <f>INDEX(PM_Dalibnieki[],MATCH(PM_EULopi[[#This Row],[Dablībnieka numurs]],PM_Dalibnieki[Dablībnieka numurs],0),2)</f>
        <v>0</v>
      </c>
      <c r="D236" s="35">
        <f>INDEX(PM_Dalibnieki[],MATCH(PM_EULopi[[#This Row],[Dablībnieka numurs]],PM_Dalibnieki[Dablībnieka numurs],0),3)</f>
        <v>0</v>
      </c>
      <c r="E236" s="35">
        <f>INDEX(PM_Dalibnieki[],MATCH(PM_EULopi[[#This Row],[Dablībnieka numurs]],PM_Dalibnieki[Dablībnieka numurs],0),4)</f>
        <v>0</v>
      </c>
      <c r="F236" s="72"/>
      <c r="G236" s="72"/>
      <c r="H236" s="72"/>
      <c r="I236" s="72"/>
      <c r="J236" s="72"/>
      <c r="K236" s="37">
        <f>SUM(PM_EULopi[[#This Row],[S1]:[S5]])</f>
        <v>0</v>
      </c>
      <c r="L236" s="37" t="str">
        <f t="shared" si="15"/>
        <v>(0, 0, 0)</v>
      </c>
      <c r="M236" s="72"/>
      <c r="N236" s="72"/>
      <c r="O236" s="72"/>
      <c r="P236" s="72"/>
      <c r="Q236" s="72"/>
      <c r="R236" s="37">
        <f>SUM(PM_EULopi[[#This Row],[L1]:[L5]])</f>
        <v>0</v>
      </c>
      <c r="S236" s="37" t="str">
        <f t="shared" si="16"/>
        <v>(0, 0, 0)</v>
      </c>
      <c r="T236" s="72"/>
      <c r="U236" s="72"/>
      <c r="V236" s="72"/>
      <c r="W236" s="72"/>
      <c r="X236" s="72"/>
      <c r="Y236" s="37">
        <f>SUM(PM_EULopi[[#This Row],[Ģ1]:[Ģ5]])</f>
        <v>0</v>
      </c>
      <c r="Z236" s="37" t="str">
        <f t="shared" si="17"/>
        <v>(0, 0, 0)</v>
      </c>
      <c r="AA236" s="72"/>
      <c r="AB236" s="72"/>
      <c r="AC236" s="72"/>
      <c r="AD236" s="72"/>
      <c r="AE236" s="72"/>
      <c r="AF236" s="37">
        <f>SUM(PM_EULopi[[#This Row],[C1]:[C5]])</f>
        <v>0</v>
      </c>
      <c r="AG236" s="37" t="str">
        <f t="shared" si="18"/>
        <v>(0, 0, 0)</v>
      </c>
      <c r="AH236" s="68">
        <f>SUM(PM_EULopi[[#This Row],[S Kopā]]+PM_EULopi[[#This Row],[L Kopā]]+PM_EULopi[[#This Row],[Ģ Kopā]]+PM_EULopi[[#This Row],[C Kopā]])</f>
        <v>0</v>
      </c>
      <c r="AI236" s="68" t="str">
        <f t="shared" si="19"/>
        <v>(0, 0, 0)</v>
      </c>
      <c r="AJ236" s="68" t="str">
        <f>IF(PM_EULopi[[#This Row],[KOPĀ
Punkti ]]&gt;0,RANK(PM_EULopi[[#This Row],[KOPĀ
Punkti ]],PM_EULopi[KOPĀ
Punkti ]),"NAV")</f>
        <v>NAV</v>
      </c>
      <c r="AK236" s="68"/>
      <c r="AL236" s="103">
        <f>INDEX(PM_Dalibnieki[],MATCH(PM_EULopi[[#This Row],[Dablībnieka numurs]],PM_Dalibnieki[Dablībnieka numurs],0),6)</f>
        <v>0</v>
      </c>
      <c r="AM236" s="72" t="str">
        <f>IF(PM_EULopi[[#This Row],[Norma ]]="x",COUNTIFS(PM_EULopi[[Norma ]],PM_EULopi[[#This Row],[Norma ]],PM_EULopi[KOPĀ
Punkti ],"&gt;"&amp;PM_EULopi[[#This Row],[KOPĀ
Punkti ]])+1,"")</f>
        <v/>
      </c>
    </row>
    <row r="237" spans="1:39" x14ac:dyDescent="0.25">
      <c r="A237" s="55">
        <v>231</v>
      </c>
      <c r="B237" s="68">
        <v>231</v>
      </c>
      <c r="C237" s="35">
        <f>INDEX(PM_Dalibnieki[],MATCH(PM_EULopi[[#This Row],[Dablībnieka numurs]],PM_Dalibnieki[Dablībnieka numurs],0),2)</f>
        <v>0</v>
      </c>
      <c r="D237" s="35">
        <f>INDEX(PM_Dalibnieki[],MATCH(PM_EULopi[[#This Row],[Dablībnieka numurs]],PM_Dalibnieki[Dablībnieka numurs],0),3)</f>
        <v>0</v>
      </c>
      <c r="E237" s="35">
        <f>INDEX(PM_Dalibnieki[],MATCH(PM_EULopi[[#This Row],[Dablībnieka numurs]],PM_Dalibnieki[Dablībnieka numurs],0),4)</f>
        <v>0</v>
      </c>
      <c r="F237" s="72"/>
      <c r="G237" s="72"/>
      <c r="H237" s="72"/>
      <c r="I237" s="72"/>
      <c r="J237" s="72"/>
      <c r="K237" s="37">
        <f>SUM(PM_EULopi[[#This Row],[S1]:[S5]])</f>
        <v>0</v>
      </c>
      <c r="L237" s="37" t="str">
        <f t="shared" si="15"/>
        <v>(0, 0, 0)</v>
      </c>
      <c r="M237" s="72"/>
      <c r="N237" s="72"/>
      <c r="O237" s="72"/>
      <c r="P237" s="72"/>
      <c r="Q237" s="72"/>
      <c r="R237" s="37">
        <f>SUM(PM_EULopi[[#This Row],[L1]:[L5]])</f>
        <v>0</v>
      </c>
      <c r="S237" s="37" t="str">
        <f t="shared" si="16"/>
        <v>(0, 0, 0)</v>
      </c>
      <c r="T237" s="72"/>
      <c r="U237" s="72"/>
      <c r="V237" s="72"/>
      <c r="W237" s="72"/>
      <c r="X237" s="72"/>
      <c r="Y237" s="37">
        <f>SUM(PM_EULopi[[#This Row],[Ģ1]:[Ģ5]])</f>
        <v>0</v>
      </c>
      <c r="Z237" s="37" t="str">
        <f t="shared" si="17"/>
        <v>(0, 0, 0)</v>
      </c>
      <c r="AA237" s="72"/>
      <c r="AB237" s="72"/>
      <c r="AC237" s="72"/>
      <c r="AD237" s="72"/>
      <c r="AE237" s="72"/>
      <c r="AF237" s="37">
        <f>SUM(PM_EULopi[[#This Row],[C1]:[C5]])</f>
        <v>0</v>
      </c>
      <c r="AG237" s="37" t="str">
        <f t="shared" si="18"/>
        <v>(0, 0, 0)</v>
      </c>
      <c r="AH237" s="68">
        <f>SUM(PM_EULopi[[#This Row],[S Kopā]]+PM_EULopi[[#This Row],[L Kopā]]+PM_EULopi[[#This Row],[Ģ Kopā]]+PM_EULopi[[#This Row],[C Kopā]])</f>
        <v>0</v>
      </c>
      <c r="AI237" s="68" t="str">
        <f t="shared" si="19"/>
        <v>(0, 0, 0)</v>
      </c>
      <c r="AJ237" s="68" t="str">
        <f>IF(PM_EULopi[[#This Row],[KOPĀ
Punkti ]]&gt;0,RANK(PM_EULopi[[#This Row],[KOPĀ
Punkti ]],PM_EULopi[KOPĀ
Punkti ]),"NAV")</f>
        <v>NAV</v>
      </c>
      <c r="AK237" s="68"/>
      <c r="AL237" s="103">
        <f>INDEX(PM_Dalibnieki[],MATCH(PM_EULopi[[#This Row],[Dablībnieka numurs]],PM_Dalibnieki[Dablībnieka numurs],0),6)</f>
        <v>0</v>
      </c>
      <c r="AM237" s="72" t="str">
        <f>IF(PM_EULopi[[#This Row],[Norma ]]="x",COUNTIFS(PM_EULopi[[Norma ]],PM_EULopi[[#This Row],[Norma ]],PM_EULopi[KOPĀ
Punkti ],"&gt;"&amp;PM_EULopi[[#This Row],[KOPĀ
Punkti ]])+1,"")</f>
        <v/>
      </c>
    </row>
    <row r="238" spans="1:39" x14ac:dyDescent="0.25">
      <c r="A238" s="55">
        <v>232</v>
      </c>
      <c r="B238" s="68">
        <v>232</v>
      </c>
      <c r="C238" s="35">
        <f>INDEX(PM_Dalibnieki[],MATCH(PM_EULopi[[#This Row],[Dablībnieka numurs]],PM_Dalibnieki[Dablībnieka numurs],0),2)</f>
        <v>0</v>
      </c>
      <c r="D238" s="35">
        <f>INDEX(PM_Dalibnieki[],MATCH(PM_EULopi[[#This Row],[Dablībnieka numurs]],PM_Dalibnieki[Dablībnieka numurs],0),3)</f>
        <v>0</v>
      </c>
      <c r="E238" s="35">
        <f>INDEX(PM_Dalibnieki[],MATCH(PM_EULopi[[#This Row],[Dablībnieka numurs]],PM_Dalibnieki[Dablībnieka numurs],0),4)</f>
        <v>0</v>
      </c>
      <c r="F238" s="72"/>
      <c r="G238" s="72"/>
      <c r="H238" s="72"/>
      <c r="I238" s="72"/>
      <c r="J238" s="72"/>
      <c r="K238" s="37">
        <f>SUM(PM_EULopi[[#This Row],[S1]:[S5]])</f>
        <v>0</v>
      </c>
      <c r="L238" s="37" t="str">
        <f t="shared" si="15"/>
        <v>(0, 0, 0)</v>
      </c>
      <c r="M238" s="72"/>
      <c r="N238" s="72"/>
      <c r="O238" s="72"/>
      <c r="P238" s="72"/>
      <c r="Q238" s="72"/>
      <c r="R238" s="37">
        <f>SUM(PM_EULopi[[#This Row],[L1]:[L5]])</f>
        <v>0</v>
      </c>
      <c r="S238" s="37" t="str">
        <f t="shared" si="16"/>
        <v>(0, 0, 0)</v>
      </c>
      <c r="T238" s="72"/>
      <c r="U238" s="72"/>
      <c r="V238" s="72"/>
      <c r="W238" s="72"/>
      <c r="X238" s="72"/>
      <c r="Y238" s="37">
        <f>SUM(PM_EULopi[[#This Row],[Ģ1]:[Ģ5]])</f>
        <v>0</v>
      </c>
      <c r="Z238" s="37" t="str">
        <f t="shared" si="17"/>
        <v>(0, 0, 0)</v>
      </c>
      <c r="AA238" s="72"/>
      <c r="AB238" s="72"/>
      <c r="AC238" s="72"/>
      <c r="AD238" s="72"/>
      <c r="AE238" s="72"/>
      <c r="AF238" s="37">
        <f>SUM(PM_EULopi[[#This Row],[C1]:[C5]])</f>
        <v>0</v>
      </c>
      <c r="AG238" s="37" t="str">
        <f t="shared" si="18"/>
        <v>(0, 0, 0)</v>
      </c>
      <c r="AH238" s="68">
        <f>SUM(PM_EULopi[[#This Row],[S Kopā]]+PM_EULopi[[#This Row],[L Kopā]]+PM_EULopi[[#This Row],[Ģ Kopā]]+PM_EULopi[[#This Row],[C Kopā]])</f>
        <v>0</v>
      </c>
      <c r="AI238" s="68" t="str">
        <f t="shared" si="19"/>
        <v>(0, 0, 0)</v>
      </c>
      <c r="AJ238" s="68" t="str">
        <f>IF(PM_EULopi[[#This Row],[KOPĀ
Punkti ]]&gt;0,RANK(PM_EULopi[[#This Row],[KOPĀ
Punkti ]],PM_EULopi[KOPĀ
Punkti ]),"NAV")</f>
        <v>NAV</v>
      </c>
      <c r="AK238" s="68"/>
      <c r="AL238" s="103">
        <f>INDEX(PM_Dalibnieki[],MATCH(PM_EULopi[[#This Row],[Dablībnieka numurs]],PM_Dalibnieki[Dablībnieka numurs],0),6)</f>
        <v>0</v>
      </c>
      <c r="AM238" s="72" t="str">
        <f>IF(PM_EULopi[[#This Row],[Norma ]]="x",COUNTIFS(PM_EULopi[[Norma ]],PM_EULopi[[#This Row],[Norma ]],PM_EULopi[KOPĀ
Punkti ],"&gt;"&amp;PM_EULopi[[#This Row],[KOPĀ
Punkti ]])+1,"")</f>
        <v/>
      </c>
    </row>
    <row r="239" spans="1:39" x14ac:dyDescent="0.25">
      <c r="A239" s="55">
        <v>233</v>
      </c>
      <c r="B239" s="68">
        <v>233</v>
      </c>
      <c r="C239" s="35">
        <f>INDEX(PM_Dalibnieki[],MATCH(PM_EULopi[[#This Row],[Dablībnieka numurs]],PM_Dalibnieki[Dablībnieka numurs],0),2)</f>
        <v>0</v>
      </c>
      <c r="D239" s="35">
        <f>INDEX(PM_Dalibnieki[],MATCH(PM_EULopi[[#This Row],[Dablībnieka numurs]],PM_Dalibnieki[Dablībnieka numurs],0),3)</f>
        <v>0</v>
      </c>
      <c r="E239" s="35">
        <f>INDEX(PM_Dalibnieki[],MATCH(PM_EULopi[[#This Row],[Dablībnieka numurs]],PM_Dalibnieki[Dablībnieka numurs],0),4)</f>
        <v>0</v>
      </c>
      <c r="F239" s="72"/>
      <c r="G239" s="72"/>
      <c r="H239" s="72"/>
      <c r="I239" s="72"/>
      <c r="J239" s="72"/>
      <c r="K239" s="37">
        <f>SUM(PM_EULopi[[#This Row],[S1]:[S5]])</f>
        <v>0</v>
      </c>
      <c r="L239" s="37" t="str">
        <f t="shared" si="15"/>
        <v>(0, 0, 0)</v>
      </c>
      <c r="M239" s="72"/>
      <c r="N239" s="72"/>
      <c r="O239" s="72"/>
      <c r="P239" s="72"/>
      <c r="Q239" s="72"/>
      <c r="R239" s="37">
        <f>SUM(PM_EULopi[[#This Row],[L1]:[L5]])</f>
        <v>0</v>
      </c>
      <c r="S239" s="37" t="str">
        <f t="shared" si="16"/>
        <v>(0, 0, 0)</v>
      </c>
      <c r="T239" s="72"/>
      <c r="U239" s="72"/>
      <c r="V239" s="72"/>
      <c r="W239" s="72"/>
      <c r="X239" s="72"/>
      <c r="Y239" s="37">
        <f>SUM(PM_EULopi[[#This Row],[Ģ1]:[Ģ5]])</f>
        <v>0</v>
      </c>
      <c r="Z239" s="37" t="str">
        <f t="shared" si="17"/>
        <v>(0, 0, 0)</v>
      </c>
      <c r="AA239" s="72"/>
      <c r="AB239" s="72"/>
      <c r="AC239" s="72"/>
      <c r="AD239" s="72"/>
      <c r="AE239" s="72"/>
      <c r="AF239" s="37">
        <f>SUM(PM_EULopi[[#This Row],[C1]:[C5]])</f>
        <v>0</v>
      </c>
      <c r="AG239" s="37" t="str">
        <f t="shared" si="18"/>
        <v>(0, 0, 0)</v>
      </c>
      <c r="AH239" s="68">
        <f>SUM(PM_EULopi[[#This Row],[S Kopā]]+PM_EULopi[[#This Row],[L Kopā]]+PM_EULopi[[#This Row],[Ģ Kopā]]+PM_EULopi[[#This Row],[C Kopā]])</f>
        <v>0</v>
      </c>
      <c r="AI239" s="68" t="str">
        <f t="shared" si="19"/>
        <v>(0, 0, 0)</v>
      </c>
      <c r="AJ239" s="68" t="str">
        <f>IF(PM_EULopi[[#This Row],[KOPĀ
Punkti ]]&gt;0,RANK(PM_EULopi[[#This Row],[KOPĀ
Punkti ]],PM_EULopi[KOPĀ
Punkti ]),"NAV")</f>
        <v>NAV</v>
      </c>
      <c r="AK239" s="68"/>
      <c r="AL239" s="103">
        <f>INDEX(PM_Dalibnieki[],MATCH(PM_EULopi[[#This Row],[Dablībnieka numurs]],PM_Dalibnieki[Dablībnieka numurs],0),6)</f>
        <v>0</v>
      </c>
      <c r="AM239" s="72" t="str">
        <f>IF(PM_EULopi[[#This Row],[Norma ]]="x",COUNTIFS(PM_EULopi[[Norma ]],PM_EULopi[[#This Row],[Norma ]],PM_EULopi[KOPĀ
Punkti ],"&gt;"&amp;PM_EULopi[[#This Row],[KOPĀ
Punkti ]])+1,"")</f>
        <v/>
      </c>
    </row>
    <row r="240" spans="1:39" x14ac:dyDescent="0.25">
      <c r="A240" s="55">
        <v>234</v>
      </c>
      <c r="B240" s="68">
        <v>234</v>
      </c>
      <c r="C240" s="35">
        <f>INDEX(PM_Dalibnieki[],MATCH(PM_EULopi[[#This Row],[Dablībnieka numurs]],PM_Dalibnieki[Dablībnieka numurs],0),2)</f>
        <v>0</v>
      </c>
      <c r="D240" s="35">
        <f>INDEX(PM_Dalibnieki[],MATCH(PM_EULopi[[#This Row],[Dablībnieka numurs]],PM_Dalibnieki[Dablībnieka numurs],0),3)</f>
        <v>0</v>
      </c>
      <c r="E240" s="35">
        <f>INDEX(PM_Dalibnieki[],MATCH(PM_EULopi[[#This Row],[Dablībnieka numurs]],PM_Dalibnieki[Dablībnieka numurs],0),4)</f>
        <v>0</v>
      </c>
      <c r="F240" s="72"/>
      <c r="G240" s="72"/>
      <c r="H240" s="72"/>
      <c r="I240" s="72"/>
      <c r="J240" s="72"/>
      <c r="K240" s="37">
        <f>SUM(PM_EULopi[[#This Row],[S1]:[S5]])</f>
        <v>0</v>
      </c>
      <c r="L240" s="37" t="str">
        <f t="shared" si="15"/>
        <v>(0, 0, 0)</v>
      </c>
      <c r="M240" s="72"/>
      <c r="N240" s="72"/>
      <c r="O240" s="72"/>
      <c r="P240" s="72"/>
      <c r="Q240" s="72"/>
      <c r="R240" s="37">
        <f>SUM(PM_EULopi[[#This Row],[L1]:[L5]])</f>
        <v>0</v>
      </c>
      <c r="S240" s="37" t="str">
        <f t="shared" si="16"/>
        <v>(0, 0, 0)</v>
      </c>
      <c r="T240" s="72"/>
      <c r="U240" s="72"/>
      <c r="V240" s="72"/>
      <c r="W240" s="72"/>
      <c r="X240" s="72"/>
      <c r="Y240" s="37">
        <f>SUM(PM_EULopi[[#This Row],[Ģ1]:[Ģ5]])</f>
        <v>0</v>
      </c>
      <c r="Z240" s="37" t="str">
        <f t="shared" si="17"/>
        <v>(0, 0, 0)</v>
      </c>
      <c r="AA240" s="72"/>
      <c r="AB240" s="72"/>
      <c r="AC240" s="72"/>
      <c r="AD240" s="72"/>
      <c r="AE240" s="72"/>
      <c r="AF240" s="37">
        <f>SUM(PM_EULopi[[#This Row],[C1]:[C5]])</f>
        <v>0</v>
      </c>
      <c r="AG240" s="37" t="str">
        <f t="shared" si="18"/>
        <v>(0, 0, 0)</v>
      </c>
      <c r="AH240" s="68">
        <f>SUM(PM_EULopi[[#This Row],[S Kopā]]+PM_EULopi[[#This Row],[L Kopā]]+PM_EULopi[[#This Row],[Ģ Kopā]]+PM_EULopi[[#This Row],[C Kopā]])</f>
        <v>0</v>
      </c>
      <c r="AI240" s="68" t="str">
        <f t="shared" si="19"/>
        <v>(0, 0, 0)</v>
      </c>
      <c r="AJ240" s="68" t="str">
        <f>IF(PM_EULopi[[#This Row],[KOPĀ
Punkti ]]&gt;0,RANK(PM_EULopi[[#This Row],[KOPĀ
Punkti ]],PM_EULopi[KOPĀ
Punkti ]),"NAV")</f>
        <v>NAV</v>
      </c>
      <c r="AK240" s="68"/>
      <c r="AL240" s="103">
        <f>INDEX(PM_Dalibnieki[],MATCH(PM_EULopi[[#This Row],[Dablībnieka numurs]],PM_Dalibnieki[Dablībnieka numurs],0),6)</f>
        <v>0</v>
      </c>
      <c r="AM240" s="72" t="str">
        <f>IF(PM_EULopi[[#This Row],[Norma ]]="x",COUNTIFS(PM_EULopi[[Norma ]],PM_EULopi[[#This Row],[Norma ]],PM_EULopi[KOPĀ
Punkti ],"&gt;"&amp;PM_EULopi[[#This Row],[KOPĀ
Punkti ]])+1,"")</f>
        <v/>
      </c>
    </row>
    <row r="241" spans="1:39" x14ac:dyDescent="0.25">
      <c r="A241" s="55">
        <v>235</v>
      </c>
      <c r="B241" s="68">
        <v>235</v>
      </c>
      <c r="C241" s="35">
        <f>INDEX(PM_Dalibnieki[],MATCH(PM_EULopi[[#This Row],[Dablībnieka numurs]],PM_Dalibnieki[Dablībnieka numurs],0),2)</f>
        <v>0</v>
      </c>
      <c r="D241" s="35">
        <f>INDEX(PM_Dalibnieki[],MATCH(PM_EULopi[[#This Row],[Dablībnieka numurs]],PM_Dalibnieki[Dablībnieka numurs],0),3)</f>
        <v>0</v>
      </c>
      <c r="E241" s="35">
        <f>INDEX(PM_Dalibnieki[],MATCH(PM_EULopi[[#This Row],[Dablībnieka numurs]],PM_Dalibnieki[Dablībnieka numurs],0),4)</f>
        <v>0</v>
      </c>
      <c r="F241" s="72"/>
      <c r="G241" s="72"/>
      <c r="H241" s="72"/>
      <c r="I241" s="72"/>
      <c r="J241" s="72"/>
      <c r="K241" s="37">
        <f>SUM(PM_EULopi[[#This Row],[S1]:[S5]])</f>
        <v>0</v>
      </c>
      <c r="L241" s="37" t="str">
        <f t="shared" si="15"/>
        <v>(0, 0, 0)</v>
      </c>
      <c r="M241" s="72"/>
      <c r="N241" s="72"/>
      <c r="O241" s="72"/>
      <c r="P241" s="72"/>
      <c r="Q241" s="72"/>
      <c r="R241" s="37">
        <f>SUM(PM_EULopi[[#This Row],[L1]:[L5]])</f>
        <v>0</v>
      </c>
      <c r="S241" s="37" t="str">
        <f t="shared" si="16"/>
        <v>(0, 0, 0)</v>
      </c>
      <c r="T241" s="72"/>
      <c r="U241" s="72"/>
      <c r="V241" s="72"/>
      <c r="W241" s="72"/>
      <c r="X241" s="72"/>
      <c r="Y241" s="37">
        <f>SUM(PM_EULopi[[#This Row],[Ģ1]:[Ģ5]])</f>
        <v>0</v>
      </c>
      <c r="Z241" s="37" t="str">
        <f t="shared" si="17"/>
        <v>(0, 0, 0)</v>
      </c>
      <c r="AA241" s="72"/>
      <c r="AB241" s="72"/>
      <c r="AC241" s="72"/>
      <c r="AD241" s="72"/>
      <c r="AE241" s="72"/>
      <c r="AF241" s="37">
        <f>SUM(PM_EULopi[[#This Row],[C1]:[C5]])</f>
        <v>0</v>
      </c>
      <c r="AG241" s="37" t="str">
        <f t="shared" si="18"/>
        <v>(0, 0, 0)</v>
      </c>
      <c r="AH241" s="68">
        <f>SUM(PM_EULopi[[#This Row],[S Kopā]]+PM_EULopi[[#This Row],[L Kopā]]+PM_EULopi[[#This Row],[Ģ Kopā]]+PM_EULopi[[#This Row],[C Kopā]])</f>
        <v>0</v>
      </c>
      <c r="AI241" s="68" t="str">
        <f t="shared" si="19"/>
        <v>(0, 0, 0)</v>
      </c>
      <c r="AJ241" s="68" t="str">
        <f>IF(PM_EULopi[[#This Row],[KOPĀ
Punkti ]]&gt;0,RANK(PM_EULopi[[#This Row],[KOPĀ
Punkti ]],PM_EULopi[KOPĀ
Punkti ]),"NAV")</f>
        <v>NAV</v>
      </c>
      <c r="AK241" s="68"/>
      <c r="AL241" s="103">
        <f>INDEX(PM_Dalibnieki[],MATCH(PM_EULopi[[#This Row],[Dablībnieka numurs]],PM_Dalibnieki[Dablībnieka numurs],0),6)</f>
        <v>0</v>
      </c>
      <c r="AM241" s="72" t="str">
        <f>IF(PM_EULopi[[#This Row],[Norma ]]="x",COUNTIFS(PM_EULopi[[Norma ]],PM_EULopi[[#This Row],[Norma ]],PM_EULopi[KOPĀ
Punkti ],"&gt;"&amp;PM_EULopi[[#This Row],[KOPĀ
Punkti ]])+1,"")</f>
        <v/>
      </c>
    </row>
    <row r="242" spans="1:39" x14ac:dyDescent="0.25">
      <c r="A242" s="55">
        <v>236</v>
      </c>
      <c r="B242" s="68">
        <v>236</v>
      </c>
      <c r="C242" s="35">
        <f>INDEX(PM_Dalibnieki[],MATCH(PM_EULopi[[#This Row],[Dablībnieka numurs]],PM_Dalibnieki[Dablībnieka numurs],0),2)</f>
        <v>0</v>
      </c>
      <c r="D242" s="35">
        <f>INDEX(PM_Dalibnieki[],MATCH(PM_EULopi[[#This Row],[Dablībnieka numurs]],PM_Dalibnieki[Dablībnieka numurs],0),3)</f>
        <v>0</v>
      </c>
      <c r="E242" s="35">
        <f>INDEX(PM_Dalibnieki[],MATCH(PM_EULopi[[#This Row],[Dablībnieka numurs]],PM_Dalibnieki[Dablībnieka numurs],0),4)</f>
        <v>0</v>
      </c>
      <c r="F242" s="72"/>
      <c r="G242" s="72"/>
      <c r="H242" s="72"/>
      <c r="I242" s="72"/>
      <c r="J242" s="72"/>
      <c r="K242" s="37">
        <f>SUM(PM_EULopi[[#This Row],[S1]:[S5]])</f>
        <v>0</v>
      </c>
      <c r="L242" s="37" t="str">
        <f t="shared" si="15"/>
        <v>(0, 0, 0)</v>
      </c>
      <c r="M242" s="72"/>
      <c r="N242" s="72"/>
      <c r="O242" s="72"/>
      <c r="P242" s="72"/>
      <c r="Q242" s="72"/>
      <c r="R242" s="37">
        <f>SUM(PM_EULopi[[#This Row],[L1]:[L5]])</f>
        <v>0</v>
      </c>
      <c r="S242" s="37" t="str">
        <f t="shared" si="16"/>
        <v>(0, 0, 0)</v>
      </c>
      <c r="T242" s="72"/>
      <c r="U242" s="72"/>
      <c r="V242" s="72"/>
      <c r="W242" s="72"/>
      <c r="X242" s="72"/>
      <c r="Y242" s="37">
        <f>SUM(PM_EULopi[[#This Row],[Ģ1]:[Ģ5]])</f>
        <v>0</v>
      </c>
      <c r="Z242" s="37" t="str">
        <f t="shared" si="17"/>
        <v>(0, 0, 0)</v>
      </c>
      <c r="AA242" s="72"/>
      <c r="AB242" s="72"/>
      <c r="AC242" s="72"/>
      <c r="AD242" s="72"/>
      <c r="AE242" s="72"/>
      <c r="AF242" s="37">
        <f>SUM(PM_EULopi[[#This Row],[C1]:[C5]])</f>
        <v>0</v>
      </c>
      <c r="AG242" s="37" t="str">
        <f t="shared" si="18"/>
        <v>(0, 0, 0)</v>
      </c>
      <c r="AH242" s="68">
        <f>SUM(PM_EULopi[[#This Row],[S Kopā]]+PM_EULopi[[#This Row],[L Kopā]]+PM_EULopi[[#This Row],[Ģ Kopā]]+PM_EULopi[[#This Row],[C Kopā]])</f>
        <v>0</v>
      </c>
      <c r="AI242" s="68" t="str">
        <f t="shared" si="19"/>
        <v>(0, 0, 0)</v>
      </c>
      <c r="AJ242" s="68" t="str">
        <f>IF(PM_EULopi[[#This Row],[KOPĀ
Punkti ]]&gt;0,RANK(PM_EULopi[[#This Row],[KOPĀ
Punkti ]],PM_EULopi[KOPĀ
Punkti ]),"NAV")</f>
        <v>NAV</v>
      </c>
      <c r="AK242" s="68"/>
      <c r="AL242" s="103">
        <f>INDEX(PM_Dalibnieki[],MATCH(PM_EULopi[[#This Row],[Dablībnieka numurs]],PM_Dalibnieki[Dablībnieka numurs],0),6)</f>
        <v>0</v>
      </c>
      <c r="AM242" s="72" t="str">
        <f>IF(PM_EULopi[[#This Row],[Norma ]]="x",COUNTIFS(PM_EULopi[[Norma ]],PM_EULopi[[#This Row],[Norma ]],PM_EULopi[KOPĀ
Punkti ],"&gt;"&amp;PM_EULopi[[#This Row],[KOPĀ
Punkti ]])+1,"")</f>
        <v/>
      </c>
    </row>
    <row r="243" spans="1:39" x14ac:dyDescent="0.25">
      <c r="A243" s="55">
        <v>237</v>
      </c>
      <c r="B243" s="68">
        <v>237</v>
      </c>
      <c r="C243" s="35">
        <f>INDEX(PM_Dalibnieki[],MATCH(PM_EULopi[[#This Row],[Dablībnieka numurs]],PM_Dalibnieki[Dablībnieka numurs],0),2)</f>
        <v>0</v>
      </c>
      <c r="D243" s="35">
        <f>INDEX(PM_Dalibnieki[],MATCH(PM_EULopi[[#This Row],[Dablībnieka numurs]],PM_Dalibnieki[Dablībnieka numurs],0),3)</f>
        <v>0</v>
      </c>
      <c r="E243" s="35">
        <f>INDEX(PM_Dalibnieki[],MATCH(PM_EULopi[[#This Row],[Dablībnieka numurs]],PM_Dalibnieki[Dablībnieka numurs],0),4)</f>
        <v>0</v>
      </c>
      <c r="F243" s="72"/>
      <c r="G243" s="72"/>
      <c r="H243" s="72"/>
      <c r="I243" s="72"/>
      <c r="J243" s="72"/>
      <c r="K243" s="37">
        <f>SUM(PM_EULopi[[#This Row],[S1]:[S5]])</f>
        <v>0</v>
      </c>
      <c r="L243" s="37" t="str">
        <f t="shared" si="15"/>
        <v>(0, 0, 0)</v>
      </c>
      <c r="M243" s="72"/>
      <c r="N243" s="72"/>
      <c r="O243" s="72"/>
      <c r="P243" s="72"/>
      <c r="Q243" s="72"/>
      <c r="R243" s="37">
        <f>SUM(PM_EULopi[[#This Row],[L1]:[L5]])</f>
        <v>0</v>
      </c>
      <c r="S243" s="37" t="str">
        <f t="shared" si="16"/>
        <v>(0, 0, 0)</v>
      </c>
      <c r="T243" s="72"/>
      <c r="U243" s="72"/>
      <c r="V243" s="72"/>
      <c r="W243" s="72"/>
      <c r="X243" s="72"/>
      <c r="Y243" s="37">
        <f>SUM(PM_EULopi[[#This Row],[Ģ1]:[Ģ5]])</f>
        <v>0</v>
      </c>
      <c r="Z243" s="37" t="str">
        <f t="shared" si="17"/>
        <v>(0, 0, 0)</v>
      </c>
      <c r="AA243" s="72"/>
      <c r="AB243" s="72"/>
      <c r="AC243" s="72"/>
      <c r="AD243" s="72"/>
      <c r="AE243" s="72"/>
      <c r="AF243" s="37">
        <f>SUM(PM_EULopi[[#This Row],[C1]:[C5]])</f>
        <v>0</v>
      </c>
      <c r="AG243" s="37" t="str">
        <f t="shared" si="18"/>
        <v>(0, 0, 0)</v>
      </c>
      <c r="AH243" s="68">
        <f>SUM(PM_EULopi[[#This Row],[S Kopā]]+PM_EULopi[[#This Row],[L Kopā]]+PM_EULopi[[#This Row],[Ģ Kopā]]+PM_EULopi[[#This Row],[C Kopā]])</f>
        <v>0</v>
      </c>
      <c r="AI243" s="68" t="str">
        <f t="shared" si="19"/>
        <v>(0, 0, 0)</v>
      </c>
      <c r="AJ243" s="68" t="str">
        <f>IF(PM_EULopi[[#This Row],[KOPĀ
Punkti ]]&gt;0,RANK(PM_EULopi[[#This Row],[KOPĀ
Punkti ]],PM_EULopi[KOPĀ
Punkti ]),"NAV")</f>
        <v>NAV</v>
      </c>
      <c r="AK243" s="68"/>
      <c r="AL243" s="103">
        <f>INDEX(PM_Dalibnieki[],MATCH(PM_EULopi[[#This Row],[Dablībnieka numurs]],PM_Dalibnieki[Dablībnieka numurs],0),6)</f>
        <v>0</v>
      </c>
      <c r="AM243" s="72" t="str">
        <f>IF(PM_EULopi[[#This Row],[Norma ]]="x",COUNTIFS(PM_EULopi[[Norma ]],PM_EULopi[[#This Row],[Norma ]],PM_EULopi[KOPĀ
Punkti ],"&gt;"&amp;PM_EULopi[[#This Row],[KOPĀ
Punkti ]])+1,"")</f>
        <v/>
      </c>
    </row>
    <row r="244" spans="1:39" x14ac:dyDescent="0.25">
      <c r="A244" s="55">
        <v>238</v>
      </c>
      <c r="B244" s="68">
        <v>238</v>
      </c>
      <c r="C244" s="35">
        <f>INDEX(PM_Dalibnieki[],MATCH(PM_EULopi[[#This Row],[Dablībnieka numurs]],PM_Dalibnieki[Dablībnieka numurs],0),2)</f>
        <v>0</v>
      </c>
      <c r="D244" s="35">
        <f>INDEX(PM_Dalibnieki[],MATCH(PM_EULopi[[#This Row],[Dablībnieka numurs]],PM_Dalibnieki[Dablībnieka numurs],0),3)</f>
        <v>0</v>
      </c>
      <c r="E244" s="35">
        <f>INDEX(PM_Dalibnieki[],MATCH(PM_EULopi[[#This Row],[Dablībnieka numurs]],PM_Dalibnieki[Dablībnieka numurs],0),4)</f>
        <v>0</v>
      </c>
      <c r="F244" s="72"/>
      <c r="G244" s="72"/>
      <c r="H244" s="72"/>
      <c r="I244" s="72"/>
      <c r="J244" s="72"/>
      <c r="K244" s="37">
        <f>SUM(PM_EULopi[[#This Row],[S1]:[S5]])</f>
        <v>0</v>
      </c>
      <c r="L244" s="37" t="str">
        <f t="shared" si="15"/>
        <v>(0, 0, 0)</v>
      </c>
      <c r="M244" s="72"/>
      <c r="N244" s="72"/>
      <c r="O244" s="72"/>
      <c r="P244" s="72"/>
      <c r="Q244" s="72"/>
      <c r="R244" s="37">
        <f>SUM(PM_EULopi[[#This Row],[L1]:[L5]])</f>
        <v>0</v>
      </c>
      <c r="S244" s="37" t="str">
        <f t="shared" si="16"/>
        <v>(0, 0, 0)</v>
      </c>
      <c r="T244" s="72"/>
      <c r="U244" s="72"/>
      <c r="V244" s="72"/>
      <c r="W244" s="72"/>
      <c r="X244" s="72"/>
      <c r="Y244" s="37">
        <f>SUM(PM_EULopi[[#This Row],[Ģ1]:[Ģ5]])</f>
        <v>0</v>
      </c>
      <c r="Z244" s="37" t="str">
        <f t="shared" si="17"/>
        <v>(0, 0, 0)</v>
      </c>
      <c r="AA244" s="72"/>
      <c r="AB244" s="72"/>
      <c r="AC244" s="72"/>
      <c r="AD244" s="72"/>
      <c r="AE244" s="72"/>
      <c r="AF244" s="37">
        <f>SUM(PM_EULopi[[#This Row],[C1]:[C5]])</f>
        <v>0</v>
      </c>
      <c r="AG244" s="37" t="str">
        <f t="shared" si="18"/>
        <v>(0, 0, 0)</v>
      </c>
      <c r="AH244" s="68">
        <f>SUM(PM_EULopi[[#This Row],[S Kopā]]+PM_EULopi[[#This Row],[L Kopā]]+PM_EULopi[[#This Row],[Ģ Kopā]]+PM_EULopi[[#This Row],[C Kopā]])</f>
        <v>0</v>
      </c>
      <c r="AI244" s="68" t="str">
        <f t="shared" si="19"/>
        <v>(0, 0, 0)</v>
      </c>
      <c r="AJ244" s="68" t="str">
        <f>IF(PM_EULopi[[#This Row],[KOPĀ
Punkti ]]&gt;0,RANK(PM_EULopi[[#This Row],[KOPĀ
Punkti ]],PM_EULopi[KOPĀ
Punkti ]),"NAV")</f>
        <v>NAV</v>
      </c>
      <c r="AK244" s="68"/>
      <c r="AL244" s="103">
        <f>INDEX(PM_Dalibnieki[],MATCH(PM_EULopi[[#This Row],[Dablībnieka numurs]],PM_Dalibnieki[Dablībnieka numurs],0),6)</f>
        <v>0</v>
      </c>
      <c r="AM244" s="72" t="str">
        <f>IF(PM_EULopi[[#This Row],[Norma ]]="x",COUNTIFS(PM_EULopi[[Norma ]],PM_EULopi[[#This Row],[Norma ]],PM_EULopi[KOPĀ
Punkti ],"&gt;"&amp;PM_EULopi[[#This Row],[KOPĀ
Punkti ]])+1,"")</f>
        <v/>
      </c>
    </row>
    <row r="245" spans="1:39" x14ac:dyDescent="0.25">
      <c r="A245" s="55">
        <v>239</v>
      </c>
      <c r="B245" s="68">
        <v>239</v>
      </c>
      <c r="C245" s="35">
        <f>INDEX(PM_Dalibnieki[],MATCH(PM_EULopi[[#This Row],[Dablībnieka numurs]],PM_Dalibnieki[Dablībnieka numurs],0),2)</f>
        <v>0</v>
      </c>
      <c r="D245" s="35">
        <f>INDEX(PM_Dalibnieki[],MATCH(PM_EULopi[[#This Row],[Dablībnieka numurs]],PM_Dalibnieki[Dablībnieka numurs],0),3)</f>
        <v>0</v>
      </c>
      <c r="E245" s="35">
        <f>INDEX(PM_Dalibnieki[],MATCH(PM_EULopi[[#This Row],[Dablībnieka numurs]],PM_Dalibnieki[Dablībnieka numurs],0),4)</f>
        <v>0</v>
      </c>
      <c r="F245" s="72"/>
      <c r="G245" s="72"/>
      <c r="H245" s="72"/>
      <c r="I245" s="72"/>
      <c r="J245" s="72"/>
      <c r="K245" s="37">
        <f>SUM(PM_EULopi[[#This Row],[S1]:[S5]])</f>
        <v>0</v>
      </c>
      <c r="L245" s="37" t="str">
        <f t="shared" si="15"/>
        <v>(0, 0, 0)</v>
      </c>
      <c r="M245" s="72"/>
      <c r="N245" s="72"/>
      <c r="O245" s="72"/>
      <c r="P245" s="72"/>
      <c r="Q245" s="72"/>
      <c r="R245" s="37">
        <f>SUM(PM_EULopi[[#This Row],[L1]:[L5]])</f>
        <v>0</v>
      </c>
      <c r="S245" s="37" t="str">
        <f t="shared" si="16"/>
        <v>(0, 0, 0)</v>
      </c>
      <c r="T245" s="72"/>
      <c r="U245" s="72"/>
      <c r="V245" s="72"/>
      <c r="W245" s="72"/>
      <c r="X245" s="72"/>
      <c r="Y245" s="37">
        <f>SUM(PM_EULopi[[#This Row],[Ģ1]:[Ģ5]])</f>
        <v>0</v>
      </c>
      <c r="Z245" s="37" t="str">
        <f t="shared" si="17"/>
        <v>(0, 0, 0)</v>
      </c>
      <c r="AA245" s="72"/>
      <c r="AB245" s="72"/>
      <c r="AC245" s="72"/>
      <c r="AD245" s="72"/>
      <c r="AE245" s="72"/>
      <c r="AF245" s="37">
        <f>SUM(PM_EULopi[[#This Row],[C1]:[C5]])</f>
        <v>0</v>
      </c>
      <c r="AG245" s="37" t="str">
        <f t="shared" si="18"/>
        <v>(0, 0, 0)</v>
      </c>
      <c r="AH245" s="68">
        <f>SUM(PM_EULopi[[#This Row],[S Kopā]]+PM_EULopi[[#This Row],[L Kopā]]+PM_EULopi[[#This Row],[Ģ Kopā]]+PM_EULopi[[#This Row],[C Kopā]])</f>
        <v>0</v>
      </c>
      <c r="AI245" s="68" t="str">
        <f t="shared" si="19"/>
        <v>(0, 0, 0)</v>
      </c>
      <c r="AJ245" s="68" t="str">
        <f>IF(PM_EULopi[[#This Row],[KOPĀ
Punkti ]]&gt;0,RANK(PM_EULopi[[#This Row],[KOPĀ
Punkti ]],PM_EULopi[KOPĀ
Punkti ]),"NAV")</f>
        <v>NAV</v>
      </c>
      <c r="AK245" s="68"/>
      <c r="AL245" s="103">
        <f>INDEX(PM_Dalibnieki[],MATCH(PM_EULopi[[#This Row],[Dablībnieka numurs]],PM_Dalibnieki[Dablībnieka numurs],0),6)</f>
        <v>0</v>
      </c>
      <c r="AM245" s="72" t="str">
        <f>IF(PM_EULopi[[#This Row],[Norma ]]="x",COUNTIFS(PM_EULopi[[Norma ]],PM_EULopi[[#This Row],[Norma ]],PM_EULopi[KOPĀ
Punkti ],"&gt;"&amp;PM_EULopi[[#This Row],[KOPĀ
Punkti ]])+1,"")</f>
        <v/>
      </c>
    </row>
    <row r="246" spans="1:39" x14ac:dyDescent="0.25">
      <c r="A246" s="55">
        <v>240</v>
      </c>
      <c r="B246" s="68">
        <v>240</v>
      </c>
      <c r="C246" s="35">
        <f>INDEX(PM_Dalibnieki[],MATCH(PM_EULopi[[#This Row],[Dablībnieka numurs]],PM_Dalibnieki[Dablībnieka numurs],0),2)</f>
        <v>0</v>
      </c>
      <c r="D246" s="35">
        <f>INDEX(PM_Dalibnieki[],MATCH(PM_EULopi[[#This Row],[Dablībnieka numurs]],PM_Dalibnieki[Dablībnieka numurs],0),3)</f>
        <v>0</v>
      </c>
      <c r="E246" s="35">
        <f>INDEX(PM_Dalibnieki[],MATCH(PM_EULopi[[#This Row],[Dablībnieka numurs]],PM_Dalibnieki[Dablībnieka numurs],0),4)</f>
        <v>0</v>
      </c>
      <c r="F246" s="72"/>
      <c r="G246" s="72"/>
      <c r="H246" s="72"/>
      <c r="I246" s="72"/>
      <c r="J246" s="72"/>
      <c r="K246" s="37">
        <f>SUM(PM_EULopi[[#This Row],[S1]:[S5]])</f>
        <v>0</v>
      </c>
      <c r="L246" s="37" t="str">
        <f t="shared" si="15"/>
        <v>(0, 0, 0)</v>
      </c>
      <c r="M246" s="72"/>
      <c r="N246" s="72"/>
      <c r="O246" s="72"/>
      <c r="P246" s="72"/>
      <c r="Q246" s="72"/>
      <c r="R246" s="37">
        <f>SUM(PM_EULopi[[#This Row],[L1]:[L5]])</f>
        <v>0</v>
      </c>
      <c r="S246" s="37" t="str">
        <f t="shared" si="16"/>
        <v>(0, 0, 0)</v>
      </c>
      <c r="T246" s="72"/>
      <c r="U246" s="72"/>
      <c r="V246" s="72"/>
      <c r="W246" s="72"/>
      <c r="X246" s="72"/>
      <c r="Y246" s="37">
        <f>SUM(PM_EULopi[[#This Row],[Ģ1]:[Ģ5]])</f>
        <v>0</v>
      </c>
      <c r="Z246" s="37" t="str">
        <f t="shared" si="17"/>
        <v>(0, 0, 0)</v>
      </c>
      <c r="AA246" s="72"/>
      <c r="AB246" s="72"/>
      <c r="AC246" s="72"/>
      <c r="AD246" s="72"/>
      <c r="AE246" s="72"/>
      <c r="AF246" s="37">
        <f>SUM(PM_EULopi[[#This Row],[C1]:[C5]])</f>
        <v>0</v>
      </c>
      <c r="AG246" s="37" t="str">
        <f t="shared" si="18"/>
        <v>(0, 0, 0)</v>
      </c>
      <c r="AH246" s="68">
        <f>SUM(PM_EULopi[[#This Row],[S Kopā]]+PM_EULopi[[#This Row],[L Kopā]]+PM_EULopi[[#This Row],[Ģ Kopā]]+PM_EULopi[[#This Row],[C Kopā]])</f>
        <v>0</v>
      </c>
      <c r="AI246" s="68" t="str">
        <f t="shared" si="19"/>
        <v>(0, 0, 0)</v>
      </c>
      <c r="AJ246" s="68" t="str">
        <f>IF(PM_EULopi[[#This Row],[KOPĀ
Punkti ]]&gt;0,RANK(PM_EULopi[[#This Row],[KOPĀ
Punkti ]],PM_EULopi[KOPĀ
Punkti ]),"NAV")</f>
        <v>NAV</v>
      </c>
      <c r="AK246" s="68"/>
      <c r="AL246" s="103">
        <f>INDEX(PM_Dalibnieki[],MATCH(PM_EULopi[[#This Row],[Dablībnieka numurs]],PM_Dalibnieki[Dablībnieka numurs],0),6)</f>
        <v>0</v>
      </c>
      <c r="AM246" s="72" t="str">
        <f>IF(PM_EULopi[[#This Row],[Norma ]]="x",COUNTIFS(PM_EULopi[[Norma ]],PM_EULopi[[#This Row],[Norma ]],PM_EULopi[KOPĀ
Punkti ],"&gt;"&amp;PM_EULopi[[#This Row],[KOPĀ
Punkti ]])+1,"")</f>
        <v/>
      </c>
    </row>
    <row r="247" spans="1:39" x14ac:dyDescent="0.25">
      <c r="A247" s="55">
        <v>241</v>
      </c>
      <c r="B247" s="68">
        <v>241</v>
      </c>
      <c r="C247" s="35">
        <f>INDEX(PM_Dalibnieki[],MATCH(PM_EULopi[[#This Row],[Dablībnieka numurs]],PM_Dalibnieki[Dablībnieka numurs],0),2)</f>
        <v>0</v>
      </c>
      <c r="D247" s="35">
        <f>INDEX(PM_Dalibnieki[],MATCH(PM_EULopi[[#This Row],[Dablībnieka numurs]],PM_Dalibnieki[Dablībnieka numurs],0),3)</f>
        <v>0</v>
      </c>
      <c r="E247" s="35">
        <f>INDEX(PM_Dalibnieki[],MATCH(PM_EULopi[[#This Row],[Dablībnieka numurs]],PM_Dalibnieki[Dablībnieka numurs],0),4)</f>
        <v>0</v>
      </c>
      <c r="F247" s="72"/>
      <c r="G247" s="72"/>
      <c r="H247" s="72"/>
      <c r="I247" s="72"/>
      <c r="J247" s="72"/>
      <c r="K247" s="37">
        <f>SUM(PM_EULopi[[#This Row],[S1]:[S5]])</f>
        <v>0</v>
      </c>
      <c r="L247" s="37" t="str">
        <f t="shared" si="15"/>
        <v>(0, 0, 0)</v>
      </c>
      <c r="M247" s="72"/>
      <c r="N247" s="72"/>
      <c r="O247" s="72"/>
      <c r="P247" s="72"/>
      <c r="Q247" s="72"/>
      <c r="R247" s="37">
        <f>SUM(PM_EULopi[[#This Row],[L1]:[L5]])</f>
        <v>0</v>
      </c>
      <c r="S247" s="37" t="str">
        <f t="shared" si="16"/>
        <v>(0, 0, 0)</v>
      </c>
      <c r="T247" s="72"/>
      <c r="U247" s="72"/>
      <c r="V247" s="72"/>
      <c r="W247" s="72"/>
      <c r="X247" s="72"/>
      <c r="Y247" s="37">
        <f>SUM(PM_EULopi[[#This Row],[Ģ1]:[Ģ5]])</f>
        <v>0</v>
      </c>
      <c r="Z247" s="37" t="str">
        <f t="shared" si="17"/>
        <v>(0, 0, 0)</v>
      </c>
      <c r="AA247" s="72"/>
      <c r="AB247" s="72"/>
      <c r="AC247" s="72"/>
      <c r="AD247" s="72"/>
      <c r="AE247" s="72"/>
      <c r="AF247" s="37">
        <f>SUM(PM_EULopi[[#This Row],[C1]:[C5]])</f>
        <v>0</v>
      </c>
      <c r="AG247" s="37" t="str">
        <f t="shared" si="18"/>
        <v>(0, 0, 0)</v>
      </c>
      <c r="AH247" s="68">
        <f>SUM(PM_EULopi[[#This Row],[S Kopā]]+PM_EULopi[[#This Row],[L Kopā]]+PM_EULopi[[#This Row],[Ģ Kopā]]+PM_EULopi[[#This Row],[C Kopā]])</f>
        <v>0</v>
      </c>
      <c r="AI247" s="68" t="str">
        <f t="shared" si="19"/>
        <v>(0, 0, 0)</v>
      </c>
      <c r="AJ247" s="68" t="str">
        <f>IF(PM_EULopi[[#This Row],[KOPĀ
Punkti ]]&gt;0,RANK(PM_EULopi[[#This Row],[KOPĀ
Punkti ]],PM_EULopi[KOPĀ
Punkti ]),"NAV")</f>
        <v>NAV</v>
      </c>
      <c r="AK247" s="68"/>
      <c r="AL247" s="103">
        <f>INDEX(PM_Dalibnieki[],MATCH(PM_EULopi[[#This Row],[Dablībnieka numurs]],PM_Dalibnieki[Dablībnieka numurs],0),6)</f>
        <v>0</v>
      </c>
      <c r="AM247" s="72" t="str">
        <f>IF(PM_EULopi[[#This Row],[Norma ]]="x",COUNTIFS(PM_EULopi[[Norma ]],PM_EULopi[[#This Row],[Norma ]],PM_EULopi[KOPĀ
Punkti ],"&gt;"&amp;PM_EULopi[[#This Row],[KOPĀ
Punkti ]])+1,"")</f>
        <v/>
      </c>
    </row>
    <row r="248" spans="1:39" x14ac:dyDescent="0.25">
      <c r="A248" s="55">
        <v>242</v>
      </c>
      <c r="B248" s="68">
        <v>242</v>
      </c>
      <c r="C248" s="35">
        <f>INDEX(PM_Dalibnieki[],MATCH(PM_EULopi[[#This Row],[Dablībnieka numurs]],PM_Dalibnieki[Dablībnieka numurs],0),2)</f>
        <v>0</v>
      </c>
      <c r="D248" s="35">
        <f>INDEX(PM_Dalibnieki[],MATCH(PM_EULopi[[#This Row],[Dablībnieka numurs]],PM_Dalibnieki[Dablībnieka numurs],0),3)</f>
        <v>0</v>
      </c>
      <c r="E248" s="35">
        <f>INDEX(PM_Dalibnieki[],MATCH(PM_EULopi[[#This Row],[Dablībnieka numurs]],PM_Dalibnieki[Dablībnieka numurs],0),4)</f>
        <v>0</v>
      </c>
      <c r="F248" s="72"/>
      <c r="G248" s="72"/>
      <c r="H248" s="72"/>
      <c r="I248" s="72"/>
      <c r="J248" s="72"/>
      <c r="K248" s="37">
        <f>SUM(PM_EULopi[[#This Row],[S1]:[S5]])</f>
        <v>0</v>
      </c>
      <c r="L248" s="37" t="str">
        <f t="shared" si="15"/>
        <v>(0, 0, 0)</v>
      </c>
      <c r="M248" s="72"/>
      <c r="N248" s="72"/>
      <c r="O248" s="72"/>
      <c r="P248" s="72"/>
      <c r="Q248" s="72"/>
      <c r="R248" s="37">
        <f>SUM(PM_EULopi[[#This Row],[L1]:[L5]])</f>
        <v>0</v>
      </c>
      <c r="S248" s="37" t="str">
        <f t="shared" si="16"/>
        <v>(0, 0, 0)</v>
      </c>
      <c r="T248" s="72"/>
      <c r="U248" s="72"/>
      <c r="V248" s="72"/>
      <c r="W248" s="72"/>
      <c r="X248" s="72"/>
      <c r="Y248" s="37">
        <f>SUM(PM_EULopi[[#This Row],[Ģ1]:[Ģ5]])</f>
        <v>0</v>
      </c>
      <c r="Z248" s="37" t="str">
        <f t="shared" si="17"/>
        <v>(0, 0, 0)</v>
      </c>
      <c r="AA248" s="72"/>
      <c r="AB248" s="72"/>
      <c r="AC248" s="72"/>
      <c r="AD248" s="72"/>
      <c r="AE248" s="72"/>
      <c r="AF248" s="37">
        <f>SUM(PM_EULopi[[#This Row],[C1]:[C5]])</f>
        <v>0</v>
      </c>
      <c r="AG248" s="37" t="str">
        <f t="shared" si="18"/>
        <v>(0, 0, 0)</v>
      </c>
      <c r="AH248" s="68">
        <f>SUM(PM_EULopi[[#This Row],[S Kopā]]+PM_EULopi[[#This Row],[L Kopā]]+PM_EULopi[[#This Row],[Ģ Kopā]]+PM_EULopi[[#This Row],[C Kopā]])</f>
        <v>0</v>
      </c>
      <c r="AI248" s="68" t="str">
        <f t="shared" si="19"/>
        <v>(0, 0, 0)</v>
      </c>
      <c r="AJ248" s="68" t="str">
        <f>IF(PM_EULopi[[#This Row],[KOPĀ
Punkti ]]&gt;0,RANK(PM_EULopi[[#This Row],[KOPĀ
Punkti ]],PM_EULopi[KOPĀ
Punkti ]),"NAV")</f>
        <v>NAV</v>
      </c>
      <c r="AK248" s="68"/>
      <c r="AL248" s="103">
        <f>INDEX(PM_Dalibnieki[],MATCH(PM_EULopi[[#This Row],[Dablībnieka numurs]],PM_Dalibnieki[Dablībnieka numurs],0),6)</f>
        <v>0</v>
      </c>
      <c r="AM248" s="72" t="str">
        <f>IF(PM_EULopi[[#This Row],[Norma ]]="x",COUNTIFS(PM_EULopi[[Norma ]],PM_EULopi[[#This Row],[Norma ]],PM_EULopi[KOPĀ
Punkti ],"&gt;"&amp;PM_EULopi[[#This Row],[KOPĀ
Punkti ]])+1,"")</f>
        <v/>
      </c>
    </row>
    <row r="249" spans="1:39" x14ac:dyDescent="0.25">
      <c r="A249" s="55">
        <v>243</v>
      </c>
      <c r="B249" s="68">
        <v>243</v>
      </c>
      <c r="C249" s="35">
        <f>INDEX(PM_Dalibnieki[],MATCH(PM_EULopi[[#This Row],[Dablībnieka numurs]],PM_Dalibnieki[Dablībnieka numurs],0),2)</f>
        <v>0</v>
      </c>
      <c r="D249" s="35">
        <f>INDEX(PM_Dalibnieki[],MATCH(PM_EULopi[[#This Row],[Dablībnieka numurs]],PM_Dalibnieki[Dablībnieka numurs],0),3)</f>
        <v>0</v>
      </c>
      <c r="E249" s="35">
        <f>INDEX(PM_Dalibnieki[],MATCH(PM_EULopi[[#This Row],[Dablībnieka numurs]],PM_Dalibnieki[Dablībnieka numurs],0),4)</f>
        <v>0</v>
      </c>
      <c r="F249" s="72"/>
      <c r="G249" s="72"/>
      <c r="H249" s="72"/>
      <c r="I249" s="72"/>
      <c r="J249" s="72"/>
      <c r="K249" s="37">
        <f>SUM(PM_EULopi[[#This Row],[S1]:[S5]])</f>
        <v>0</v>
      </c>
      <c r="L249" s="37" t="str">
        <f t="shared" si="15"/>
        <v>(0, 0, 0)</v>
      </c>
      <c r="M249" s="72"/>
      <c r="N249" s="72"/>
      <c r="O249" s="72"/>
      <c r="P249" s="72"/>
      <c r="Q249" s="72"/>
      <c r="R249" s="37">
        <f>SUM(PM_EULopi[[#This Row],[L1]:[L5]])</f>
        <v>0</v>
      </c>
      <c r="S249" s="37" t="str">
        <f t="shared" si="16"/>
        <v>(0, 0, 0)</v>
      </c>
      <c r="T249" s="72"/>
      <c r="U249" s="72"/>
      <c r="V249" s="72"/>
      <c r="W249" s="72"/>
      <c r="X249" s="72"/>
      <c r="Y249" s="37">
        <f>SUM(PM_EULopi[[#This Row],[Ģ1]:[Ģ5]])</f>
        <v>0</v>
      </c>
      <c r="Z249" s="37" t="str">
        <f t="shared" si="17"/>
        <v>(0, 0, 0)</v>
      </c>
      <c r="AA249" s="72"/>
      <c r="AB249" s="72"/>
      <c r="AC249" s="72"/>
      <c r="AD249" s="72"/>
      <c r="AE249" s="72"/>
      <c r="AF249" s="37">
        <f>SUM(PM_EULopi[[#This Row],[C1]:[C5]])</f>
        <v>0</v>
      </c>
      <c r="AG249" s="37" t="str">
        <f t="shared" si="18"/>
        <v>(0, 0, 0)</v>
      </c>
      <c r="AH249" s="68">
        <f>SUM(PM_EULopi[[#This Row],[S Kopā]]+PM_EULopi[[#This Row],[L Kopā]]+PM_EULopi[[#This Row],[Ģ Kopā]]+PM_EULopi[[#This Row],[C Kopā]])</f>
        <v>0</v>
      </c>
      <c r="AI249" s="68" t="str">
        <f t="shared" si="19"/>
        <v>(0, 0, 0)</v>
      </c>
      <c r="AJ249" s="68" t="str">
        <f>IF(PM_EULopi[[#This Row],[KOPĀ
Punkti ]]&gt;0,RANK(PM_EULopi[[#This Row],[KOPĀ
Punkti ]],PM_EULopi[KOPĀ
Punkti ]),"NAV")</f>
        <v>NAV</v>
      </c>
      <c r="AK249" s="68"/>
      <c r="AL249" s="103">
        <f>INDEX(PM_Dalibnieki[],MATCH(PM_EULopi[[#This Row],[Dablībnieka numurs]],PM_Dalibnieki[Dablībnieka numurs],0),6)</f>
        <v>0</v>
      </c>
      <c r="AM249" s="72" t="str">
        <f>IF(PM_EULopi[[#This Row],[Norma ]]="x",COUNTIFS(PM_EULopi[[Norma ]],PM_EULopi[[#This Row],[Norma ]],PM_EULopi[KOPĀ
Punkti ],"&gt;"&amp;PM_EULopi[[#This Row],[KOPĀ
Punkti ]])+1,"")</f>
        <v/>
      </c>
    </row>
    <row r="250" spans="1:39" x14ac:dyDescent="0.25">
      <c r="A250" s="55">
        <v>244</v>
      </c>
      <c r="B250" s="68">
        <v>244</v>
      </c>
      <c r="C250" s="35">
        <f>INDEX(PM_Dalibnieki[],MATCH(PM_EULopi[[#This Row],[Dablībnieka numurs]],PM_Dalibnieki[Dablībnieka numurs],0),2)</f>
        <v>0</v>
      </c>
      <c r="D250" s="35">
        <f>INDEX(PM_Dalibnieki[],MATCH(PM_EULopi[[#This Row],[Dablībnieka numurs]],PM_Dalibnieki[Dablībnieka numurs],0),3)</f>
        <v>0</v>
      </c>
      <c r="E250" s="35">
        <f>INDEX(PM_Dalibnieki[],MATCH(PM_EULopi[[#This Row],[Dablībnieka numurs]],PM_Dalibnieki[Dablībnieka numurs],0),4)</f>
        <v>0</v>
      </c>
      <c r="F250" s="72"/>
      <c r="G250" s="72"/>
      <c r="H250" s="72"/>
      <c r="I250" s="72"/>
      <c r="J250" s="72"/>
      <c r="K250" s="37">
        <f>SUM(PM_EULopi[[#This Row],[S1]:[S5]])</f>
        <v>0</v>
      </c>
      <c r="L250" s="37" t="str">
        <f t="shared" si="15"/>
        <v>(0, 0, 0)</v>
      </c>
      <c r="M250" s="72"/>
      <c r="N250" s="72"/>
      <c r="O250" s="72"/>
      <c r="P250" s="72"/>
      <c r="Q250" s="72"/>
      <c r="R250" s="37">
        <f>SUM(PM_EULopi[[#This Row],[L1]:[L5]])</f>
        <v>0</v>
      </c>
      <c r="S250" s="37" t="str">
        <f t="shared" si="16"/>
        <v>(0, 0, 0)</v>
      </c>
      <c r="T250" s="72"/>
      <c r="U250" s="72"/>
      <c r="V250" s="72"/>
      <c r="W250" s="72"/>
      <c r="X250" s="72"/>
      <c r="Y250" s="37">
        <f>SUM(PM_EULopi[[#This Row],[Ģ1]:[Ģ5]])</f>
        <v>0</v>
      </c>
      <c r="Z250" s="37" t="str">
        <f t="shared" si="17"/>
        <v>(0, 0, 0)</v>
      </c>
      <c r="AA250" s="72"/>
      <c r="AB250" s="72"/>
      <c r="AC250" s="72"/>
      <c r="AD250" s="72"/>
      <c r="AE250" s="72"/>
      <c r="AF250" s="37">
        <f>SUM(PM_EULopi[[#This Row],[C1]:[C5]])</f>
        <v>0</v>
      </c>
      <c r="AG250" s="37" t="str">
        <f t="shared" si="18"/>
        <v>(0, 0, 0)</v>
      </c>
      <c r="AH250" s="68">
        <f>SUM(PM_EULopi[[#This Row],[S Kopā]]+PM_EULopi[[#This Row],[L Kopā]]+PM_EULopi[[#This Row],[Ģ Kopā]]+PM_EULopi[[#This Row],[C Kopā]])</f>
        <v>0</v>
      </c>
      <c r="AI250" s="68" t="str">
        <f t="shared" si="19"/>
        <v>(0, 0, 0)</v>
      </c>
      <c r="AJ250" s="68" t="str">
        <f>IF(PM_EULopi[[#This Row],[KOPĀ
Punkti ]]&gt;0,RANK(PM_EULopi[[#This Row],[KOPĀ
Punkti ]],PM_EULopi[KOPĀ
Punkti ]),"NAV")</f>
        <v>NAV</v>
      </c>
      <c r="AK250" s="68"/>
      <c r="AL250" s="103">
        <f>INDEX(PM_Dalibnieki[],MATCH(PM_EULopi[[#This Row],[Dablībnieka numurs]],PM_Dalibnieki[Dablībnieka numurs],0),6)</f>
        <v>0</v>
      </c>
      <c r="AM250" s="72" t="str">
        <f>IF(PM_EULopi[[#This Row],[Norma ]]="x",COUNTIFS(PM_EULopi[[Norma ]],PM_EULopi[[#This Row],[Norma ]],PM_EULopi[KOPĀ
Punkti ],"&gt;"&amp;PM_EULopi[[#This Row],[KOPĀ
Punkti ]])+1,"")</f>
        <v/>
      </c>
    </row>
    <row r="251" spans="1:39" x14ac:dyDescent="0.25">
      <c r="A251" s="55">
        <v>245</v>
      </c>
      <c r="B251" s="68">
        <v>245</v>
      </c>
      <c r="C251" s="35">
        <f>INDEX(PM_Dalibnieki[],MATCH(PM_EULopi[[#This Row],[Dablībnieka numurs]],PM_Dalibnieki[Dablībnieka numurs],0),2)</f>
        <v>0</v>
      </c>
      <c r="D251" s="35">
        <f>INDEX(PM_Dalibnieki[],MATCH(PM_EULopi[[#This Row],[Dablībnieka numurs]],PM_Dalibnieki[Dablībnieka numurs],0),3)</f>
        <v>0</v>
      </c>
      <c r="E251" s="35">
        <f>INDEX(PM_Dalibnieki[],MATCH(PM_EULopi[[#This Row],[Dablībnieka numurs]],PM_Dalibnieki[Dablībnieka numurs],0),4)</f>
        <v>0</v>
      </c>
      <c r="F251" s="72"/>
      <c r="G251" s="72"/>
      <c r="H251" s="72"/>
      <c r="I251" s="72"/>
      <c r="J251" s="72"/>
      <c r="K251" s="37">
        <f>SUM(PM_EULopi[[#This Row],[S1]:[S5]])</f>
        <v>0</v>
      </c>
      <c r="L251" s="37" t="str">
        <f t="shared" si="15"/>
        <v>(0, 0, 0)</v>
      </c>
      <c r="M251" s="72"/>
      <c r="N251" s="72"/>
      <c r="O251" s="72"/>
      <c r="P251" s="72"/>
      <c r="Q251" s="72"/>
      <c r="R251" s="37">
        <f>SUM(PM_EULopi[[#This Row],[L1]:[L5]])</f>
        <v>0</v>
      </c>
      <c r="S251" s="37" t="str">
        <f t="shared" si="16"/>
        <v>(0, 0, 0)</v>
      </c>
      <c r="T251" s="72"/>
      <c r="U251" s="72"/>
      <c r="V251" s="72"/>
      <c r="W251" s="72"/>
      <c r="X251" s="72"/>
      <c r="Y251" s="37">
        <f>SUM(PM_EULopi[[#This Row],[Ģ1]:[Ģ5]])</f>
        <v>0</v>
      </c>
      <c r="Z251" s="37" t="str">
        <f t="shared" si="17"/>
        <v>(0, 0, 0)</v>
      </c>
      <c r="AA251" s="72"/>
      <c r="AB251" s="72"/>
      <c r="AC251" s="72"/>
      <c r="AD251" s="72"/>
      <c r="AE251" s="72"/>
      <c r="AF251" s="37">
        <f>SUM(PM_EULopi[[#This Row],[C1]:[C5]])</f>
        <v>0</v>
      </c>
      <c r="AG251" s="37" t="str">
        <f t="shared" si="18"/>
        <v>(0, 0, 0)</v>
      </c>
      <c r="AH251" s="68">
        <f>SUM(PM_EULopi[[#This Row],[S Kopā]]+PM_EULopi[[#This Row],[L Kopā]]+PM_EULopi[[#This Row],[Ģ Kopā]]+PM_EULopi[[#This Row],[C Kopā]])</f>
        <v>0</v>
      </c>
      <c r="AI251" s="68" t="str">
        <f t="shared" si="19"/>
        <v>(0, 0, 0)</v>
      </c>
      <c r="AJ251" s="68" t="str">
        <f>IF(PM_EULopi[[#This Row],[KOPĀ
Punkti ]]&gt;0,RANK(PM_EULopi[[#This Row],[KOPĀ
Punkti ]],PM_EULopi[KOPĀ
Punkti ]),"NAV")</f>
        <v>NAV</v>
      </c>
      <c r="AK251" s="68"/>
      <c r="AL251" s="103">
        <f>INDEX(PM_Dalibnieki[],MATCH(PM_EULopi[[#This Row],[Dablībnieka numurs]],PM_Dalibnieki[Dablībnieka numurs],0),6)</f>
        <v>0</v>
      </c>
      <c r="AM251" s="72" t="str">
        <f>IF(PM_EULopi[[#This Row],[Norma ]]="x",COUNTIFS(PM_EULopi[[Norma ]],PM_EULopi[[#This Row],[Norma ]],PM_EULopi[KOPĀ
Punkti ],"&gt;"&amp;PM_EULopi[[#This Row],[KOPĀ
Punkti ]])+1,"")</f>
        <v/>
      </c>
    </row>
    <row r="252" spans="1:39" x14ac:dyDescent="0.25">
      <c r="A252" s="55">
        <v>246</v>
      </c>
      <c r="B252" s="68">
        <v>246</v>
      </c>
      <c r="C252" s="35">
        <f>INDEX(PM_Dalibnieki[],MATCH(PM_EULopi[[#This Row],[Dablībnieka numurs]],PM_Dalibnieki[Dablībnieka numurs],0),2)</f>
        <v>0</v>
      </c>
      <c r="D252" s="35">
        <f>INDEX(PM_Dalibnieki[],MATCH(PM_EULopi[[#This Row],[Dablībnieka numurs]],PM_Dalibnieki[Dablībnieka numurs],0),3)</f>
        <v>0</v>
      </c>
      <c r="E252" s="35">
        <f>INDEX(PM_Dalibnieki[],MATCH(PM_EULopi[[#This Row],[Dablībnieka numurs]],PM_Dalibnieki[Dablībnieka numurs],0),4)</f>
        <v>0</v>
      </c>
      <c r="F252" s="72"/>
      <c r="G252" s="72"/>
      <c r="H252" s="72"/>
      <c r="I252" s="72"/>
      <c r="J252" s="72"/>
      <c r="K252" s="37">
        <f>SUM(PM_EULopi[[#This Row],[S1]:[S5]])</f>
        <v>0</v>
      </c>
      <c r="L252" s="37" t="str">
        <f t="shared" si="15"/>
        <v>(0, 0, 0)</v>
      </c>
      <c r="M252" s="72"/>
      <c r="N252" s="72"/>
      <c r="O252" s="72"/>
      <c r="P252" s="72"/>
      <c r="Q252" s="72"/>
      <c r="R252" s="37">
        <f>SUM(PM_EULopi[[#This Row],[L1]:[L5]])</f>
        <v>0</v>
      </c>
      <c r="S252" s="37" t="str">
        <f t="shared" si="16"/>
        <v>(0, 0, 0)</v>
      </c>
      <c r="T252" s="72"/>
      <c r="U252" s="72"/>
      <c r="V252" s="72"/>
      <c r="W252" s="72"/>
      <c r="X252" s="72"/>
      <c r="Y252" s="37">
        <f>SUM(PM_EULopi[[#This Row],[Ģ1]:[Ģ5]])</f>
        <v>0</v>
      </c>
      <c r="Z252" s="37" t="str">
        <f t="shared" si="17"/>
        <v>(0, 0, 0)</v>
      </c>
      <c r="AA252" s="72"/>
      <c r="AB252" s="72"/>
      <c r="AC252" s="72"/>
      <c r="AD252" s="72"/>
      <c r="AE252" s="72"/>
      <c r="AF252" s="37">
        <f>SUM(PM_EULopi[[#This Row],[C1]:[C5]])</f>
        <v>0</v>
      </c>
      <c r="AG252" s="37" t="str">
        <f t="shared" si="18"/>
        <v>(0, 0, 0)</v>
      </c>
      <c r="AH252" s="68">
        <f>SUM(PM_EULopi[[#This Row],[S Kopā]]+PM_EULopi[[#This Row],[L Kopā]]+PM_EULopi[[#This Row],[Ģ Kopā]]+PM_EULopi[[#This Row],[C Kopā]])</f>
        <v>0</v>
      </c>
      <c r="AI252" s="68" t="str">
        <f t="shared" si="19"/>
        <v>(0, 0, 0)</v>
      </c>
      <c r="AJ252" s="68" t="str">
        <f>IF(PM_EULopi[[#This Row],[KOPĀ
Punkti ]]&gt;0,RANK(PM_EULopi[[#This Row],[KOPĀ
Punkti ]],PM_EULopi[KOPĀ
Punkti ]),"NAV")</f>
        <v>NAV</v>
      </c>
      <c r="AK252" s="68"/>
      <c r="AL252" s="103">
        <f>INDEX(PM_Dalibnieki[],MATCH(PM_EULopi[[#This Row],[Dablībnieka numurs]],PM_Dalibnieki[Dablībnieka numurs],0),6)</f>
        <v>0</v>
      </c>
      <c r="AM252" s="72" t="str">
        <f>IF(PM_EULopi[[#This Row],[Norma ]]="x",COUNTIFS(PM_EULopi[[Norma ]],PM_EULopi[[#This Row],[Norma ]],PM_EULopi[KOPĀ
Punkti ],"&gt;"&amp;PM_EULopi[[#This Row],[KOPĀ
Punkti ]])+1,"")</f>
        <v/>
      </c>
    </row>
    <row r="253" spans="1:39" x14ac:dyDescent="0.25">
      <c r="A253" s="55">
        <v>247</v>
      </c>
      <c r="B253" s="68">
        <v>247</v>
      </c>
      <c r="C253" s="35">
        <f>INDEX(PM_Dalibnieki[],MATCH(PM_EULopi[[#This Row],[Dablībnieka numurs]],PM_Dalibnieki[Dablībnieka numurs],0),2)</f>
        <v>0</v>
      </c>
      <c r="D253" s="35">
        <f>INDEX(PM_Dalibnieki[],MATCH(PM_EULopi[[#This Row],[Dablībnieka numurs]],PM_Dalibnieki[Dablībnieka numurs],0),3)</f>
        <v>0</v>
      </c>
      <c r="E253" s="35">
        <f>INDEX(PM_Dalibnieki[],MATCH(PM_EULopi[[#This Row],[Dablībnieka numurs]],PM_Dalibnieki[Dablībnieka numurs],0),4)</f>
        <v>0</v>
      </c>
      <c r="F253" s="72"/>
      <c r="G253" s="72"/>
      <c r="H253" s="72"/>
      <c r="I253" s="72"/>
      <c r="J253" s="72"/>
      <c r="K253" s="37">
        <f>SUM(PM_EULopi[[#This Row],[S1]:[S5]])</f>
        <v>0</v>
      </c>
      <c r="L253" s="37" t="str">
        <f t="shared" si="15"/>
        <v>(0, 0, 0)</v>
      </c>
      <c r="M253" s="72"/>
      <c r="N253" s="72"/>
      <c r="O253" s="72"/>
      <c r="P253" s="72"/>
      <c r="Q253" s="72"/>
      <c r="R253" s="37">
        <f>SUM(PM_EULopi[[#This Row],[L1]:[L5]])</f>
        <v>0</v>
      </c>
      <c r="S253" s="37" t="str">
        <f t="shared" si="16"/>
        <v>(0, 0, 0)</v>
      </c>
      <c r="T253" s="72"/>
      <c r="U253" s="72"/>
      <c r="V253" s="72"/>
      <c r="W253" s="72"/>
      <c r="X253" s="72"/>
      <c r="Y253" s="37">
        <f>SUM(PM_EULopi[[#This Row],[Ģ1]:[Ģ5]])</f>
        <v>0</v>
      </c>
      <c r="Z253" s="37" t="str">
        <f t="shared" si="17"/>
        <v>(0, 0, 0)</v>
      </c>
      <c r="AA253" s="72"/>
      <c r="AB253" s="72"/>
      <c r="AC253" s="72"/>
      <c r="AD253" s="72"/>
      <c r="AE253" s="72"/>
      <c r="AF253" s="37">
        <f>SUM(PM_EULopi[[#This Row],[C1]:[C5]])</f>
        <v>0</v>
      </c>
      <c r="AG253" s="37" t="str">
        <f t="shared" si="18"/>
        <v>(0, 0, 0)</v>
      </c>
      <c r="AH253" s="68">
        <f>SUM(PM_EULopi[[#This Row],[S Kopā]]+PM_EULopi[[#This Row],[L Kopā]]+PM_EULopi[[#This Row],[Ģ Kopā]]+PM_EULopi[[#This Row],[C Kopā]])</f>
        <v>0</v>
      </c>
      <c r="AI253" s="68" t="str">
        <f t="shared" si="19"/>
        <v>(0, 0, 0)</v>
      </c>
      <c r="AJ253" s="68" t="str">
        <f>IF(PM_EULopi[[#This Row],[KOPĀ
Punkti ]]&gt;0,RANK(PM_EULopi[[#This Row],[KOPĀ
Punkti ]],PM_EULopi[KOPĀ
Punkti ]),"NAV")</f>
        <v>NAV</v>
      </c>
      <c r="AK253" s="68"/>
      <c r="AL253" s="103">
        <f>INDEX(PM_Dalibnieki[],MATCH(PM_EULopi[[#This Row],[Dablībnieka numurs]],PM_Dalibnieki[Dablībnieka numurs],0),6)</f>
        <v>0</v>
      </c>
      <c r="AM253" s="72" t="str">
        <f>IF(PM_EULopi[[#This Row],[Norma ]]="x",COUNTIFS(PM_EULopi[[Norma ]],PM_EULopi[[#This Row],[Norma ]],PM_EULopi[KOPĀ
Punkti ],"&gt;"&amp;PM_EULopi[[#This Row],[KOPĀ
Punkti ]])+1,"")</f>
        <v/>
      </c>
    </row>
    <row r="254" spans="1:39" x14ac:dyDescent="0.25">
      <c r="A254" s="55">
        <v>248</v>
      </c>
      <c r="B254" s="68">
        <v>248</v>
      </c>
      <c r="C254" s="35">
        <f>INDEX(PM_Dalibnieki[],MATCH(PM_EULopi[[#This Row],[Dablībnieka numurs]],PM_Dalibnieki[Dablībnieka numurs],0),2)</f>
        <v>0</v>
      </c>
      <c r="D254" s="35">
        <f>INDEX(PM_Dalibnieki[],MATCH(PM_EULopi[[#This Row],[Dablībnieka numurs]],PM_Dalibnieki[Dablībnieka numurs],0),3)</f>
        <v>0</v>
      </c>
      <c r="E254" s="35">
        <f>INDEX(PM_Dalibnieki[],MATCH(PM_EULopi[[#This Row],[Dablībnieka numurs]],PM_Dalibnieki[Dablībnieka numurs],0),4)</f>
        <v>0</v>
      </c>
      <c r="F254" s="72"/>
      <c r="G254" s="72"/>
      <c r="H254" s="72"/>
      <c r="I254" s="72"/>
      <c r="J254" s="72"/>
      <c r="K254" s="37">
        <f>SUM(PM_EULopi[[#This Row],[S1]:[S5]])</f>
        <v>0</v>
      </c>
      <c r="L254" s="37" t="str">
        <f t="shared" si="15"/>
        <v>(0, 0, 0)</v>
      </c>
      <c r="M254" s="72"/>
      <c r="N254" s="72"/>
      <c r="O254" s="72"/>
      <c r="P254" s="72"/>
      <c r="Q254" s="72"/>
      <c r="R254" s="37">
        <f>SUM(PM_EULopi[[#This Row],[L1]:[L5]])</f>
        <v>0</v>
      </c>
      <c r="S254" s="37" t="str">
        <f t="shared" si="16"/>
        <v>(0, 0, 0)</v>
      </c>
      <c r="T254" s="72"/>
      <c r="U254" s="72"/>
      <c r="V254" s="72"/>
      <c r="W254" s="72"/>
      <c r="X254" s="72"/>
      <c r="Y254" s="37">
        <f>SUM(PM_EULopi[[#This Row],[Ģ1]:[Ģ5]])</f>
        <v>0</v>
      </c>
      <c r="Z254" s="37" t="str">
        <f t="shared" si="17"/>
        <v>(0, 0, 0)</v>
      </c>
      <c r="AA254" s="72"/>
      <c r="AB254" s="72"/>
      <c r="AC254" s="72"/>
      <c r="AD254" s="72"/>
      <c r="AE254" s="72"/>
      <c r="AF254" s="37">
        <f>SUM(PM_EULopi[[#This Row],[C1]:[C5]])</f>
        <v>0</v>
      </c>
      <c r="AG254" s="37" t="str">
        <f t="shared" si="18"/>
        <v>(0, 0, 0)</v>
      </c>
      <c r="AH254" s="68">
        <f>SUM(PM_EULopi[[#This Row],[S Kopā]]+PM_EULopi[[#This Row],[L Kopā]]+PM_EULopi[[#This Row],[Ģ Kopā]]+PM_EULopi[[#This Row],[C Kopā]])</f>
        <v>0</v>
      </c>
      <c r="AI254" s="68" t="str">
        <f t="shared" si="19"/>
        <v>(0, 0, 0)</v>
      </c>
      <c r="AJ254" s="68" t="str">
        <f>IF(PM_EULopi[[#This Row],[KOPĀ
Punkti ]]&gt;0,RANK(PM_EULopi[[#This Row],[KOPĀ
Punkti ]],PM_EULopi[KOPĀ
Punkti ]),"NAV")</f>
        <v>NAV</v>
      </c>
      <c r="AK254" s="68"/>
      <c r="AL254" s="103">
        <f>INDEX(PM_Dalibnieki[],MATCH(PM_EULopi[[#This Row],[Dablībnieka numurs]],PM_Dalibnieki[Dablībnieka numurs],0),6)</f>
        <v>0</v>
      </c>
      <c r="AM254" s="72" t="str">
        <f>IF(PM_EULopi[[#This Row],[Norma ]]="x",COUNTIFS(PM_EULopi[[Norma ]],PM_EULopi[[#This Row],[Norma ]],PM_EULopi[KOPĀ
Punkti ],"&gt;"&amp;PM_EULopi[[#This Row],[KOPĀ
Punkti ]])+1,"")</f>
        <v/>
      </c>
    </row>
    <row r="255" spans="1:39" x14ac:dyDescent="0.25">
      <c r="A255" s="55">
        <v>249</v>
      </c>
      <c r="B255" s="68">
        <v>249</v>
      </c>
      <c r="C255" s="35">
        <f>INDEX(PM_Dalibnieki[],MATCH(PM_EULopi[[#This Row],[Dablībnieka numurs]],PM_Dalibnieki[Dablībnieka numurs],0),2)</f>
        <v>0</v>
      </c>
      <c r="D255" s="35">
        <f>INDEX(PM_Dalibnieki[],MATCH(PM_EULopi[[#This Row],[Dablībnieka numurs]],PM_Dalibnieki[Dablībnieka numurs],0),3)</f>
        <v>0</v>
      </c>
      <c r="E255" s="35">
        <f>INDEX(PM_Dalibnieki[],MATCH(PM_EULopi[[#This Row],[Dablībnieka numurs]],PM_Dalibnieki[Dablībnieka numurs],0),4)</f>
        <v>0</v>
      </c>
      <c r="F255" s="72"/>
      <c r="G255" s="72"/>
      <c r="H255" s="72"/>
      <c r="I255" s="72"/>
      <c r="J255" s="72"/>
      <c r="K255" s="37">
        <f>SUM(PM_EULopi[[#This Row],[S1]:[S5]])</f>
        <v>0</v>
      </c>
      <c r="L255" s="37" t="str">
        <f t="shared" si="15"/>
        <v>(0, 0, 0)</v>
      </c>
      <c r="M255" s="72"/>
      <c r="N255" s="72"/>
      <c r="O255" s="72"/>
      <c r="P255" s="72"/>
      <c r="Q255" s="72"/>
      <c r="R255" s="37">
        <f>SUM(PM_EULopi[[#This Row],[L1]:[L5]])</f>
        <v>0</v>
      </c>
      <c r="S255" s="37" t="str">
        <f t="shared" si="16"/>
        <v>(0, 0, 0)</v>
      </c>
      <c r="T255" s="72"/>
      <c r="U255" s="72"/>
      <c r="V255" s="72"/>
      <c r="W255" s="72"/>
      <c r="X255" s="72"/>
      <c r="Y255" s="37">
        <f>SUM(PM_EULopi[[#This Row],[Ģ1]:[Ģ5]])</f>
        <v>0</v>
      </c>
      <c r="Z255" s="37" t="str">
        <f t="shared" si="17"/>
        <v>(0, 0, 0)</v>
      </c>
      <c r="AA255" s="72"/>
      <c r="AB255" s="72"/>
      <c r="AC255" s="72"/>
      <c r="AD255" s="72"/>
      <c r="AE255" s="72"/>
      <c r="AF255" s="37">
        <f>SUM(PM_EULopi[[#This Row],[C1]:[C5]])</f>
        <v>0</v>
      </c>
      <c r="AG255" s="37" t="str">
        <f t="shared" si="18"/>
        <v>(0, 0, 0)</v>
      </c>
      <c r="AH255" s="68">
        <f>SUM(PM_EULopi[[#This Row],[S Kopā]]+PM_EULopi[[#This Row],[L Kopā]]+PM_EULopi[[#This Row],[Ģ Kopā]]+PM_EULopi[[#This Row],[C Kopā]])</f>
        <v>0</v>
      </c>
      <c r="AI255" s="68" t="str">
        <f t="shared" si="19"/>
        <v>(0, 0, 0)</v>
      </c>
      <c r="AJ255" s="68" t="str">
        <f>IF(PM_EULopi[[#This Row],[KOPĀ
Punkti ]]&gt;0,RANK(PM_EULopi[[#This Row],[KOPĀ
Punkti ]],PM_EULopi[KOPĀ
Punkti ]),"NAV")</f>
        <v>NAV</v>
      </c>
      <c r="AK255" s="68"/>
      <c r="AL255" s="103">
        <f>INDEX(PM_Dalibnieki[],MATCH(PM_EULopi[[#This Row],[Dablībnieka numurs]],PM_Dalibnieki[Dablībnieka numurs],0),6)</f>
        <v>0</v>
      </c>
      <c r="AM255" s="72" t="str">
        <f>IF(PM_EULopi[[#This Row],[Norma ]]="x",COUNTIFS(PM_EULopi[[Norma ]],PM_EULopi[[#This Row],[Norma ]],PM_EULopi[KOPĀ
Punkti ],"&gt;"&amp;PM_EULopi[[#This Row],[KOPĀ
Punkti ]])+1,"")</f>
        <v/>
      </c>
    </row>
    <row r="256" spans="1:39" x14ac:dyDescent="0.25">
      <c r="A256" s="55">
        <v>250</v>
      </c>
      <c r="B256" s="68">
        <v>250</v>
      </c>
      <c r="C256" s="35">
        <f>INDEX(PM_Dalibnieki[],MATCH(PM_EULopi[[#This Row],[Dablībnieka numurs]],PM_Dalibnieki[Dablībnieka numurs],0),2)</f>
        <v>0</v>
      </c>
      <c r="D256" s="35">
        <f>INDEX(PM_Dalibnieki[],MATCH(PM_EULopi[[#This Row],[Dablībnieka numurs]],PM_Dalibnieki[Dablībnieka numurs],0),3)</f>
        <v>0</v>
      </c>
      <c r="E256" s="35">
        <f>INDEX(PM_Dalibnieki[],MATCH(PM_EULopi[[#This Row],[Dablībnieka numurs]],PM_Dalibnieki[Dablībnieka numurs],0),4)</f>
        <v>0</v>
      </c>
      <c r="F256" s="72"/>
      <c r="G256" s="72"/>
      <c r="H256" s="72"/>
      <c r="I256" s="72"/>
      <c r="J256" s="72"/>
      <c r="K256" s="37">
        <f>SUM(PM_EULopi[[#This Row],[S1]:[S5]])</f>
        <v>0</v>
      </c>
      <c r="L256" s="37" t="str">
        <f t="shared" si="15"/>
        <v>(0, 0, 0)</v>
      </c>
      <c r="M256" s="72"/>
      <c r="N256" s="72"/>
      <c r="O256" s="72"/>
      <c r="P256" s="72"/>
      <c r="Q256" s="72"/>
      <c r="R256" s="37">
        <f>SUM(PM_EULopi[[#This Row],[L1]:[L5]])</f>
        <v>0</v>
      </c>
      <c r="S256" s="37" t="str">
        <f t="shared" si="16"/>
        <v>(0, 0, 0)</v>
      </c>
      <c r="T256" s="72"/>
      <c r="U256" s="72"/>
      <c r="V256" s="72"/>
      <c r="W256" s="72"/>
      <c r="X256" s="72"/>
      <c r="Y256" s="37">
        <f>SUM(PM_EULopi[[#This Row],[Ģ1]:[Ģ5]])</f>
        <v>0</v>
      </c>
      <c r="Z256" s="37" t="str">
        <f t="shared" si="17"/>
        <v>(0, 0, 0)</v>
      </c>
      <c r="AA256" s="72"/>
      <c r="AB256" s="72"/>
      <c r="AC256" s="72"/>
      <c r="AD256" s="72"/>
      <c r="AE256" s="72"/>
      <c r="AF256" s="37">
        <f>SUM(PM_EULopi[[#This Row],[C1]:[C5]])</f>
        <v>0</v>
      </c>
      <c r="AG256" s="37" t="str">
        <f t="shared" si="18"/>
        <v>(0, 0, 0)</v>
      </c>
      <c r="AH256" s="68">
        <f>SUM(PM_EULopi[[#This Row],[S Kopā]]+PM_EULopi[[#This Row],[L Kopā]]+PM_EULopi[[#This Row],[Ģ Kopā]]+PM_EULopi[[#This Row],[C Kopā]])</f>
        <v>0</v>
      </c>
      <c r="AI256" s="68" t="str">
        <f t="shared" si="19"/>
        <v>(0, 0, 0)</v>
      </c>
      <c r="AJ256" s="68" t="str">
        <f>IF(PM_EULopi[[#This Row],[KOPĀ
Punkti ]]&gt;0,RANK(PM_EULopi[[#This Row],[KOPĀ
Punkti ]],PM_EULopi[KOPĀ
Punkti ]),"NAV")</f>
        <v>NAV</v>
      </c>
      <c r="AK256" s="68"/>
      <c r="AL256" s="103">
        <f>INDEX(PM_Dalibnieki[],MATCH(PM_EULopi[[#This Row],[Dablībnieka numurs]],PM_Dalibnieki[Dablībnieka numurs],0),6)</f>
        <v>0</v>
      </c>
      <c r="AM256" s="72" t="str">
        <f>IF(PM_EULopi[[#This Row],[Norma ]]="x",COUNTIFS(PM_EULopi[[Norma ]],PM_EULopi[[#This Row],[Norma ]],PM_EULopi[KOPĀ
Punkti ],"&gt;"&amp;PM_EULopi[[#This Row],[KOPĀ
Punkti ]])+1,"")</f>
        <v/>
      </c>
    </row>
    <row r="257" spans="1:39" x14ac:dyDescent="0.25">
      <c r="A257" s="55">
        <v>251</v>
      </c>
      <c r="B257" s="68">
        <v>251</v>
      </c>
      <c r="C257" s="35">
        <f>INDEX(PM_Dalibnieki[],MATCH(PM_EULopi[[#This Row],[Dablībnieka numurs]],PM_Dalibnieki[Dablībnieka numurs],0),2)</f>
        <v>0</v>
      </c>
      <c r="D257" s="35">
        <f>INDEX(PM_Dalibnieki[],MATCH(PM_EULopi[[#This Row],[Dablībnieka numurs]],PM_Dalibnieki[Dablībnieka numurs],0),3)</f>
        <v>0</v>
      </c>
      <c r="E257" s="35">
        <f>INDEX(PM_Dalibnieki[],MATCH(PM_EULopi[[#This Row],[Dablībnieka numurs]],PM_Dalibnieki[Dablībnieka numurs],0),4)</f>
        <v>0</v>
      </c>
      <c r="F257" s="72"/>
      <c r="G257" s="72"/>
      <c r="H257" s="72"/>
      <c r="I257" s="72"/>
      <c r="J257" s="72"/>
      <c r="K257" s="37">
        <f>SUM(PM_EULopi[[#This Row],[S1]:[S5]])</f>
        <v>0</v>
      </c>
      <c r="L257" s="37" t="str">
        <f t="shared" si="15"/>
        <v>(0, 0, 0)</v>
      </c>
      <c r="M257" s="72"/>
      <c r="N257" s="72"/>
      <c r="O257" s="72"/>
      <c r="P257" s="72"/>
      <c r="Q257" s="72"/>
      <c r="R257" s="37">
        <f>SUM(PM_EULopi[[#This Row],[L1]:[L5]])</f>
        <v>0</v>
      </c>
      <c r="S257" s="37" t="str">
        <f t="shared" si="16"/>
        <v>(0, 0, 0)</v>
      </c>
      <c r="T257" s="72"/>
      <c r="U257" s="72"/>
      <c r="V257" s="72"/>
      <c r="W257" s="72"/>
      <c r="X257" s="72"/>
      <c r="Y257" s="37">
        <f>SUM(PM_EULopi[[#This Row],[Ģ1]:[Ģ5]])</f>
        <v>0</v>
      </c>
      <c r="Z257" s="37" t="str">
        <f t="shared" si="17"/>
        <v>(0, 0, 0)</v>
      </c>
      <c r="AA257" s="72"/>
      <c r="AB257" s="72"/>
      <c r="AC257" s="72"/>
      <c r="AD257" s="72"/>
      <c r="AE257" s="72"/>
      <c r="AF257" s="37">
        <f>SUM(PM_EULopi[[#This Row],[C1]:[C5]])</f>
        <v>0</v>
      </c>
      <c r="AG257" s="37" t="str">
        <f t="shared" si="18"/>
        <v>(0, 0, 0)</v>
      </c>
      <c r="AH257" s="68">
        <f>SUM(PM_EULopi[[#This Row],[S Kopā]]+PM_EULopi[[#This Row],[L Kopā]]+PM_EULopi[[#This Row],[Ģ Kopā]]+PM_EULopi[[#This Row],[C Kopā]])</f>
        <v>0</v>
      </c>
      <c r="AI257" s="68" t="str">
        <f t="shared" si="19"/>
        <v>(0, 0, 0)</v>
      </c>
      <c r="AJ257" s="68" t="str">
        <f>IF(PM_EULopi[[#This Row],[KOPĀ
Punkti ]]&gt;0,RANK(PM_EULopi[[#This Row],[KOPĀ
Punkti ]],PM_EULopi[KOPĀ
Punkti ]),"NAV")</f>
        <v>NAV</v>
      </c>
      <c r="AK257" s="68"/>
      <c r="AL257" s="103">
        <f>INDEX(PM_Dalibnieki[],MATCH(PM_EULopi[[#This Row],[Dablībnieka numurs]],PM_Dalibnieki[Dablībnieka numurs],0),6)</f>
        <v>0</v>
      </c>
      <c r="AM257" s="72" t="str">
        <f>IF(PM_EULopi[[#This Row],[Norma ]]="x",COUNTIFS(PM_EULopi[[Norma ]],PM_EULopi[[#This Row],[Norma ]],PM_EULopi[KOPĀ
Punkti ],"&gt;"&amp;PM_EULopi[[#This Row],[KOPĀ
Punkti ]])+1,"")</f>
        <v/>
      </c>
    </row>
    <row r="258" spans="1:39" x14ac:dyDescent="0.25">
      <c r="A258" s="55">
        <v>252</v>
      </c>
      <c r="B258" s="68">
        <v>252</v>
      </c>
      <c r="C258" s="35">
        <f>INDEX(PM_Dalibnieki[],MATCH(PM_EULopi[[#This Row],[Dablībnieka numurs]],PM_Dalibnieki[Dablībnieka numurs],0),2)</f>
        <v>0</v>
      </c>
      <c r="D258" s="35">
        <f>INDEX(PM_Dalibnieki[],MATCH(PM_EULopi[[#This Row],[Dablībnieka numurs]],PM_Dalibnieki[Dablībnieka numurs],0),3)</f>
        <v>0</v>
      </c>
      <c r="E258" s="35">
        <f>INDEX(PM_Dalibnieki[],MATCH(PM_EULopi[[#This Row],[Dablībnieka numurs]],PM_Dalibnieki[Dablībnieka numurs],0),4)</f>
        <v>0</v>
      </c>
      <c r="F258" s="72"/>
      <c r="G258" s="72"/>
      <c r="H258" s="72"/>
      <c r="I258" s="72"/>
      <c r="J258" s="72"/>
      <c r="K258" s="37">
        <f>SUM(PM_EULopi[[#This Row],[S1]:[S5]])</f>
        <v>0</v>
      </c>
      <c r="L258" s="37" t="str">
        <f t="shared" si="15"/>
        <v>(0, 0, 0)</v>
      </c>
      <c r="M258" s="72"/>
      <c r="N258" s="72"/>
      <c r="O258" s="72"/>
      <c r="P258" s="72"/>
      <c r="Q258" s="72"/>
      <c r="R258" s="37">
        <f>SUM(PM_EULopi[[#This Row],[L1]:[L5]])</f>
        <v>0</v>
      </c>
      <c r="S258" s="37" t="str">
        <f t="shared" si="16"/>
        <v>(0, 0, 0)</v>
      </c>
      <c r="T258" s="72"/>
      <c r="U258" s="72"/>
      <c r="V258" s="72"/>
      <c r="W258" s="72"/>
      <c r="X258" s="72"/>
      <c r="Y258" s="37">
        <f>SUM(PM_EULopi[[#This Row],[Ģ1]:[Ģ5]])</f>
        <v>0</v>
      </c>
      <c r="Z258" s="37" t="str">
        <f t="shared" si="17"/>
        <v>(0, 0, 0)</v>
      </c>
      <c r="AA258" s="72"/>
      <c r="AB258" s="72"/>
      <c r="AC258" s="72"/>
      <c r="AD258" s="72"/>
      <c r="AE258" s="72"/>
      <c r="AF258" s="37">
        <f>SUM(PM_EULopi[[#This Row],[C1]:[C5]])</f>
        <v>0</v>
      </c>
      <c r="AG258" s="37" t="str">
        <f t="shared" si="18"/>
        <v>(0, 0, 0)</v>
      </c>
      <c r="AH258" s="68">
        <f>SUM(PM_EULopi[[#This Row],[S Kopā]]+PM_EULopi[[#This Row],[L Kopā]]+PM_EULopi[[#This Row],[Ģ Kopā]]+PM_EULopi[[#This Row],[C Kopā]])</f>
        <v>0</v>
      </c>
      <c r="AI258" s="68" t="str">
        <f t="shared" si="19"/>
        <v>(0, 0, 0)</v>
      </c>
      <c r="AJ258" s="68" t="str">
        <f>IF(PM_EULopi[[#This Row],[KOPĀ
Punkti ]]&gt;0,RANK(PM_EULopi[[#This Row],[KOPĀ
Punkti ]],PM_EULopi[KOPĀ
Punkti ]),"NAV")</f>
        <v>NAV</v>
      </c>
      <c r="AK258" s="68"/>
      <c r="AL258" s="103">
        <f>INDEX(PM_Dalibnieki[],MATCH(PM_EULopi[[#This Row],[Dablībnieka numurs]],PM_Dalibnieki[Dablībnieka numurs],0),6)</f>
        <v>0</v>
      </c>
      <c r="AM258" s="72" t="str">
        <f>IF(PM_EULopi[[#This Row],[Norma ]]="x",COUNTIFS(PM_EULopi[[Norma ]],PM_EULopi[[#This Row],[Norma ]],PM_EULopi[KOPĀ
Punkti ],"&gt;"&amp;PM_EULopi[[#This Row],[KOPĀ
Punkti ]])+1,"")</f>
        <v/>
      </c>
    </row>
    <row r="259" spans="1:39" x14ac:dyDescent="0.25">
      <c r="A259" s="55">
        <v>253</v>
      </c>
      <c r="B259" s="68">
        <v>253</v>
      </c>
      <c r="C259" s="35">
        <f>INDEX(PM_Dalibnieki[],MATCH(PM_EULopi[[#This Row],[Dablībnieka numurs]],PM_Dalibnieki[Dablībnieka numurs],0),2)</f>
        <v>0</v>
      </c>
      <c r="D259" s="35">
        <f>INDEX(PM_Dalibnieki[],MATCH(PM_EULopi[[#This Row],[Dablībnieka numurs]],PM_Dalibnieki[Dablībnieka numurs],0),3)</f>
        <v>0</v>
      </c>
      <c r="E259" s="35">
        <f>INDEX(PM_Dalibnieki[],MATCH(PM_EULopi[[#This Row],[Dablībnieka numurs]],PM_Dalibnieki[Dablībnieka numurs],0),4)</f>
        <v>0</v>
      </c>
      <c r="F259" s="72"/>
      <c r="G259" s="72"/>
      <c r="H259" s="72"/>
      <c r="I259" s="72"/>
      <c r="J259" s="72"/>
      <c r="K259" s="37">
        <f>SUM(PM_EULopi[[#This Row],[S1]:[S5]])</f>
        <v>0</v>
      </c>
      <c r="L259" s="37" t="str">
        <f t="shared" si="15"/>
        <v>(0, 0, 0)</v>
      </c>
      <c r="M259" s="72"/>
      <c r="N259" s="72"/>
      <c r="O259" s="72"/>
      <c r="P259" s="72"/>
      <c r="Q259" s="72"/>
      <c r="R259" s="37">
        <f>SUM(PM_EULopi[[#This Row],[L1]:[L5]])</f>
        <v>0</v>
      </c>
      <c r="S259" s="37" t="str">
        <f t="shared" si="16"/>
        <v>(0, 0, 0)</v>
      </c>
      <c r="T259" s="72"/>
      <c r="U259" s="72"/>
      <c r="V259" s="72"/>
      <c r="W259" s="72"/>
      <c r="X259" s="72"/>
      <c r="Y259" s="37">
        <f>SUM(PM_EULopi[[#This Row],[Ģ1]:[Ģ5]])</f>
        <v>0</v>
      </c>
      <c r="Z259" s="37" t="str">
        <f t="shared" si="17"/>
        <v>(0, 0, 0)</v>
      </c>
      <c r="AA259" s="72"/>
      <c r="AB259" s="72"/>
      <c r="AC259" s="72"/>
      <c r="AD259" s="72"/>
      <c r="AE259" s="72"/>
      <c r="AF259" s="37">
        <f>SUM(PM_EULopi[[#This Row],[C1]:[C5]])</f>
        <v>0</v>
      </c>
      <c r="AG259" s="37" t="str">
        <f t="shared" si="18"/>
        <v>(0, 0, 0)</v>
      </c>
      <c r="AH259" s="68">
        <f>SUM(PM_EULopi[[#This Row],[S Kopā]]+PM_EULopi[[#This Row],[L Kopā]]+PM_EULopi[[#This Row],[Ģ Kopā]]+PM_EULopi[[#This Row],[C Kopā]])</f>
        <v>0</v>
      </c>
      <c r="AI259" s="68" t="str">
        <f t="shared" si="19"/>
        <v>(0, 0, 0)</v>
      </c>
      <c r="AJ259" s="68" t="str">
        <f>IF(PM_EULopi[[#This Row],[KOPĀ
Punkti ]]&gt;0,RANK(PM_EULopi[[#This Row],[KOPĀ
Punkti ]],PM_EULopi[KOPĀ
Punkti ]),"NAV")</f>
        <v>NAV</v>
      </c>
      <c r="AK259" s="68"/>
      <c r="AL259" s="103">
        <f>INDEX(PM_Dalibnieki[],MATCH(PM_EULopi[[#This Row],[Dablībnieka numurs]],PM_Dalibnieki[Dablībnieka numurs],0),6)</f>
        <v>0</v>
      </c>
      <c r="AM259" s="72" t="str">
        <f>IF(PM_EULopi[[#This Row],[Norma ]]="x",COUNTIFS(PM_EULopi[[Norma ]],PM_EULopi[[#This Row],[Norma ]],PM_EULopi[KOPĀ
Punkti ],"&gt;"&amp;PM_EULopi[[#This Row],[KOPĀ
Punkti ]])+1,"")</f>
        <v/>
      </c>
    </row>
    <row r="260" spans="1:39" x14ac:dyDescent="0.25">
      <c r="A260" s="55">
        <v>254</v>
      </c>
      <c r="B260" s="68">
        <v>254</v>
      </c>
      <c r="C260" s="35">
        <f>INDEX(PM_Dalibnieki[],MATCH(PM_EULopi[[#This Row],[Dablībnieka numurs]],PM_Dalibnieki[Dablībnieka numurs],0),2)</f>
        <v>0</v>
      </c>
      <c r="D260" s="35">
        <f>INDEX(PM_Dalibnieki[],MATCH(PM_EULopi[[#This Row],[Dablībnieka numurs]],PM_Dalibnieki[Dablībnieka numurs],0),3)</f>
        <v>0</v>
      </c>
      <c r="E260" s="35">
        <f>INDEX(PM_Dalibnieki[],MATCH(PM_EULopi[[#This Row],[Dablībnieka numurs]],PM_Dalibnieki[Dablībnieka numurs],0),4)</f>
        <v>0</v>
      </c>
      <c r="F260" s="72"/>
      <c r="G260" s="72"/>
      <c r="H260" s="72"/>
      <c r="I260" s="72"/>
      <c r="J260" s="72"/>
      <c r="K260" s="37">
        <f>SUM(PM_EULopi[[#This Row],[S1]:[S5]])</f>
        <v>0</v>
      </c>
      <c r="L260" s="37" t="str">
        <f t="shared" si="15"/>
        <v>(0, 0, 0)</v>
      </c>
      <c r="M260" s="72"/>
      <c r="N260" s="72"/>
      <c r="O260" s="72"/>
      <c r="P260" s="72"/>
      <c r="Q260" s="72"/>
      <c r="R260" s="37">
        <f>SUM(PM_EULopi[[#This Row],[L1]:[L5]])</f>
        <v>0</v>
      </c>
      <c r="S260" s="37" t="str">
        <f t="shared" si="16"/>
        <v>(0, 0, 0)</v>
      </c>
      <c r="T260" s="72"/>
      <c r="U260" s="72"/>
      <c r="V260" s="72"/>
      <c r="W260" s="72"/>
      <c r="X260" s="72"/>
      <c r="Y260" s="37">
        <f>SUM(PM_EULopi[[#This Row],[Ģ1]:[Ģ5]])</f>
        <v>0</v>
      </c>
      <c r="Z260" s="37" t="str">
        <f t="shared" si="17"/>
        <v>(0, 0, 0)</v>
      </c>
      <c r="AA260" s="72"/>
      <c r="AB260" s="72"/>
      <c r="AC260" s="72"/>
      <c r="AD260" s="72"/>
      <c r="AE260" s="72"/>
      <c r="AF260" s="37">
        <f>SUM(PM_EULopi[[#This Row],[C1]:[C5]])</f>
        <v>0</v>
      </c>
      <c r="AG260" s="37" t="str">
        <f t="shared" si="18"/>
        <v>(0, 0, 0)</v>
      </c>
      <c r="AH260" s="68">
        <f>SUM(PM_EULopi[[#This Row],[S Kopā]]+PM_EULopi[[#This Row],[L Kopā]]+PM_EULopi[[#This Row],[Ģ Kopā]]+PM_EULopi[[#This Row],[C Kopā]])</f>
        <v>0</v>
      </c>
      <c r="AI260" s="68" t="str">
        <f t="shared" si="19"/>
        <v>(0, 0, 0)</v>
      </c>
      <c r="AJ260" s="68" t="str">
        <f>IF(PM_EULopi[[#This Row],[KOPĀ
Punkti ]]&gt;0,RANK(PM_EULopi[[#This Row],[KOPĀ
Punkti ]],PM_EULopi[KOPĀ
Punkti ]),"NAV")</f>
        <v>NAV</v>
      </c>
      <c r="AK260" s="68"/>
      <c r="AL260" s="103">
        <f>INDEX(PM_Dalibnieki[],MATCH(PM_EULopi[[#This Row],[Dablībnieka numurs]],PM_Dalibnieki[Dablībnieka numurs],0),6)</f>
        <v>0</v>
      </c>
      <c r="AM260" s="72" t="str">
        <f>IF(PM_EULopi[[#This Row],[Norma ]]="x",COUNTIFS(PM_EULopi[[Norma ]],PM_EULopi[[#This Row],[Norma ]],PM_EULopi[KOPĀ
Punkti ],"&gt;"&amp;PM_EULopi[[#This Row],[KOPĀ
Punkti ]])+1,"")</f>
        <v/>
      </c>
    </row>
    <row r="261" spans="1:39" x14ac:dyDescent="0.25">
      <c r="A261" s="55">
        <v>255</v>
      </c>
      <c r="B261" s="68">
        <v>255</v>
      </c>
      <c r="C261" s="35">
        <f>INDEX(PM_Dalibnieki[],MATCH(PM_EULopi[[#This Row],[Dablībnieka numurs]],PM_Dalibnieki[Dablībnieka numurs],0),2)</f>
        <v>0</v>
      </c>
      <c r="D261" s="35">
        <f>INDEX(PM_Dalibnieki[],MATCH(PM_EULopi[[#This Row],[Dablībnieka numurs]],PM_Dalibnieki[Dablībnieka numurs],0),3)</f>
        <v>0</v>
      </c>
      <c r="E261" s="35">
        <f>INDEX(PM_Dalibnieki[],MATCH(PM_EULopi[[#This Row],[Dablībnieka numurs]],PM_Dalibnieki[Dablībnieka numurs],0),4)</f>
        <v>0</v>
      </c>
      <c r="F261" s="72"/>
      <c r="G261" s="72"/>
      <c r="H261" s="72"/>
      <c r="I261" s="72"/>
      <c r="J261" s="72"/>
      <c r="K261" s="37">
        <f>SUM(PM_EULopi[[#This Row],[S1]:[S5]])</f>
        <v>0</v>
      </c>
      <c r="L261" s="37" t="str">
        <f t="shared" si="15"/>
        <v>(0, 0, 0)</v>
      </c>
      <c r="M261" s="72"/>
      <c r="N261" s="72"/>
      <c r="O261" s="72"/>
      <c r="P261" s="72"/>
      <c r="Q261" s="72"/>
      <c r="R261" s="37">
        <f>SUM(PM_EULopi[[#This Row],[L1]:[L5]])</f>
        <v>0</v>
      </c>
      <c r="S261" s="37" t="str">
        <f t="shared" si="16"/>
        <v>(0, 0, 0)</v>
      </c>
      <c r="T261" s="72"/>
      <c r="U261" s="72"/>
      <c r="V261" s="72"/>
      <c r="W261" s="72"/>
      <c r="X261" s="72"/>
      <c r="Y261" s="37">
        <f>SUM(PM_EULopi[[#This Row],[Ģ1]:[Ģ5]])</f>
        <v>0</v>
      </c>
      <c r="Z261" s="37" t="str">
        <f t="shared" si="17"/>
        <v>(0, 0, 0)</v>
      </c>
      <c r="AA261" s="72"/>
      <c r="AB261" s="72"/>
      <c r="AC261" s="72"/>
      <c r="AD261" s="72"/>
      <c r="AE261" s="72"/>
      <c r="AF261" s="37">
        <f>SUM(PM_EULopi[[#This Row],[C1]:[C5]])</f>
        <v>0</v>
      </c>
      <c r="AG261" s="37" t="str">
        <f t="shared" si="18"/>
        <v>(0, 0, 0)</v>
      </c>
      <c r="AH261" s="68">
        <f>SUM(PM_EULopi[[#This Row],[S Kopā]]+PM_EULopi[[#This Row],[L Kopā]]+PM_EULopi[[#This Row],[Ģ Kopā]]+PM_EULopi[[#This Row],[C Kopā]])</f>
        <v>0</v>
      </c>
      <c r="AI261" s="68" t="str">
        <f t="shared" si="19"/>
        <v>(0, 0, 0)</v>
      </c>
      <c r="AJ261" s="68" t="str">
        <f>IF(PM_EULopi[[#This Row],[KOPĀ
Punkti ]]&gt;0,RANK(PM_EULopi[[#This Row],[KOPĀ
Punkti ]],PM_EULopi[KOPĀ
Punkti ]),"NAV")</f>
        <v>NAV</v>
      </c>
      <c r="AK261" s="68"/>
      <c r="AL261" s="103">
        <f>INDEX(PM_Dalibnieki[],MATCH(PM_EULopi[[#This Row],[Dablībnieka numurs]],PM_Dalibnieki[Dablībnieka numurs],0),6)</f>
        <v>0</v>
      </c>
      <c r="AM261" s="72" t="str">
        <f>IF(PM_EULopi[[#This Row],[Norma ]]="x",COUNTIFS(PM_EULopi[[Norma ]],PM_EULopi[[#This Row],[Norma ]],PM_EULopi[KOPĀ
Punkti ],"&gt;"&amp;PM_EULopi[[#This Row],[KOPĀ
Punkti ]])+1,"")</f>
        <v/>
      </c>
    </row>
    <row r="262" spans="1:39" x14ac:dyDescent="0.25">
      <c r="A262" s="55">
        <v>256</v>
      </c>
      <c r="B262" s="68">
        <v>256</v>
      </c>
      <c r="C262" s="35">
        <f>INDEX(PM_Dalibnieki[],MATCH(PM_EULopi[[#This Row],[Dablībnieka numurs]],PM_Dalibnieki[Dablībnieka numurs],0),2)</f>
        <v>0</v>
      </c>
      <c r="D262" s="35">
        <f>INDEX(PM_Dalibnieki[],MATCH(PM_EULopi[[#This Row],[Dablībnieka numurs]],PM_Dalibnieki[Dablībnieka numurs],0),3)</f>
        <v>0</v>
      </c>
      <c r="E262" s="35">
        <f>INDEX(PM_Dalibnieki[],MATCH(PM_EULopi[[#This Row],[Dablībnieka numurs]],PM_Dalibnieki[Dablībnieka numurs],0),4)</f>
        <v>0</v>
      </c>
      <c r="F262" s="72"/>
      <c r="G262" s="72"/>
      <c r="H262" s="72"/>
      <c r="I262" s="72"/>
      <c r="J262" s="72"/>
      <c r="K262" s="37">
        <f>SUM(PM_EULopi[[#This Row],[S1]:[S5]])</f>
        <v>0</v>
      </c>
      <c r="L262" s="37" t="str">
        <f t="shared" si="15"/>
        <v>(0, 0, 0)</v>
      </c>
      <c r="M262" s="72"/>
      <c r="N262" s="72"/>
      <c r="O262" s="72"/>
      <c r="P262" s="72"/>
      <c r="Q262" s="72"/>
      <c r="R262" s="37">
        <f>SUM(PM_EULopi[[#This Row],[L1]:[L5]])</f>
        <v>0</v>
      </c>
      <c r="S262" s="37" t="str">
        <f t="shared" si="16"/>
        <v>(0, 0, 0)</v>
      </c>
      <c r="T262" s="72"/>
      <c r="U262" s="72"/>
      <c r="V262" s="72"/>
      <c r="W262" s="72"/>
      <c r="X262" s="72"/>
      <c r="Y262" s="37">
        <f>SUM(PM_EULopi[[#This Row],[Ģ1]:[Ģ5]])</f>
        <v>0</v>
      </c>
      <c r="Z262" s="37" t="str">
        <f t="shared" si="17"/>
        <v>(0, 0, 0)</v>
      </c>
      <c r="AA262" s="72"/>
      <c r="AB262" s="72"/>
      <c r="AC262" s="72"/>
      <c r="AD262" s="72"/>
      <c r="AE262" s="72"/>
      <c r="AF262" s="37">
        <f>SUM(PM_EULopi[[#This Row],[C1]:[C5]])</f>
        <v>0</v>
      </c>
      <c r="AG262" s="37" t="str">
        <f t="shared" si="18"/>
        <v>(0, 0, 0)</v>
      </c>
      <c r="AH262" s="68">
        <f>SUM(PM_EULopi[[#This Row],[S Kopā]]+PM_EULopi[[#This Row],[L Kopā]]+PM_EULopi[[#This Row],[Ģ Kopā]]+PM_EULopi[[#This Row],[C Kopā]])</f>
        <v>0</v>
      </c>
      <c r="AI262" s="68" t="str">
        <f t="shared" si="19"/>
        <v>(0, 0, 0)</v>
      </c>
      <c r="AJ262" s="68" t="str">
        <f>IF(PM_EULopi[[#This Row],[KOPĀ
Punkti ]]&gt;0,RANK(PM_EULopi[[#This Row],[KOPĀ
Punkti ]],PM_EULopi[KOPĀ
Punkti ]),"NAV")</f>
        <v>NAV</v>
      </c>
      <c r="AK262" s="68"/>
      <c r="AL262" s="103">
        <f>INDEX(PM_Dalibnieki[],MATCH(PM_EULopi[[#This Row],[Dablībnieka numurs]],PM_Dalibnieki[Dablībnieka numurs],0),6)</f>
        <v>0</v>
      </c>
      <c r="AM262" s="72" t="str">
        <f>IF(PM_EULopi[[#This Row],[Norma ]]="x",COUNTIFS(PM_EULopi[[Norma ]],PM_EULopi[[#This Row],[Norma ]],PM_EULopi[KOPĀ
Punkti ],"&gt;"&amp;PM_EULopi[[#This Row],[KOPĀ
Punkti ]])+1,"")</f>
        <v/>
      </c>
    </row>
    <row r="263" spans="1:39" x14ac:dyDescent="0.25">
      <c r="A263" s="55">
        <v>257</v>
      </c>
      <c r="B263" s="68">
        <v>257</v>
      </c>
      <c r="C263" s="35">
        <f>INDEX(PM_Dalibnieki[],MATCH(PM_EULopi[[#This Row],[Dablībnieka numurs]],PM_Dalibnieki[Dablībnieka numurs],0),2)</f>
        <v>0</v>
      </c>
      <c r="D263" s="35">
        <f>INDEX(PM_Dalibnieki[],MATCH(PM_EULopi[[#This Row],[Dablībnieka numurs]],PM_Dalibnieki[Dablībnieka numurs],0),3)</f>
        <v>0</v>
      </c>
      <c r="E263" s="35">
        <f>INDEX(PM_Dalibnieki[],MATCH(PM_EULopi[[#This Row],[Dablībnieka numurs]],PM_Dalibnieki[Dablībnieka numurs],0),4)</f>
        <v>0</v>
      </c>
      <c r="F263" s="72"/>
      <c r="G263" s="72"/>
      <c r="H263" s="72"/>
      <c r="I263" s="72"/>
      <c r="J263" s="72"/>
      <c r="K263" s="37">
        <f>SUM(PM_EULopi[[#This Row],[S1]:[S5]])</f>
        <v>0</v>
      </c>
      <c r="L263" s="37" t="str">
        <f t="shared" ref="L263:L326" si="20">"("&amp;COUNTIF(F263:J263,10)&amp;", "&amp;COUNTIF(F263:J263,9)&amp;", "&amp;COUNTIF(F263:J263,8)&amp;")"</f>
        <v>(0, 0, 0)</v>
      </c>
      <c r="M263" s="72"/>
      <c r="N263" s="72"/>
      <c r="O263" s="72"/>
      <c r="P263" s="72"/>
      <c r="Q263" s="72"/>
      <c r="R263" s="37">
        <f>SUM(PM_EULopi[[#This Row],[L1]:[L5]])</f>
        <v>0</v>
      </c>
      <c r="S263" s="37" t="str">
        <f t="shared" ref="S263:S326" si="21">"("&amp;COUNTIF(M263:Q263,10)&amp;", "&amp;COUNTIF(M263:Q263,9)&amp;", "&amp;COUNTIF(M263:Q263,8)&amp;")"</f>
        <v>(0, 0, 0)</v>
      </c>
      <c r="T263" s="72"/>
      <c r="U263" s="72"/>
      <c r="V263" s="72"/>
      <c r="W263" s="72"/>
      <c r="X263" s="72"/>
      <c r="Y263" s="37">
        <f>SUM(PM_EULopi[[#This Row],[Ģ1]:[Ģ5]])</f>
        <v>0</v>
      </c>
      <c r="Z263" s="37" t="str">
        <f t="shared" ref="Z263:Z326" si="22">"("&amp;COUNTIF(T263:X263,10)&amp;", "&amp;COUNTIF(T263:X263,9)&amp;", "&amp;COUNTIF(T263:X263,8)&amp;")"</f>
        <v>(0, 0, 0)</v>
      </c>
      <c r="AA263" s="72"/>
      <c r="AB263" s="72"/>
      <c r="AC263" s="72"/>
      <c r="AD263" s="72"/>
      <c r="AE263" s="72"/>
      <c r="AF263" s="37">
        <f>SUM(PM_EULopi[[#This Row],[C1]:[C5]])</f>
        <v>0</v>
      </c>
      <c r="AG263" s="37" t="str">
        <f t="shared" ref="AG263:AG326" si="23">"("&amp;COUNTIF(AA263:AE263,10)&amp;", "&amp;COUNTIF(AA263:AE263,9)&amp;", "&amp;COUNTIF(AA263:AE263,8)&amp;")"</f>
        <v>(0, 0, 0)</v>
      </c>
      <c r="AH263" s="68">
        <f>SUM(PM_EULopi[[#This Row],[S Kopā]]+PM_EULopi[[#This Row],[L Kopā]]+PM_EULopi[[#This Row],[Ģ Kopā]]+PM_EULopi[[#This Row],[C Kopā]])</f>
        <v>0</v>
      </c>
      <c r="AI263" s="68" t="str">
        <f t="shared" ref="AI263:AI326" si="24">"("&amp;COUNTIF(F263:AE263,10)&amp;", "&amp;COUNTIF(F263:AE263,9)&amp;", "&amp;COUNTIF(F263:AE263,8)&amp;")"</f>
        <v>(0, 0, 0)</v>
      </c>
      <c r="AJ263" s="68" t="str">
        <f>IF(PM_EULopi[[#This Row],[KOPĀ
Punkti ]]&gt;0,RANK(PM_EULopi[[#This Row],[KOPĀ
Punkti ]],PM_EULopi[KOPĀ
Punkti ]),"NAV")</f>
        <v>NAV</v>
      </c>
      <c r="AK263" s="68"/>
      <c r="AL263" s="103">
        <f>INDEX(PM_Dalibnieki[],MATCH(PM_EULopi[[#This Row],[Dablībnieka numurs]],PM_Dalibnieki[Dablībnieka numurs],0),6)</f>
        <v>0</v>
      </c>
      <c r="AM263" s="72" t="str">
        <f>IF(PM_EULopi[[#This Row],[Norma ]]="x",COUNTIFS(PM_EULopi[[Norma ]],PM_EULopi[[#This Row],[Norma ]],PM_EULopi[KOPĀ
Punkti ],"&gt;"&amp;PM_EULopi[[#This Row],[KOPĀ
Punkti ]])+1,"")</f>
        <v/>
      </c>
    </row>
    <row r="264" spans="1:39" x14ac:dyDescent="0.25">
      <c r="A264" s="55">
        <v>258</v>
      </c>
      <c r="B264" s="68">
        <v>258</v>
      </c>
      <c r="C264" s="35">
        <f>INDEX(PM_Dalibnieki[],MATCH(PM_EULopi[[#This Row],[Dablībnieka numurs]],PM_Dalibnieki[Dablībnieka numurs],0),2)</f>
        <v>0</v>
      </c>
      <c r="D264" s="35">
        <f>INDEX(PM_Dalibnieki[],MATCH(PM_EULopi[[#This Row],[Dablībnieka numurs]],PM_Dalibnieki[Dablībnieka numurs],0),3)</f>
        <v>0</v>
      </c>
      <c r="E264" s="35">
        <f>INDEX(PM_Dalibnieki[],MATCH(PM_EULopi[[#This Row],[Dablībnieka numurs]],PM_Dalibnieki[Dablībnieka numurs],0),4)</f>
        <v>0</v>
      </c>
      <c r="F264" s="72"/>
      <c r="G264" s="72"/>
      <c r="H264" s="72"/>
      <c r="I264" s="72"/>
      <c r="J264" s="72"/>
      <c r="K264" s="37">
        <f>SUM(PM_EULopi[[#This Row],[S1]:[S5]])</f>
        <v>0</v>
      </c>
      <c r="L264" s="37" t="str">
        <f t="shared" si="20"/>
        <v>(0, 0, 0)</v>
      </c>
      <c r="M264" s="72"/>
      <c r="N264" s="72"/>
      <c r="O264" s="72"/>
      <c r="P264" s="72"/>
      <c r="Q264" s="72"/>
      <c r="R264" s="37">
        <f>SUM(PM_EULopi[[#This Row],[L1]:[L5]])</f>
        <v>0</v>
      </c>
      <c r="S264" s="37" t="str">
        <f t="shared" si="21"/>
        <v>(0, 0, 0)</v>
      </c>
      <c r="T264" s="72"/>
      <c r="U264" s="72"/>
      <c r="V264" s="72"/>
      <c r="W264" s="72"/>
      <c r="X264" s="72"/>
      <c r="Y264" s="37">
        <f>SUM(PM_EULopi[[#This Row],[Ģ1]:[Ģ5]])</f>
        <v>0</v>
      </c>
      <c r="Z264" s="37" t="str">
        <f t="shared" si="22"/>
        <v>(0, 0, 0)</v>
      </c>
      <c r="AA264" s="72"/>
      <c r="AB264" s="72"/>
      <c r="AC264" s="72"/>
      <c r="AD264" s="72"/>
      <c r="AE264" s="72"/>
      <c r="AF264" s="37">
        <f>SUM(PM_EULopi[[#This Row],[C1]:[C5]])</f>
        <v>0</v>
      </c>
      <c r="AG264" s="37" t="str">
        <f t="shared" si="23"/>
        <v>(0, 0, 0)</v>
      </c>
      <c r="AH264" s="68">
        <f>SUM(PM_EULopi[[#This Row],[S Kopā]]+PM_EULopi[[#This Row],[L Kopā]]+PM_EULopi[[#This Row],[Ģ Kopā]]+PM_EULopi[[#This Row],[C Kopā]])</f>
        <v>0</v>
      </c>
      <c r="AI264" s="68" t="str">
        <f t="shared" si="24"/>
        <v>(0, 0, 0)</v>
      </c>
      <c r="AJ264" s="68" t="str">
        <f>IF(PM_EULopi[[#This Row],[KOPĀ
Punkti ]]&gt;0,RANK(PM_EULopi[[#This Row],[KOPĀ
Punkti ]],PM_EULopi[KOPĀ
Punkti ]),"NAV")</f>
        <v>NAV</v>
      </c>
      <c r="AK264" s="68"/>
      <c r="AL264" s="103">
        <f>INDEX(PM_Dalibnieki[],MATCH(PM_EULopi[[#This Row],[Dablībnieka numurs]],PM_Dalibnieki[Dablībnieka numurs],0),6)</f>
        <v>0</v>
      </c>
      <c r="AM264" s="72" t="str">
        <f>IF(PM_EULopi[[#This Row],[Norma ]]="x",COUNTIFS(PM_EULopi[[Norma ]],PM_EULopi[[#This Row],[Norma ]],PM_EULopi[KOPĀ
Punkti ],"&gt;"&amp;PM_EULopi[[#This Row],[KOPĀ
Punkti ]])+1,"")</f>
        <v/>
      </c>
    </row>
    <row r="265" spans="1:39" x14ac:dyDescent="0.25">
      <c r="A265" s="55">
        <v>259</v>
      </c>
      <c r="B265" s="68">
        <v>259</v>
      </c>
      <c r="C265" s="35">
        <f>INDEX(PM_Dalibnieki[],MATCH(PM_EULopi[[#This Row],[Dablībnieka numurs]],PM_Dalibnieki[Dablībnieka numurs],0),2)</f>
        <v>0</v>
      </c>
      <c r="D265" s="35">
        <f>INDEX(PM_Dalibnieki[],MATCH(PM_EULopi[[#This Row],[Dablībnieka numurs]],PM_Dalibnieki[Dablībnieka numurs],0),3)</f>
        <v>0</v>
      </c>
      <c r="E265" s="35">
        <f>INDEX(PM_Dalibnieki[],MATCH(PM_EULopi[[#This Row],[Dablībnieka numurs]],PM_Dalibnieki[Dablībnieka numurs],0),4)</f>
        <v>0</v>
      </c>
      <c r="F265" s="72"/>
      <c r="G265" s="72"/>
      <c r="H265" s="72"/>
      <c r="I265" s="72"/>
      <c r="J265" s="72"/>
      <c r="K265" s="37">
        <f>SUM(PM_EULopi[[#This Row],[S1]:[S5]])</f>
        <v>0</v>
      </c>
      <c r="L265" s="37" t="str">
        <f t="shared" si="20"/>
        <v>(0, 0, 0)</v>
      </c>
      <c r="M265" s="72"/>
      <c r="N265" s="72"/>
      <c r="O265" s="72"/>
      <c r="P265" s="72"/>
      <c r="Q265" s="72"/>
      <c r="R265" s="37">
        <f>SUM(PM_EULopi[[#This Row],[L1]:[L5]])</f>
        <v>0</v>
      </c>
      <c r="S265" s="37" t="str">
        <f t="shared" si="21"/>
        <v>(0, 0, 0)</v>
      </c>
      <c r="T265" s="72"/>
      <c r="U265" s="72"/>
      <c r="V265" s="72"/>
      <c r="W265" s="72"/>
      <c r="X265" s="72"/>
      <c r="Y265" s="37">
        <f>SUM(PM_EULopi[[#This Row],[Ģ1]:[Ģ5]])</f>
        <v>0</v>
      </c>
      <c r="Z265" s="37" t="str">
        <f t="shared" si="22"/>
        <v>(0, 0, 0)</v>
      </c>
      <c r="AA265" s="72"/>
      <c r="AB265" s="72"/>
      <c r="AC265" s="72"/>
      <c r="AD265" s="72"/>
      <c r="AE265" s="72"/>
      <c r="AF265" s="37">
        <f>SUM(PM_EULopi[[#This Row],[C1]:[C5]])</f>
        <v>0</v>
      </c>
      <c r="AG265" s="37" t="str">
        <f t="shared" si="23"/>
        <v>(0, 0, 0)</v>
      </c>
      <c r="AH265" s="68">
        <f>SUM(PM_EULopi[[#This Row],[S Kopā]]+PM_EULopi[[#This Row],[L Kopā]]+PM_EULopi[[#This Row],[Ģ Kopā]]+PM_EULopi[[#This Row],[C Kopā]])</f>
        <v>0</v>
      </c>
      <c r="AI265" s="68" t="str">
        <f t="shared" si="24"/>
        <v>(0, 0, 0)</v>
      </c>
      <c r="AJ265" s="68" t="str">
        <f>IF(PM_EULopi[[#This Row],[KOPĀ
Punkti ]]&gt;0,RANK(PM_EULopi[[#This Row],[KOPĀ
Punkti ]],PM_EULopi[KOPĀ
Punkti ]),"NAV")</f>
        <v>NAV</v>
      </c>
      <c r="AK265" s="68"/>
      <c r="AL265" s="103">
        <f>INDEX(PM_Dalibnieki[],MATCH(PM_EULopi[[#This Row],[Dablībnieka numurs]],PM_Dalibnieki[Dablībnieka numurs],0),6)</f>
        <v>0</v>
      </c>
      <c r="AM265" s="72" t="str">
        <f>IF(PM_EULopi[[#This Row],[Norma ]]="x",COUNTIFS(PM_EULopi[[Norma ]],PM_EULopi[[#This Row],[Norma ]],PM_EULopi[KOPĀ
Punkti ],"&gt;"&amp;PM_EULopi[[#This Row],[KOPĀ
Punkti ]])+1,"")</f>
        <v/>
      </c>
    </row>
    <row r="266" spans="1:39" x14ac:dyDescent="0.25">
      <c r="A266" s="55">
        <v>260</v>
      </c>
      <c r="B266" s="68">
        <v>260</v>
      </c>
      <c r="C266" s="35">
        <f>INDEX(PM_Dalibnieki[],MATCH(PM_EULopi[[#This Row],[Dablībnieka numurs]],PM_Dalibnieki[Dablībnieka numurs],0),2)</f>
        <v>0</v>
      </c>
      <c r="D266" s="35">
        <f>INDEX(PM_Dalibnieki[],MATCH(PM_EULopi[[#This Row],[Dablībnieka numurs]],PM_Dalibnieki[Dablībnieka numurs],0),3)</f>
        <v>0</v>
      </c>
      <c r="E266" s="35">
        <f>INDEX(PM_Dalibnieki[],MATCH(PM_EULopi[[#This Row],[Dablībnieka numurs]],PM_Dalibnieki[Dablībnieka numurs],0),4)</f>
        <v>0</v>
      </c>
      <c r="F266" s="72"/>
      <c r="G266" s="72"/>
      <c r="H266" s="72"/>
      <c r="I266" s="72"/>
      <c r="J266" s="72"/>
      <c r="K266" s="37">
        <f>SUM(PM_EULopi[[#This Row],[S1]:[S5]])</f>
        <v>0</v>
      </c>
      <c r="L266" s="37" t="str">
        <f t="shared" si="20"/>
        <v>(0, 0, 0)</v>
      </c>
      <c r="M266" s="72"/>
      <c r="N266" s="72"/>
      <c r="O266" s="72"/>
      <c r="P266" s="72"/>
      <c r="Q266" s="72"/>
      <c r="R266" s="37">
        <f>SUM(PM_EULopi[[#This Row],[L1]:[L5]])</f>
        <v>0</v>
      </c>
      <c r="S266" s="37" t="str">
        <f t="shared" si="21"/>
        <v>(0, 0, 0)</v>
      </c>
      <c r="T266" s="72"/>
      <c r="U266" s="72"/>
      <c r="V266" s="72"/>
      <c r="W266" s="72"/>
      <c r="X266" s="72"/>
      <c r="Y266" s="37">
        <f>SUM(PM_EULopi[[#This Row],[Ģ1]:[Ģ5]])</f>
        <v>0</v>
      </c>
      <c r="Z266" s="37" t="str">
        <f t="shared" si="22"/>
        <v>(0, 0, 0)</v>
      </c>
      <c r="AA266" s="72"/>
      <c r="AB266" s="72"/>
      <c r="AC266" s="72"/>
      <c r="AD266" s="72"/>
      <c r="AE266" s="72"/>
      <c r="AF266" s="37">
        <f>SUM(PM_EULopi[[#This Row],[C1]:[C5]])</f>
        <v>0</v>
      </c>
      <c r="AG266" s="37" t="str">
        <f t="shared" si="23"/>
        <v>(0, 0, 0)</v>
      </c>
      <c r="AH266" s="68">
        <f>SUM(PM_EULopi[[#This Row],[S Kopā]]+PM_EULopi[[#This Row],[L Kopā]]+PM_EULopi[[#This Row],[Ģ Kopā]]+PM_EULopi[[#This Row],[C Kopā]])</f>
        <v>0</v>
      </c>
      <c r="AI266" s="68" t="str">
        <f t="shared" si="24"/>
        <v>(0, 0, 0)</v>
      </c>
      <c r="AJ266" s="68" t="str">
        <f>IF(PM_EULopi[[#This Row],[KOPĀ
Punkti ]]&gt;0,RANK(PM_EULopi[[#This Row],[KOPĀ
Punkti ]],PM_EULopi[KOPĀ
Punkti ]),"NAV")</f>
        <v>NAV</v>
      </c>
      <c r="AK266" s="68"/>
      <c r="AL266" s="103">
        <f>INDEX(PM_Dalibnieki[],MATCH(PM_EULopi[[#This Row],[Dablībnieka numurs]],PM_Dalibnieki[Dablībnieka numurs],0),6)</f>
        <v>0</v>
      </c>
      <c r="AM266" s="72" t="str">
        <f>IF(PM_EULopi[[#This Row],[Norma ]]="x",COUNTIFS(PM_EULopi[[Norma ]],PM_EULopi[[#This Row],[Norma ]],PM_EULopi[KOPĀ
Punkti ],"&gt;"&amp;PM_EULopi[[#This Row],[KOPĀ
Punkti ]])+1,"")</f>
        <v/>
      </c>
    </row>
    <row r="267" spans="1:39" x14ac:dyDescent="0.25">
      <c r="A267" s="55">
        <v>261</v>
      </c>
      <c r="B267" s="68">
        <v>261</v>
      </c>
      <c r="C267" s="35">
        <f>INDEX(PM_Dalibnieki[],MATCH(PM_EULopi[[#This Row],[Dablībnieka numurs]],PM_Dalibnieki[Dablībnieka numurs],0),2)</f>
        <v>0</v>
      </c>
      <c r="D267" s="35">
        <f>INDEX(PM_Dalibnieki[],MATCH(PM_EULopi[[#This Row],[Dablībnieka numurs]],PM_Dalibnieki[Dablībnieka numurs],0),3)</f>
        <v>0</v>
      </c>
      <c r="E267" s="35">
        <f>INDEX(PM_Dalibnieki[],MATCH(PM_EULopi[[#This Row],[Dablībnieka numurs]],PM_Dalibnieki[Dablībnieka numurs],0),4)</f>
        <v>0</v>
      </c>
      <c r="F267" s="72"/>
      <c r="G267" s="72"/>
      <c r="H267" s="72"/>
      <c r="I267" s="72"/>
      <c r="J267" s="72"/>
      <c r="K267" s="37">
        <f>SUM(PM_EULopi[[#This Row],[S1]:[S5]])</f>
        <v>0</v>
      </c>
      <c r="L267" s="37" t="str">
        <f t="shared" si="20"/>
        <v>(0, 0, 0)</v>
      </c>
      <c r="M267" s="72"/>
      <c r="N267" s="72"/>
      <c r="O267" s="72"/>
      <c r="P267" s="72"/>
      <c r="Q267" s="72"/>
      <c r="R267" s="37">
        <f>SUM(PM_EULopi[[#This Row],[L1]:[L5]])</f>
        <v>0</v>
      </c>
      <c r="S267" s="37" t="str">
        <f t="shared" si="21"/>
        <v>(0, 0, 0)</v>
      </c>
      <c r="T267" s="72"/>
      <c r="U267" s="72"/>
      <c r="V267" s="72"/>
      <c r="W267" s="72"/>
      <c r="X267" s="72"/>
      <c r="Y267" s="37">
        <f>SUM(PM_EULopi[[#This Row],[Ģ1]:[Ģ5]])</f>
        <v>0</v>
      </c>
      <c r="Z267" s="37" t="str">
        <f t="shared" si="22"/>
        <v>(0, 0, 0)</v>
      </c>
      <c r="AA267" s="72"/>
      <c r="AB267" s="72"/>
      <c r="AC267" s="72"/>
      <c r="AD267" s="72"/>
      <c r="AE267" s="72"/>
      <c r="AF267" s="37">
        <f>SUM(PM_EULopi[[#This Row],[C1]:[C5]])</f>
        <v>0</v>
      </c>
      <c r="AG267" s="37" t="str">
        <f t="shared" si="23"/>
        <v>(0, 0, 0)</v>
      </c>
      <c r="AH267" s="68">
        <f>SUM(PM_EULopi[[#This Row],[S Kopā]]+PM_EULopi[[#This Row],[L Kopā]]+PM_EULopi[[#This Row],[Ģ Kopā]]+PM_EULopi[[#This Row],[C Kopā]])</f>
        <v>0</v>
      </c>
      <c r="AI267" s="68" t="str">
        <f t="shared" si="24"/>
        <v>(0, 0, 0)</v>
      </c>
      <c r="AJ267" s="68" t="str">
        <f>IF(PM_EULopi[[#This Row],[KOPĀ
Punkti ]]&gt;0,RANK(PM_EULopi[[#This Row],[KOPĀ
Punkti ]],PM_EULopi[KOPĀ
Punkti ]),"NAV")</f>
        <v>NAV</v>
      </c>
      <c r="AK267" s="68"/>
      <c r="AL267" s="103">
        <f>INDEX(PM_Dalibnieki[],MATCH(PM_EULopi[[#This Row],[Dablībnieka numurs]],PM_Dalibnieki[Dablībnieka numurs],0),6)</f>
        <v>0</v>
      </c>
      <c r="AM267" s="72" t="str">
        <f>IF(PM_EULopi[[#This Row],[Norma ]]="x",COUNTIFS(PM_EULopi[[Norma ]],PM_EULopi[[#This Row],[Norma ]],PM_EULopi[KOPĀ
Punkti ],"&gt;"&amp;PM_EULopi[[#This Row],[KOPĀ
Punkti ]])+1,"")</f>
        <v/>
      </c>
    </row>
    <row r="268" spans="1:39" x14ac:dyDescent="0.25">
      <c r="A268" s="55">
        <v>262</v>
      </c>
      <c r="B268" s="68">
        <v>262</v>
      </c>
      <c r="C268" s="35">
        <f>INDEX(PM_Dalibnieki[],MATCH(PM_EULopi[[#This Row],[Dablībnieka numurs]],PM_Dalibnieki[Dablībnieka numurs],0),2)</f>
        <v>0</v>
      </c>
      <c r="D268" s="35">
        <f>INDEX(PM_Dalibnieki[],MATCH(PM_EULopi[[#This Row],[Dablībnieka numurs]],PM_Dalibnieki[Dablībnieka numurs],0),3)</f>
        <v>0</v>
      </c>
      <c r="E268" s="35">
        <f>INDEX(PM_Dalibnieki[],MATCH(PM_EULopi[[#This Row],[Dablībnieka numurs]],PM_Dalibnieki[Dablībnieka numurs],0),4)</f>
        <v>0</v>
      </c>
      <c r="F268" s="72"/>
      <c r="G268" s="72"/>
      <c r="H268" s="72"/>
      <c r="I268" s="72"/>
      <c r="J268" s="72"/>
      <c r="K268" s="37">
        <f>SUM(PM_EULopi[[#This Row],[S1]:[S5]])</f>
        <v>0</v>
      </c>
      <c r="L268" s="37" t="str">
        <f t="shared" si="20"/>
        <v>(0, 0, 0)</v>
      </c>
      <c r="M268" s="72"/>
      <c r="N268" s="72"/>
      <c r="O268" s="72"/>
      <c r="P268" s="72"/>
      <c r="Q268" s="72"/>
      <c r="R268" s="37">
        <f>SUM(PM_EULopi[[#This Row],[L1]:[L5]])</f>
        <v>0</v>
      </c>
      <c r="S268" s="37" t="str">
        <f t="shared" si="21"/>
        <v>(0, 0, 0)</v>
      </c>
      <c r="T268" s="72"/>
      <c r="U268" s="72"/>
      <c r="V268" s="72"/>
      <c r="W268" s="72"/>
      <c r="X268" s="72"/>
      <c r="Y268" s="37">
        <f>SUM(PM_EULopi[[#This Row],[Ģ1]:[Ģ5]])</f>
        <v>0</v>
      </c>
      <c r="Z268" s="37" t="str">
        <f t="shared" si="22"/>
        <v>(0, 0, 0)</v>
      </c>
      <c r="AA268" s="72"/>
      <c r="AB268" s="72"/>
      <c r="AC268" s="72"/>
      <c r="AD268" s="72"/>
      <c r="AE268" s="72"/>
      <c r="AF268" s="37">
        <f>SUM(PM_EULopi[[#This Row],[C1]:[C5]])</f>
        <v>0</v>
      </c>
      <c r="AG268" s="37" t="str">
        <f t="shared" si="23"/>
        <v>(0, 0, 0)</v>
      </c>
      <c r="AH268" s="68">
        <f>SUM(PM_EULopi[[#This Row],[S Kopā]]+PM_EULopi[[#This Row],[L Kopā]]+PM_EULopi[[#This Row],[Ģ Kopā]]+PM_EULopi[[#This Row],[C Kopā]])</f>
        <v>0</v>
      </c>
      <c r="AI268" s="68" t="str">
        <f t="shared" si="24"/>
        <v>(0, 0, 0)</v>
      </c>
      <c r="AJ268" s="68" t="str">
        <f>IF(PM_EULopi[[#This Row],[KOPĀ
Punkti ]]&gt;0,RANK(PM_EULopi[[#This Row],[KOPĀ
Punkti ]],PM_EULopi[KOPĀ
Punkti ]),"NAV")</f>
        <v>NAV</v>
      </c>
      <c r="AK268" s="68"/>
      <c r="AL268" s="103">
        <f>INDEX(PM_Dalibnieki[],MATCH(PM_EULopi[[#This Row],[Dablībnieka numurs]],PM_Dalibnieki[Dablībnieka numurs],0),6)</f>
        <v>0</v>
      </c>
      <c r="AM268" s="72" t="str">
        <f>IF(PM_EULopi[[#This Row],[Norma ]]="x",COUNTIFS(PM_EULopi[[Norma ]],PM_EULopi[[#This Row],[Norma ]],PM_EULopi[KOPĀ
Punkti ],"&gt;"&amp;PM_EULopi[[#This Row],[KOPĀ
Punkti ]])+1,"")</f>
        <v/>
      </c>
    </row>
    <row r="269" spans="1:39" x14ac:dyDescent="0.25">
      <c r="A269" s="55">
        <v>263</v>
      </c>
      <c r="B269" s="68">
        <v>263</v>
      </c>
      <c r="C269" s="35">
        <f>INDEX(PM_Dalibnieki[],MATCH(PM_EULopi[[#This Row],[Dablībnieka numurs]],PM_Dalibnieki[Dablībnieka numurs],0),2)</f>
        <v>0</v>
      </c>
      <c r="D269" s="35">
        <f>INDEX(PM_Dalibnieki[],MATCH(PM_EULopi[[#This Row],[Dablībnieka numurs]],PM_Dalibnieki[Dablībnieka numurs],0),3)</f>
        <v>0</v>
      </c>
      <c r="E269" s="35">
        <f>INDEX(PM_Dalibnieki[],MATCH(PM_EULopi[[#This Row],[Dablībnieka numurs]],PM_Dalibnieki[Dablībnieka numurs],0),4)</f>
        <v>0</v>
      </c>
      <c r="F269" s="72"/>
      <c r="G269" s="72"/>
      <c r="H269" s="72"/>
      <c r="I269" s="72"/>
      <c r="J269" s="72"/>
      <c r="K269" s="37">
        <f>SUM(PM_EULopi[[#This Row],[S1]:[S5]])</f>
        <v>0</v>
      </c>
      <c r="L269" s="37" t="str">
        <f t="shared" si="20"/>
        <v>(0, 0, 0)</v>
      </c>
      <c r="M269" s="72"/>
      <c r="N269" s="72"/>
      <c r="O269" s="72"/>
      <c r="P269" s="72"/>
      <c r="Q269" s="72"/>
      <c r="R269" s="37">
        <f>SUM(PM_EULopi[[#This Row],[L1]:[L5]])</f>
        <v>0</v>
      </c>
      <c r="S269" s="37" t="str">
        <f t="shared" si="21"/>
        <v>(0, 0, 0)</v>
      </c>
      <c r="T269" s="72"/>
      <c r="U269" s="72"/>
      <c r="V269" s="72"/>
      <c r="W269" s="72"/>
      <c r="X269" s="72"/>
      <c r="Y269" s="37">
        <f>SUM(PM_EULopi[[#This Row],[Ģ1]:[Ģ5]])</f>
        <v>0</v>
      </c>
      <c r="Z269" s="37" t="str">
        <f t="shared" si="22"/>
        <v>(0, 0, 0)</v>
      </c>
      <c r="AA269" s="72"/>
      <c r="AB269" s="72"/>
      <c r="AC269" s="72"/>
      <c r="AD269" s="72"/>
      <c r="AE269" s="72"/>
      <c r="AF269" s="37">
        <f>SUM(PM_EULopi[[#This Row],[C1]:[C5]])</f>
        <v>0</v>
      </c>
      <c r="AG269" s="37" t="str">
        <f t="shared" si="23"/>
        <v>(0, 0, 0)</v>
      </c>
      <c r="AH269" s="68">
        <f>SUM(PM_EULopi[[#This Row],[S Kopā]]+PM_EULopi[[#This Row],[L Kopā]]+PM_EULopi[[#This Row],[Ģ Kopā]]+PM_EULopi[[#This Row],[C Kopā]])</f>
        <v>0</v>
      </c>
      <c r="AI269" s="68" t="str">
        <f t="shared" si="24"/>
        <v>(0, 0, 0)</v>
      </c>
      <c r="AJ269" s="68" t="str">
        <f>IF(PM_EULopi[[#This Row],[KOPĀ
Punkti ]]&gt;0,RANK(PM_EULopi[[#This Row],[KOPĀ
Punkti ]],PM_EULopi[KOPĀ
Punkti ]),"NAV")</f>
        <v>NAV</v>
      </c>
      <c r="AK269" s="68"/>
      <c r="AL269" s="103">
        <f>INDEX(PM_Dalibnieki[],MATCH(PM_EULopi[[#This Row],[Dablībnieka numurs]],PM_Dalibnieki[Dablībnieka numurs],0),6)</f>
        <v>0</v>
      </c>
      <c r="AM269" s="72" t="str">
        <f>IF(PM_EULopi[[#This Row],[Norma ]]="x",COUNTIFS(PM_EULopi[[Norma ]],PM_EULopi[[#This Row],[Norma ]],PM_EULopi[KOPĀ
Punkti ],"&gt;"&amp;PM_EULopi[[#This Row],[KOPĀ
Punkti ]])+1,"")</f>
        <v/>
      </c>
    </row>
    <row r="270" spans="1:39" x14ac:dyDescent="0.25">
      <c r="A270" s="55">
        <v>264</v>
      </c>
      <c r="B270" s="68">
        <v>264</v>
      </c>
      <c r="C270" s="35">
        <f>INDEX(PM_Dalibnieki[],MATCH(PM_EULopi[[#This Row],[Dablībnieka numurs]],PM_Dalibnieki[Dablībnieka numurs],0),2)</f>
        <v>0</v>
      </c>
      <c r="D270" s="35">
        <f>INDEX(PM_Dalibnieki[],MATCH(PM_EULopi[[#This Row],[Dablībnieka numurs]],PM_Dalibnieki[Dablībnieka numurs],0),3)</f>
        <v>0</v>
      </c>
      <c r="E270" s="35">
        <f>INDEX(PM_Dalibnieki[],MATCH(PM_EULopi[[#This Row],[Dablībnieka numurs]],PM_Dalibnieki[Dablībnieka numurs],0),4)</f>
        <v>0</v>
      </c>
      <c r="F270" s="72"/>
      <c r="G270" s="72"/>
      <c r="H270" s="72"/>
      <c r="I270" s="72"/>
      <c r="J270" s="72"/>
      <c r="K270" s="37">
        <f>SUM(PM_EULopi[[#This Row],[S1]:[S5]])</f>
        <v>0</v>
      </c>
      <c r="L270" s="37" t="str">
        <f t="shared" si="20"/>
        <v>(0, 0, 0)</v>
      </c>
      <c r="M270" s="72"/>
      <c r="N270" s="72"/>
      <c r="O270" s="72"/>
      <c r="P270" s="72"/>
      <c r="Q270" s="72"/>
      <c r="R270" s="37">
        <f>SUM(PM_EULopi[[#This Row],[L1]:[L5]])</f>
        <v>0</v>
      </c>
      <c r="S270" s="37" t="str">
        <f t="shared" si="21"/>
        <v>(0, 0, 0)</v>
      </c>
      <c r="T270" s="72"/>
      <c r="U270" s="72"/>
      <c r="V270" s="72"/>
      <c r="W270" s="72"/>
      <c r="X270" s="72"/>
      <c r="Y270" s="37">
        <f>SUM(PM_EULopi[[#This Row],[Ģ1]:[Ģ5]])</f>
        <v>0</v>
      </c>
      <c r="Z270" s="37" t="str">
        <f t="shared" si="22"/>
        <v>(0, 0, 0)</v>
      </c>
      <c r="AA270" s="72"/>
      <c r="AB270" s="72"/>
      <c r="AC270" s="72"/>
      <c r="AD270" s="72"/>
      <c r="AE270" s="72"/>
      <c r="AF270" s="37">
        <f>SUM(PM_EULopi[[#This Row],[C1]:[C5]])</f>
        <v>0</v>
      </c>
      <c r="AG270" s="37" t="str">
        <f t="shared" si="23"/>
        <v>(0, 0, 0)</v>
      </c>
      <c r="AH270" s="68">
        <f>SUM(PM_EULopi[[#This Row],[S Kopā]]+PM_EULopi[[#This Row],[L Kopā]]+PM_EULopi[[#This Row],[Ģ Kopā]]+PM_EULopi[[#This Row],[C Kopā]])</f>
        <v>0</v>
      </c>
      <c r="AI270" s="68" t="str">
        <f t="shared" si="24"/>
        <v>(0, 0, 0)</v>
      </c>
      <c r="AJ270" s="68" t="str">
        <f>IF(PM_EULopi[[#This Row],[KOPĀ
Punkti ]]&gt;0,RANK(PM_EULopi[[#This Row],[KOPĀ
Punkti ]],PM_EULopi[KOPĀ
Punkti ]),"NAV")</f>
        <v>NAV</v>
      </c>
      <c r="AK270" s="68"/>
      <c r="AL270" s="103">
        <f>INDEX(PM_Dalibnieki[],MATCH(PM_EULopi[[#This Row],[Dablībnieka numurs]],PM_Dalibnieki[Dablībnieka numurs],0),6)</f>
        <v>0</v>
      </c>
      <c r="AM270" s="72" t="str">
        <f>IF(PM_EULopi[[#This Row],[Norma ]]="x",COUNTIFS(PM_EULopi[[Norma ]],PM_EULopi[[#This Row],[Norma ]],PM_EULopi[KOPĀ
Punkti ],"&gt;"&amp;PM_EULopi[[#This Row],[KOPĀ
Punkti ]])+1,"")</f>
        <v/>
      </c>
    </row>
    <row r="271" spans="1:39" x14ac:dyDescent="0.25">
      <c r="A271" s="55">
        <v>265</v>
      </c>
      <c r="B271" s="68">
        <v>265</v>
      </c>
      <c r="C271" s="35">
        <f>INDEX(PM_Dalibnieki[],MATCH(PM_EULopi[[#This Row],[Dablībnieka numurs]],PM_Dalibnieki[Dablībnieka numurs],0),2)</f>
        <v>0</v>
      </c>
      <c r="D271" s="35">
        <f>INDEX(PM_Dalibnieki[],MATCH(PM_EULopi[[#This Row],[Dablībnieka numurs]],PM_Dalibnieki[Dablībnieka numurs],0),3)</f>
        <v>0</v>
      </c>
      <c r="E271" s="35">
        <f>INDEX(PM_Dalibnieki[],MATCH(PM_EULopi[[#This Row],[Dablībnieka numurs]],PM_Dalibnieki[Dablībnieka numurs],0),4)</f>
        <v>0</v>
      </c>
      <c r="F271" s="72"/>
      <c r="G271" s="72"/>
      <c r="H271" s="72"/>
      <c r="I271" s="72"/>
      <c r="J271" s="72"/>
      <c r="K271" s="37">
        <f>SUM(PM_EULopi[[#This Row],[S1]:[S5]])</f>
        <v>0</v>
      </c>
      <c r="L271" s="37" t="str">
        <f t="shared" si="20"/>
        <v>(0, 0, 0)</v>
      </c>
      <c r="M271" s="72"/>
      <c r="N271" s="72"/>
      <c r="O271" s="72"/>
      <c r="P271" s="72"/>
      <c r="Q271" s="72"/>
      <c r="R271" s="37">
        <f>SUM(PM_EULopi[[#This Row],[L1]:[L5]])</f>
        <v>0</v>
      </c>
      <c r="S271" s="37" t="str">
        <f t="shared" si="21"/>
        <v>(0, 0, 0)</v>
      </c>
      <c r="T271" s="72"/>
      <c r="U271" s="72"/>
      <c r="V271" s="72"/>
      <c r="W271" s="72"/>
      <c r="X271" s="72"/>
      <c r="Y271" s="37">
        <f>SUM(PM_EULopi[[#This Row],[Ģ1]:[Ģ5]])</f>
        <v>0</v>
      </c>
      <c r="Z271" s="37" t="str">
        <f t="shared" si="22"/>
        <v>(0, 0, 0)</v>
      </c>
      <c r="AA271" s="72"/>
      <c r="AB271" s="72"/>
      <c r="AC271" s="72"/>
      <c r="AD271" s="72"/>
      <c r="AE271" s="72"/>
      <c r="AF271" s="37">
        <f>SUM(PM_EULopi[[#This Row],[C1]:[C5]])</f>
        <v>0</v>
      </c>
      <c r="AG271" s="37" t="str">
        <f t="shared" si="23"/>
        <v>(0, 0, 0)</v>
      </c>
      <c r="AH271" s="68">
        <f>SUM(PM_EULopi[[#This Row],[S Kopā]]+PM_EULopi[[#This Row],[L Kopā]]+PM_EULopi[[#This Row],[Ģ Kopā]]+PM_EULopi[[#This Row],[C Kopā]])</f>
        <v>0</v>
      </c>
      <c r="AI271" s="68" t="str">
        <f t="shared" si="24"/>
        <v>(0, 0, 0)</v>
      </c>
      <c r="AJ271" s="68" t="str">
        <f>IF(PM_EULopi[[#This Row],[KOPĀ
Punkti ]]&gt;0,RANK(PM_EULopi[[#This Row],[KOPĀ
Punkti ]],PM_EULopi[KOPĀ
Punkti ]),"NAV")</f>
        <v>NAV</v>
      </c>
      <c r="AK271" s="68"/>
      <c r="AL271" s="103">
        <f>INDEX(PM_Dalibnieki[],MATCH(PM_EULopi[[#This Row],[Dablībnieka numurs]],PM_Dalibnieki[Dablībnieka numurs],0),6)</f>
        <v>0</v>
      </c>
      <c r="AM271" s="72" t="str">
        <f>IF(PM_EULopi[[#This Row],[Norma ]]="x",COUNTIFS(PM_EULopi[[Norma ]],PM_EULopi[[#This Row],[Norma ]],PM_EULopi[KOPĀ
Punkti ],"&gt;"&amp;PM_EULopi[[#This Row],[KOPĀ
Punkti ]])+1,"")</f>
        <v/>
      </c>
    </row>
    <row r="272" spans="1:39" x14ac:dyDescent="0.25">
      <c r="A272" s="55">
        <v>266</v>
      </c>
      <c r="B272" s="68">
        <v>266</v>
      </c>
      <c r="C272" s="35">
        <f>INDEX(PM_Dalibnieki[],MATCH(PM_EULopi[[#This Row],[Dablībnieka numurs]],PM_Dalibnieki[Dablībnieka numurs],0),2)</f>
        <v>0</v>
      </c>
      <c r="D272" s="35">
        <f>INDEX(PM_Dalibnieki[],MATCH(PM_EULopi[[#This Row],[Dablībnieka numurs]],PM_Dalibnieki[Dablībnieka numurs],0),3)</f>
        <v>0</v>
      </c>
      <c r="E272" s="35">
        <f>INDEX(PM_Dalibnieki[],MATCH(PM_EULopi[[#This Row],[Dablībnieka numurs]],PM_Dalibnieki[Dablībnieka numurs],0),4)</f>
        <v>0</v>
      </c>
      <c r="F272" s="72"/>
      <c r="G272" s="72"/>
      <c r="H272" s="72"/>
      <c r="I272" s="72"/>
      <c r="J272" s="72"/>
      <c r="K272" s="37">
        <f>SUM(PM_EULopi[[#This Row],[S1]:[S5]])</f>
        <v>0</v>
      </c>
      <c r="L272" s="37" t="str">
        <f t="shared" si="20"/>
        <v>(0, 0, 0)</v>
      </c>
      <c r="M272" s="72"/>
      <c r="N272" s="72"/>
      <c r="O272" s="72"/>
      <c r="P272" s="72"/>
      <c r="Q272" s="72"/>
      <c r="R272" s="37">
        <f>SUM(PM_EULopi[[#This Row],[L1]:[L5]])</f>
        <v>0</v>
      </c>
      <c r="S272" s="37" t="str">
        <f t="shared" si="21"/>
        <v>(0, 0, 0)</v>
      </c>
      <c r="T272" s="72"/>
      <c r="U272" s="72"/>
      <c r="V272" s="72"/>
      <c r="W272" s="72"/>
      <c r="X272" s="72"/>
      <c r="Y272" s="37">
        <f>SUM(PM_EULopi[[#This Row],[Ģ1]:[Ģ5]])</f>
        <v>0</v>
      </c>
      <c r="Z272" s="37" t="str">
        <f t="shared" si="22"/>
        <v>(0, 0, 0)</v>
      </c>
      <c r="AA272" s="72"/>
      <c r="AB272" s="72"/>
      <c r="AC272" s="72"/>
      <c r="AD272" s="72"/>
      <c r="AE272" s="72"/>
      <c r="AF272" s="37">
        <f>SUM(PM_EULopi[[#This Row],[C1]:[C5]])</f>
        <v>0</v>
      </c>
      <c r="AG272" s="37" t="str">
        <f t="shared" si="23"/>
        <v>(0, 0, 0)</v>
      </c>
      <c r="AH272" s="68">
        <f>SUM(PM_EULopi[[#This Row],[S Kopā]]+PM_EULopi[[#This Row],[L Kopā]]+PM_EULopi[[#This Row],[Ģ Kopā]]+PM_EULopi[[#This Row],[C Kopā]])</f>
        <v>0</v>
      </c>
      <c r="AI272" s="68" t="str">
        <f t="shared" si="24"/>
        <v>(0, 0, 0)</v>
      </c>
      <c r="AJ272" s="68" t="str">
        <f>IF(PM_EULopi[[#This Row],[KOPĀ
Punkti ]]&gt;0,RANK(PM_EULopi[[#This Row],[KOPĀ
Punkti ]],PM_EULopi[KOPĀ
Punkti ]),"NAV")</f>
        <v>NAV</v>
      </c>
      <c r="AK272" s="68"/>
      <c r="AL272" s="103">
        <f>INDEX(PM_Dalibnieki[],MATCH(PM_EULopi[[#This Row],[Dablībnieka numurs]],PM_Dalibnieki[Dablībnieka numurs],0),6)</f>
        <v>0</v>
      </c>
      <c r="AM272" s="72" t="str">
        <f>IF(PM_EULopi[[#This Row],[Norma ]]="x",COUNTIFS(PM_EULopi[[Norma ]],PM_EULopi[[#This Row],[Norma ]],PM_EULopi[KOPĀ
Punkti ],"&gt;"&amp;PM_EULopi[[#This Row],[KOPĀ
Punkti ]])+1,"")</f>
        <v/>
      </c>
    </row>
    <row r="273" spans="1:39" x14ac:dyDescent="0.25">
      <c r="A273" s="55">
        <v>267</v>
      </c>
      <c r="B273" s="68">
        <v>267</v>
      </c>
      <c r="C273" s="35">
        <f>INDEX(PM_Dalibnieki[],MATCH(PM_EULopi[[#This Row],[Dablībnieka numurs]],PM_Dalibnieki[Dablībnieka numurs],0),2)</f>
        <v>0</v>
      </c>
      <c r="D273" s="35">
        <f>INDEX(PM_Dalibnieki[],MATCH(PM_EULopi[[#This Row],[Dablībnieka numurs]],PM_Dalibnieki[Dablībnieka numurs],0),3)</f>
        <v>0</v>
      </c>
      <c r="E273" s="35">
        <f>INDEX(PM_Dalibnieki[],MATCH(PM_EULopi[[#This Row],[Dablībnieka numurs]],PM_Dalibnieki[Dablībnieka numurs],0),4)</f>
        <v>0</v>
      </c>
      <c r="F273" s="72"/>
      <c r="G273" s="72"/>
      <c r="H273" s="72"/>
      <c r="I273" s="72"/>
      <c r="J273" s="72"/>
      <c r="K273" s="37">
        <f>SUM(PM_EULopi[[#This Row],[S1]:[S5]])</f>
        <v>0</v>
      </c>
      <c r="L273" s="37" t="str">
        <f t="shared" si="20"/>
        <v>(0, 0, 0)</v>
      </c>
      <c r="M273" s="72"/>
      <c r="N273" s="72"/>
      <c r="O273" s="72"/>
      <c r="P273" s="72"/>
      <c r="Q273" s="72"/>
      <c r="R273" s="37">
        <f>SUM(PM_EULopi[[#This Row],[L1]:[L5]])</f>
        <v>0</v>
      </c>
      <c r="S273" s="37" t="str">
        <f t="shared" si="21"/>
        <v>(0, 0, 0)</v>
      </c>
      <c r="T273" s="72"/>
      <c r="U273" s="72"/>
      <c r="V273" s="72"/>
      <c r="W273" s="72"/>
      <c r="X273" s="72"/>
      <c r="Y273" s="37">
        <f>SUM(PM_EULopi[[#This Row],[Ģ1]:[Ģ5]])</f>
        <v>0</v>
      </c>
      <c r="Z273" s="37" t="str">
        <f t="shared" si="22"/>
        <v>(0, 0, 0)</v>
      </c>
      <c r="AA273" s="72"/>
      <c r="AB273" s="72"/>
      <c r="AC273" s="72"/>
      <c r="AD273" s="72"/>
      <c r="AE273" s="72"/>
      <c r="AF273" s="37">
        <f>SUM(PM_EULopi[[#This Row],[C1]:[C5]])</f>
        <v>0</v>
      </c>
      <c r="AG273" s="37" t="str">
        <f t="shared" si="23"/>
        <v>(0, 0, 0)</v>
      </c>
      <c r="AH273" s="68">
        <f>SUM(PM_EULopi[[#This Row],[S Kopā]]+PM_EULopi[[#This Row],[L Kopā]]+PM_EULopi[[#This Row],[Ģ Kopā]]+PM_EULopi[[#This Row],[C Kopā]])</f>
        <v>0</v>
      </c>
      <c r="AI273" s="68" t="str">
        <f t="shared" si="24"/>
        <v>(0, 0, 0)</v>
      </c>
      <c r="AJ273" s="68" t="str">
        <f>IF(PM_EULopi[[#This Row],[KOPĀ
Punkti ]]&gt;0,RANK(PM_EULopi[[#This Row],[KOPĀ
Punkti ]],PM_EULopi[KOPĀ
Punkti ]),"NAV")</f>
        <v>NAV</v>
      </c>
      <c r="AK273" s="68"/>
      <c r="AL273" s="103">
        <f>INDEX(PM_Dalibnieki[],MATCH(PM_EULopi[[#This Row],[Dablībnieka numurs]],PM_Dalibnieki[Dablībnieka numurs],0),6)</f>
        <v>0</v>
      </c>
      <c r="AM273" s="72" t="str">
        <f>IF(PM_EULopi[[#This Row],[Norma ]]="x",COUNTIFS(PM_EULopi[[Norma ]],PM_EULopi[[#This Row],[Norma ]],PM_EULopi[KOPĀ
Punkti ],"&gt;"&amp;PM_EULopi[[#This Row],[KOPĀ
Punkti ]])+1,"")</f>
        <v/>
      </c>
    </row>
    <row r="274" spans="1:39" x14ac:dyDescent="0.25">
      <c r="A274" s="55">
        <v>268</v>
      </c>
      <c r="B274" s="68">
        <v>268</v>
      </c>
      <c r="C274" s="35">
        <f>INDEX(PM_Dalibnieki[],MATCH(PM_EULopi[[#This Row],[Dablībnieka numurs]],PM_Dalibnieki[Dablībnieka numurs],0),2)</f>
        <v>0</v>
      </c>
      <c r="D274" s="35">
        <f>INDEX(PM_Dalibnieki[],MATCH(PM_EULopi[[#This Row],[Dablībnieka numurs]],PM_Dalibnieki[Dablībnieka numurs],0),3)</f>
        <v>0</v>
      </c>
      <c r="E274" s="35">
        <f>INDEX(PM_Dalibnieki[],MATCH(PM_EULopi[[#This Row],[Dablībnieka numurs]],PM_Dalibnieki[Dablībnieka numurs],0),4)</f>
        <v>0</v>
      </c>
      <c r="F274" s="72"/>
      <c r="G274" s="72"/>
      <c r="H274" s="72"/>
      <c r="I274" s="72"/>
      <c r="J274" s="72"/>
      <c r="K274" s="37">
        <f>SUM(PM_EULopi[[#This Row],[S1]:[S5]])</f>
        <v>0</v>
      </c>
      <c r="L274" s="37" t="str">
        <f t="shared" si="20"/>
        <v>(0, 0, 0)</v>
      </c>
      <c r="M274" s="72"/>
      <c r="N274" s="72"/>
      <c r="O274" s="72"/>
      <c r="P274" s="72"/>
      <c r="Q274" s="72"/>
      <c r="R274" s="37">
        <f>SUM(PM_EULopi[[#This Row],[L1]:[L5]])</f>
        <v>0</v>
      </c>
      <c r="S274" s="37" t="str">
        <f t="shared" si="21"/>
        <v>(0, 0, 0)</v>
      </c>
      <c r="T274" s="72"/>
      <c r="U274" s="72"/>
      <c r="V274" s="72"/>
      <c r="W274" s="72"/>
      <c r="X274" s="72"/>
      <c r="Y274" s="37">
        <f>SUM(PM_EULopi[[#This Row],[Ģ1]:[Ģ5]])</f>
        <v>0</v>
      </c>
      <c r="Z274" s="37" t="str">
        <f t="shared" si="22"/>
        <v>(0, 0, 0)</v>
      </c>
      <c r="AA274" s="72"/>
      <c r="AB274" s="72"/>
      <c r="AC274" s="72"/>
      <c r="AD274" s="72"/>
      <c r="AE274" s="72"/>
      <c r="AF274" s="37">
        <f>SUM(PM_EULopi[[#This Row],[C1]:[C5]])</f>
        <v>0</v>
      </c>
      <c r="AG274" s="37" t="str">
        <f t="shared" si="23"/>
        <v>(0, 0, 0)</v>
      </c>
      <c r="AH274" s="68">
        <f>SUM(PM_EULopi[[#This Row],[S Kopā]]+PM_EULopi[[#This Row],[L Kopā]]+PM_EULopi[[#This Row],[Ģ Kopā]]+PM_EULopi[[#This Row],[C Kopā]])</f>
        <v>0</v>
      </c>
      <c r="AI274" s="68" t="str">
        <f t="shared" si="24"/>
        <v>(0, 0, 0)</v>
      </c>
      <c r="AJ274" s="68" t="str">
        <f>IF(PM_EULopi[[#This Row],[KOPĀ
Punkti ]]&gt;0,RANK(PM_EULopi[[#This Row],[KOPĀ
Punkti ]],PM_EULopi[KOPĀ
Punkti ]),"NAV")</f>
        <v>NAV</v>
      </c>
      <c r="AK274" s="68"/>
      <c r="AL274" s="103">
        <f>INDEX(PM_Dalibnieki[],MATCH(PM_EULopi[[#This Row],[Dablībnieka numurs]],PM_Dalibnieki[Dablībnieka numurs],0),6)</f>
        <v>0</v>
      </c>
      <c r="AM274" s="72" t="str">
        <f>IF(PM_EULopi[[#This Row],[Norma ]]="x",COUNTIFS(PM_EULopi[[Norma ]],PM_EULopi[[#This Row],[Norma ]],PM_EULopi[KOPĀ
Punkti ],"&gt;"&amp;PM_EULopi[[#This Row],[KOPĀ
Punkti ]])+1,"")</f>
        <v/>
      </c>
    </row>
    <row r="275" spans="1:39" x14ac:dyDescent="0.25">
      <c r="A275" s="55">
        <v>269</v>
      </c>
      <c r="B275" s="68">
        <v>269</v>
      </c>
      <c r="C275" s="35">
        <f>INDEX(PM_Dalibnieki[],MATCH(PM_EULopi[[#This Row],[Dablībnieka numurs]],PM_Dalibnieki[Dablībnieka numurs],0),2)</f>
        <v>0</v>
      </c>
      <c r="D275" s="35">
        <f>INDEX(PM_Dalibnieki[],MATCH(PM_EULopi[[#This Row],[Dablībnieka numurs]],PM_Dalibnieki[Dablībnieka numurs],0),3)</f>
        <v>0</v>
      </c>
      <c r="E275" s="35">
        <f>INDEX(PM_Dalibnieki[],MATCH(PM_EULopi[[#This Row],[Dablībnieka numurs]],PM_Dalibnieki[Dablībnieka numurs],0),4)</f>
        <v>0</v>
      </c>
      <c r="F275" s="72"/>
      <c r="G275" s="72"/>
      <c r="H275" s="72"/>
      <c r="I275" s="72"/>
      <c r="J275" s="72"/>
      <c r="K275" s="37">
        <f>SUM(PM_EULopi[[#This Row],[S1]:[S5]])</f>
        <v>0</v>
      </c>
      <c r="L275" s="37" t="str">
        <f t="shared" si="20"/>
        <v>(0, 0, 0)</v>
      </c>
      <c r="M275" s="72"/>
      <c r="N275" s="72"/>
      <c r="O275" s="72"/>
      <c r="P275" s="72"/>
      <c r="Q275" s="72"/>
      <c r="R275" s="37">
        <f>SUM(PM_EULopi[[#This Row],[L1]:[L5]])</f>
        <v>0</v>
      </c>
      <c r="S275" s="37" t="str">
        <f t="shared" si="21"/>
        <v>(0, 0, 0)</v>
      </c>
      <c r="T275" s="72"/>
      <c r="U275" s="72"/>
      <c r="V275" s="72"/>
      <c r="W275" s="72"/>
      <c r="X275" s="72"/>
      <c r="Y275" s="37">
        <f>SUM(PM_EULopi[[#This Row],[Ģ1]:[Ģ5]])</f>
        <v>0</v>
      </c>
      <c r="Z275" s="37" t="str">
        <f t="shared" si="22"/>
        <v>(0, 0, 0)</v>
      </c>
      <c r="AA275" s="72"/>
      <c r="AB275" s="72"/>
      <c r="AC275" s="72"/>
      <c r="AD275" s="72"/>
      <c r="AE275" s="72"/>
      <c r="AF275" s="37">
        <f>SUM(PM_EULopi[[#This Row],[C1]:[C5]])</f>
        <v>0</v>
      </c>
      <c r="AG275" s="37" t="str">
        <f t="shared" si="23"/>
        <v>(0, 0, 0)</v>
      </c>
      <c r="AH275" s="68">
        <f>SUM(PM_EULopi[[#This Row],[S Kopā]]+PM_EULopi[[#This Row],[L Kopā]]+PM_EULopi[[#This Row],[Ģ Kopā]]+PM_EULopi[[#This Row],[C Kopā]])</f>
        <v>0</v>
      </c>
      <c r="AI275" s="68" t="str">
        <f t="shared" si="24"/>
        <v>(0, 0, 0)</v>
      </c>
      <c r="AJ275" s="68" t="str">
        <f>IF(PM_EULopi[[#This Row],[KOPĀ
Punkti ]]&gt;0,RANK(PM_EULopi[[#This Row],[KOPĀ
Punkti ]],PM_EULopi[KOPĀ
Punkti ]),"NAV")</f>
        <v>NAV</v>
      </c>
      <c r="AK275" s="68"/>
      <c r="AL275" s="103">
        <f>INDEX(PM_Dalibnieki[],MATCH(PM_EULopi[[#This Row],[Dablībnieka numurs]],PM_Dalibnieki[Dablībnieka numurs],0),6)</f>
        <v>0</v>
      </c>
      <c r="AM275" s="72" t="str">
        <f>IF(PM_EULopi[[#This Row],[Norma ]]="x",COUNTIFS(PM_EULopi[[Norma ]],PM_EULopi[[#This Row],[Norma ]],PM_EULopi[KOPĀ
Punkti ],"&gt;"&amp;PM_EULopi[[#This Row],[KOPĀ
Punkti ]])+1,"")</f>
        <v/>
      </c>
    </row>
    <row r="276" spans="1:39" x14ac:dyDescent="0.25">
      <c r="A276" s="55">
        <v>270</v>
      </c>
      <c r="B276" s="68">
        <v>270</v>
      </c>
      <c r="C276" s="35">
        <f>INDEX(PM_Dalibnieki[],MATCH(PM_EULopi[[#This Row],[Dablībnieka numurs]],PM_Dalibnieki[Dablībnieka numurs],0),2)</f>
        <v>0</v>
      </c>
      <c r="D276" s="35">
        <f>INDEX(PM_Dalibnieki[],MATCH(PM_EULopi[[#This Row],[Dablībnieka numurs]],PM_Dalibnieki[Dablībnieka numurs],0),3)</f>
        <v>0</v>
      </c>
      <c r="E276" s="35">
        <f>INDEX(PM_Dalibnieki[],MATCH(PM_EULopi[[#This Row],[Dablībnieka numurs]],PM_Dalibnieki[Dablībnieka numurs],0),4)</f>
        <v>0</v>
      </c>
      <c r="F276" s="72"/>
      <c r="G276" s="72"/>
      <c r="H276" s="72"/>
      <c r="I276" s="72"/>
      <c r="J276" s="72"/>
      <c r="K276" s="37">
        <f>SUM(PM_EULopi[[#This Row],[S1]:[S5]])</f>
        <v>0</v>
      </c>
      <c r="L276" s="37" t="str">
        <f t="shared" si="20"/>
        <v>(0, 0, 0)</v>
      </c>
      <c r="M276" s="72"/>
      <c r="N276" s="72"/>
      <c r="O276" s="72"/>
      <c r="P276" s="72"/>
      <c r="Q276" s="72"/>
      <c r="R276" s="37">
        <f>SUM(PM_EULopi[[#This Row],[L1]:[L5]])</f>
        <v>0</v>
      </c>
      <c r="S276" s="37" t="str">
        <f t="shared" si="21"/>
        <v>(0, 0, 0)</v>
      </c>
      <c r="T276" s="72"/>
      <c r="U276" s="72"/>
      <c r="V276" s="72"/>
      <c r="W276" s="72"/>
      <c r="X276" s="72"/>
      <c r="Y276" s="37">
        <f>SUM(PM_EULopi[[#This Row],[Ģ1]:[Ģ5]])</f>
        <v>0</v>
      </c>
      <c r="Z276" s="37" t="str">
        <f t="shared" si="22"/>
        <v>(0, 0, 0)</v>
      </c>
      <c r="AA276" s="72"/>
      <c r="AB276" s="72"/>
      <c r="AC276" s="72"/>
      <c r="AD276" s="72"/>
      <c r="AE276" s="72"/>
      <c r="AF276" s="37">
        <f>SUM(PM_EULopi[[#This Row],[C1]:[C5]])</f>
        <v>0</v>
      </c>
      <c r="AG276" s="37" t="str">
        <f t="shared" si="23"/>
        <v>(0, 0, 0)</v>
      </c>
      <c r="AH276" s="68">
        <f>SUM(PM_EULopi[[#This Row],[S Kopā]]+PM_EULopi[[#This Row],[L Kopā]]+PM_EULopi[[#This Row],[Ģ Kopā]]+PM_EULopi[[#This Row],[C Kopā]])</f>
        <v>0</v>
      </c>
      <c r="AI276" s="68" t="str">
        <f t="shared" si="24"/>
        <v>(0, 0, 0)</v>
      </c>
      <c r="AJ276" s="68" t="str">
        <f>IF(PM_EULopi[[#This Row],[KOPĀ
Punkti ]]&gt;0,RANK(PM_EULopi[[#This Row],[KOPĀ
Punkti ]],PM_EULopi[KOPĀ
Punkti ]),"NAV")</f>
        <v>NAV</v>
      </c>
      <c r="AK276" s="68"/>
      <c r="AL276" s="103">
        <f>INDEX(PM_Dalibnieki[],MATCH(PM_EULopi[[#This Row],[Dablībnieka numurs]],PM_Dalibnieki[Dablībnieka numurs],0),6)</f>
        <v>0</v>
      </c>
      <c r="AM276" s="72" t="str">
        <f>IF(PM_EULopi[[#This Row],[Norma ]]="x",COUNTIFS(PM_EULopi[[Norma ]],PM_EULopi[[#This Row],[Norma ]],PM_EULopi[KOPĀ
Punkti ],"&gt;"&amp;PM_EULopi[[#This Row],[KOPĀ
Punkti ]])+1,"")</f>
        <v/>
      </c>
    </row>
    <row r="277" spans="1:39" x14ac:dyDescent="0.25">
      <c r="A277" s="55">
        <v>271</v>
      </c>
      <c r="B277" s="68">
        <v>271</v>
      </c>
      <c r="C277" s="35">
        <f>INDEX(PM_Dalibnieki[],MATCH(PM_EULopi[[#This Row],[Dablībnieka numurs]],PM_Dalibnieki[Dablībnieka numurs],0),2)</f>
        <v>0</v>
      </c>
      <c r="D277" s="35">
        <f>INDEX(PM_Dalibnieki[],MATCH(PM_EULopi[[#This Row],[Dablībnieka numurs]],PM_Dalibnieki[Dablībnieka numurs],0),3)</f>
        <v>0</v>
      </c>
      <c r="E277" s="35">
        <f>INDEX(PM_Dalibnieki[],MATCH(PM_EULopi[[#This Row],[Dablībnieka numurs]],PM_Dalibnieki[Dablībnieka numurs],0),4)</f>
        <v>0</v>
      </c>
      <c r="F277" s="72"/>
      <c r="G277" s="72"/>
      <c r="H277" s="72"/>
      <c r="I277" s="72"/>
      <c r="J277" s="72"/>
      <c r="K277" s="37">
        <f>SUM(PM_EULopi[[#This Row],[S1]:[S5]])</f>
        <v>0</v>
      </c>
      <c r="L277" s="37" t="str">
        <f t="shared" si="20"/>
        <v>(0, 0, 0)</v>
      </c>
      <c r="M277" s="72"/>
      <c r="N277" s="72"/>
      <c r="O277" s="72"/>
      <c r="P277" s="72"/>
      <c r="Q277" s="72"/>
      <c r="R277" s="37">
        <f>SUM(PM_EULopi[[#This Row],[L1]:[L5]])</f>
        <v>0</v>
      </c>
      <c r="S277" s="37" t="str">
        <f t="shared" si="21"/>
        <v>(0, 0, 0)</v>
      </c>
      <c r="T277" s="72"/>
      <c r="U277" s="72"/>
      <c r="V277" s="72"/>
      <c r="W277" s="72"/>
      <c r="X277" s="72"/>
      <c r="Y277" s="37">
        <f>SUM(PM_EULopi[[#This Row],[Ģ1]:[Ģ5]])</f>
        <v>0</v>
      </c>
      <c r="Z277" s="37" t="str">
        <f t="shared" si="22"/>
        <v>(0, 0, 0)</v>
      </c>
      <c r="AA277" s="72"/>
      <c r="AB277" s="72"/>
      <c r="AC277" s="72"/>
      <c r="AD277" s="72"/>
      <c r="AE277" s="72"/>
      <c r="AF277" s="37">
        <f>SUM(PM_EULopi[[#This Row],[C1]:[C5]])</f>
        <v>0</v>
      </c>
      <c r="AG277" s="37" t="str">
        <f t="shared" si="23"/>
        <v>(0, 0, 0)</v>
      </c>
      <c r="AH277" s="68">
        <f>SUM(PM_EULopi[[#This Row],[S Kopā]]+PM_EULopi[[#This Row],[L Kopā]]+PM_EULopi[[#This Row],[Ģ Kopā]]+PM_EULopi[[#This Row],[C Kopā]])</f>
        <v>0</v>
      </c>
      <c r="AI277" s="68" t="str">
        <f t="shared" si="24"/>
        <v>(0, 0, 0)</v>
      </c>
      <c r="AJ277" s="68" t="str">
        <f>IF(PM_EULopi[[#This Row],[KOPĀ
Punkti ]]&gt;0,RANK(PM_EULopi[[#This Row],[KOPĀ
Punkti ]],PM_EULopi[KOPĀ
Punkti ]),"NAV")</f>
        <v>NAV</v>
      </c>
      <c r="AK277" s="68"/>
      <c r="AL277" s="103">
        <f>INDEX(PM_Dalibnieki[],MATCH(PM_EULopi[[#This Row],[Dablībnieka numurs]],PM_Dalibnieki[Dablībnieka numurs],0),6)</f>
        <v>0</v>
      </c>
      <c r="AM277" s="72" t="str">
        <f>IF(PM_EULopi[[#This Row],[Norma ]]="x",COUNTIFS(PM_EULopi[[Norma ]],PM_EULopi[[#This Row],[Norma ]],PM_EULopi[KOPĀ
Punkti ],"&gt;"&amp;PM_EULopi[[#This Row],[KOPĀ
Punkti ]])+1,"")</f>
        <v/>
      </c>
    </row>
    <row r="278" spans="1:39" x14ac:dyDescent="0.25">
      <c r="A278" s="55">
        <v>272</v>
      </c>
      <c r="B278" s="68">
        <v>272</v>
      </c>
      <c r="C278" s="35">
        <f>INDEX(PM_Dalibnieki[],MATCH(PM_EULopi[[#This Row],[Dablībnieka numurs]],PM_Dalibnieki[Dablībnieka numurs],0),2)</f>
        <v>0</v>
      </c>
      <c r="D278" s="35">
        <f>INDEX(PM_Dalibnieki[],MATCH(PM_EULopi[[#This Row],[Dablībnieka numurs]],PM_Dalibnieki[Dablībnieka numurs],0),3)</f>
        <v>0</v>
      </c>
      <c r="E278" s="35">
        <f>INDEX(PM_Dalibnieki[],MATCH(PM_EULopi[[#This Row],[Dablībnieka numurs]],PM_Dalibnieki[Dablībnieka numurs],0),4)</f>
        <v>0</v>
      </c>
      <c r="F278" s="72"/>
      <c r="G278" s="72"/>
      <c r="H278" s="72"/>
      <c r="I278" s="72"/>
      <c r="J278" s="72"/>
      <c r="K278" s="37">
        <f>SUM(PM_EULopi[[#This Row],[S1]:[S5]])</f>
        <v>0</v>
      </c>
      <c r="L278" s="37" t="str">
        <f t="shared" si="20"/>
        <v>(0, 0, 0)</v>
      </c>
      <c r="M278" s="72"/>
      <c r="N278" s="72"/>
      <c r="O278" s="72"/>
      <c r="P278" s="72"/>
      <c r="Q278" s="72"/>
      <c r="R278" s="37">
        <f>SUM(PM_EULopi[[#This Row],[L1]:[L5]])</f>
        <v>0</v>
      </c>
      <c r="S278" s="37" t="str">
        <f t="shared" si="21"/>
        <v>(0, 0, 0)</v>
      </c>
      <c r="T278" s="72"/>
      <c r="U278" s="72"/>
      <c r="V278" s="72"/>
      <c r="W278" s="72"/>
      <c r="X278" s="72"/>
      <c r="Y278" s="37">
        <f>SUM(PM_EULopi[[#This Row],[Ģ1]:[Ģ5]])</f>
        <v>0</v>
      </c>
      <c r="Z278" s="37" t="str">
        <f t="shared" si="22"/>
        <v>(0, 0, 0)</v>
      </c>
      <c r="AA278" s="72"/>
      <c r="AB278" s="72"/>
      <c r="AC278" s="72"/>
      <c r="AD278" s="72"/>
      <c r="AE278" s="72"/>
      <c r="AF278" s="37">
        <f>SUM(PM_EULopi[[#This Row],[C1]:[C5]])</f>
        <v>0</v>
      </c>
      <c r="AG278" s="37" t="str">
        <f t="shared" si="23"/>
        <v>(0, 0, 0)</v>
      </c>
      <c r="AH278" s="68">
        <f>SUM(PM_EULopi[[#This Row],[S Kopā]]+PM_EULopi[[#This Row],[L Kopā]]+PM_EULopi[[#This Row],[Ģ Kopā]]+PM_EULopi[[#This Row],[C Kopā]])</f>
        <v>0</v>
      </c>
      <c r="AI278" s="68" t="str">
        <f t="shared" si="24"/>
        <v>(0, 0, 0)</v>
      </c>
      <c r="AJ278" s="68" t="str">
        <f>IF(PM_EULopi[[#This Row],[KOPĀ
Punkti ]]&gt;0,RANK(PM_EULopi[[#This Row],[KOPĀ
Punkti ]],PM_EULopi[KOPĀ
Punkti ]),"NAV")</f>
        <v>NAV</v>
      </c>
      <c r="AK278" s="68"/>
      <c r="AL278" s="103">
        <f>INDEX(PM_Dalibnieki[],MATCH(PM_EULopi[[#This Row],[Dablībnieka numurs]],PM_Dalibnieki[Dablībnieka numurs],0),6)</f>
        <v>0</v>
      </c>
      <c r="AM278" s="72" t="str">
        <f>IF(PM_EULopi[[#This Row],[Norma ]]="x",COUNTIFS(PM_EULopi[[Norma ]],PM_EULopi[[#This Row],[Norma ]],PM_EULopi[KOPĀ
Punkti ],"&gt;"&amp;PM_EULopi[[#This Row],[KOPĀ
Punkti ]])+1,"")</f>
        <v/>
      </c>
    </row>
    <row r="279" spans="1:39" x14ac:dyDescent="0.25">
      <c r="A279" s="55">
        <v>273</v>
      </c>
      <c r="B279" s="68">
        <v>273</v>
      </c>
      <c r="C279" s="35">
        <f>INDEX(PM_Dalibnieki[],MATCH(PM_EULopi[[#This Row],[Dablībnieka numurs]],PM_Dalibnieki[Dablībnieka numurs],0),2)</f>
        <v>0</v>
      </c>
      <c r="D279" s="35">
        <f>INDEX(PM_Dalibnieki[],MATCH(PM_EULopi[[#This Row],[Dablībnieka numurs]],PM_Dalibnieki[Dablībnieka numurs],0),3)</f>
        <v>0</v>
      </c>
      <c r="E279" s="35">
        <f>INDEX(PM_Dalibnieki[],MATCH(PM_EULopi[[#This Row],[Dablībnieka numurs]],PM_Dalibnieki[Dablībnieka numurs],0),4)</f>
        <v>0</v>
      </c>
      <c r="F279" s="72"/>
      <c r="G279" s="72"/>
      <c r="H279" s="72"/>
      <c r="I279" s="72"/>
      <c r="J279" s="72"/>
      <c r="K279" s="37">
        <f>SUM(PM_EULopi[[#This Row],[S1]:[S5]])</f>
        <v>0</v>
      </c>
      <c r="L279" s="37" t="str">
        <f t="shared" si="20"/>
        <v>(0, 0, 0)</v>
      </c>
      <c r="M279" s="72"/>
      <c r="N279" s="72"/>
      <c r="O279" s="72"/>
      <c r="P279" s="72"/>
      <c r="Q279" s="72"/>
      <c r="R279" s="37">
        <f>SUM(PM_EULopi[[#This Row],[L1]:[L5]])</f>
        <v>0</v>
      </c>
      <c r="S279" s="37" t="str">
        <f t="shared" si="21"/>
        <v>(0, 0, 0)</v>
      </c>
      <c r="T279" s="72"/>
      <c r="U279" s="72"/>
      <c r="V279" s="72"/>
      <c r="W279" s="72"/>
      <c r="X279" s="72"/>
      <c r="Y279" s="37">
        <f>SUM(PM_EULopi[[#This Row],[Ģ1]:[Ģ5]])</f>
        <v>0</v>
      </c>
      <c r="Z279" s="37" t="str">
        <f t="shared" si="22"/>
        <v>(0, 0, 0)</v>
      </c>
      <c r="AA279" s="72"/>
      <c r="AB279" s="72"/>
      <c r="AC279" s="72"/>
      <c r="AD279" s="72"/>
      <c r="AE279" s="72"/>
      <c r="AF279" s="37">
        <f>SUM(PM_EULopi[[#This Row],[C1]:[C5]])</f>
        <v>0</v>
      </c>
      <c r="AG279" s="37" t="str">
        <f t="shared" si="23"/>
        <v>(0, 0, 0)</v>
      </c>
      <c r="AH279" s="68">
        <f>SUM(PM_EULopi[[#This Row],[S Kopā]]+PM_EULopi[[#This Row],[L Kopā]]+PM_EULopi[[#This Row],[Ģ Kopā]]+PM_EULopi[[#This Row],[C Kopā]])</f>
        <v>0</v>
      </c>
      <c r="AI279" s="68" t="str">
        <f t="shared" si="24"/>
        <v>(0, 0, 0)</v>
      </c>
      <c r="AJ279" s="68" t="str">
        <f>IF(PM_EULopi[[#This Row],[KOPĀ
Punkti ]]&gt;0,RANK(PM_EULopi[[#This Row],[KOPĀ
Punkti ]],PM_EULopi[KOPĀ
Punkti ]),"NAV")</f>
        <v>NAV</v>
      </c>
      <c r="AK279" s="68"/>
      <c r="AL279" s="103">
        <f>INDEX(PM_Dalibnieki[],MATCH(PM_EULopi[[#This Row],[Dablībnieka numurs]],PM_Dalibnieki[Dablībnieka numurs],0),6)</f>
        <v>0</v>
      </c>
      <c r="AM279" s="72" t="str">
        <f>IF(PM_EULopi[[#This Row],[Norma ]]="x",COUNTIFS(PM_EULopi[[Norma ]],PM_EULopi[[#This Row],[Norma ]],PM_EULopi[KOPĀ
Punkti ],"&gt;"&amp;PM_EULopi[[#This Row],[KOPĀ
Punkti ]])+1,"")</f>
        <v/>
      </c>
    </row>
    <row r="280" spans="1:39" x14ac:dyDescent="0.25">
      <c r="A280" s="55">
        <v>274</v>
      </c>
      <c r="B280" s="68">
        <v>274</v>
      </c>
      <c r="C280" s="35">
        <f>INDEX(PM_Dalibnieki[],MATCH(PM_EULopi[[#This Row],[Dablībnieka numurs]],PM_Dalibnieki[Dablībnieka numurs],0),2)</f>
        <v>0</v>
      </c>
      <c r="D280" s="35">
        <f>INDEX(PM_Dalibnieki[],MATCH(PM_EULopi[[#This Row],[Dablībnieka numurs]],PM_Dalibnieki[Dablībnieka numurs],0),3)</f>
        <v>0</v>
      </c>
      <c r="E280" s="35">
        <f>INDEX(PM_Dalibnieki[],MATCH(PM_EULopi[[#This Row],[Dablībnieka numurs]],PM_Dalibnieki[Dablībnieka numurs],0),4)</f>
        <v>0</v>
      </c>
      <c r="F280" s="72"/>
      <c r="G280" s="72"/>
      <c r="H280" s="72"/>
      <c r="I280" s="72"/>
      <c r="J280" s="72"/>
      <c r="K280" s="37">
        <f>SUM(PM_EULopi[[#This Row],[S1]:[S5]])</f>
        <v>0</v>
      </c>
      <c r="L280" s="37" t="str">
        <f t="shared" si="20"/>
        <v>(0, 0, 0)</v>
      </c>
      <c r="M280" s="72"/>
      <c r="N280" s="72"/>
      <c r="O280" s="72"/>
      <c r="P280" s="72"/>
      <c r="Q280" s="72"/>
      <c r="R280" s="37">
        <f>SUM(PM_EULopi[[#This Row],[L1]:[L5]])</f>
        <v>0</v>
      </c>
      <c r="S280" s="37" t="str">
        <f t="shared" si="21"/>
        <v>(0, 0, 0)</v>
      </c>
      <c r="T280" s="72"/>
      <c r="U280" s="72"/>
      <c r="V280" s="72"/>
      <c r="W280" s="72"/>
      <c r="X280" s="72"/>
      <c r="Y280" s="37">
        <f>SUM(PM_EULopi[[#This Row],[Ģ1]:[Ģ5]])</f>
        <v>0</v>
      </c>
      <c r="Z280" s="37" t="str">
        <f t="shared" si="22"/>
        <v>(0, 0, 0)</v>
      </c>
      <c r="AA280" s="72"/>
      <c r="AB280" s="72"/>
      <c r="AC280" s="72"/>
      <c r="AD280" s="72"/>
      <c r="AE280" s="72"/>
      <c r="AF280" s="37">
        <f>SUM(PM_EULopi[[#This Row],[C1]:[C5]])</f>
        <v>0</v>
      </c>
      <c r="AG280" s="37" t="str">
        <f t="shared" si="23"/>
        <v>(0, 0, 0)</v>
      </c>
      <c r="AH280" s="68">
        <f>SUM(PM_EULopi[[#This Row],[S Kopā]]+PM_EULopi[[#This Row],[L Kopā]]+PM_EULopi[[#This Row],[Ģ Kopā]]+PM_EULopi[[#This Row],[C Kopā]])</f>
        <v>0</v>
      </c>
      <c r="AI280" s="68" t="str">
        <f t="shared" si="24"/>
        <v>(0, 0, 0)</v>
      </c>
      <c r="AJ280" s="68" t="str">
        <f>IF(PM_EULopi[[#This Row],[KOPĀ
Punkti ]]&gt;0,RANK(PM_EULopi[[#This Row],[KOPĀ
Punkti ]],PM_EULopi[KOPĀ
Punkti ]),"NAV")</f>
        <v>NAV</v>
      </c>
      <c r="AK280" s="68"/>
      <c r="AL280" s="103">
        <f>INDEX(PM_Dalibnieki[],MATCH(PM_EULopi[[#This Row],[Dablībnieka numurs]],PM_Dalibnieki[Dablībnieka numurs],0),6)</f>
        <v>0</v>
      </c>
      <c r="AM280" s="72" t="str">
        <f>IF(PM_EULopi[[#This Row],[Norma ]]="x",COUNTIFS(PM_EULopi[[Norma ]],PM_EULopi[[#This Row],[Norma ]],PM_EULopi[KOPĀ
Punkti ],"&gt;"&amp;PM_EULopi[[#This Row],[KOPĀ
Punkti ]])+1,"")</f>
        <v/>
      </c>
    </row>
    <row r="281" spans="1:39" x14ac:dyDescent="0.25">
      <c r="A281" s="55">
        <v>275</v>
      </c>
      <c r="B281" s="68">
        <v>275</v>
      </c>
      <c r="C281" s="35">
        <f>INDEX(PM_Dalibnieki[],MATCH(PM_EULopi[[#This Row],[Dablībnieka numurs]],PM_Dalibnieki[Dablībnieka numurs],0),2)</f>
        <v>0</v>
      </c>
      <c r="D281" s="35">
        <f>INDEX(PM_Dalibnieki[],MATCH(PM_EULopi[[#This Row],[Dablībnieka numurs]],PM_Dalibnieki[Dablībnieka numurs],0),3)</f>
        <v>0</v>
      </c>
      <c r="E281" s="35">
        <f>INDEX(PM_Dalibnieki[],MATCH(PM_EULopi[[#This Row],[Dablībnieka numurs]],PM_Dalibnieki[Dablībnieka numurs],0),4)</f>
        <v>0</v>
      </c>
      <c r="F281" s="72"/>
      <c r="G281" s="72"/>
      <c r="H281" s="72"/>
      <c r="I281" s="72"/>
      <c r="J281" s="72"/>
      <c r="K281" s="37">
        <f>SUM(PM_EULopi[[#This Row],[S1]:[S5]])</f>
        <v>0</v>
      </c>
      <c r="L281" s="37" t="str">
        <f t="shared" si="20"/>
        <v>(0, 0, 0)</v>
      </c>
      <c r="M281" s="72"/>
      <c r="N281" s="72"/>
      <c r="O281" s="72"/>
      <c r="P281" s="72"/>
      <c r="Q281" s="72"/>
      <c r="R281" s="37">
        <f>SUM(PM_EULopi[[#This Row],[L1]:[L5]])</f>
        <v>0</v>
      </c>
      <c r="S281" s="37" t="str">
        <f t="shared" si="21"/>
        <v>(0, 0, 0)</v>
      </c>
      <c r="T281" s="72"/>
      <c r="U281" s="72"/>
      <c r="V281" s="72"/>
      <c r="W281" s="72"/>
      <c r="X281" s="72"/>
      <c r="Y281" s="37">
        <f>SUM(PM_EULopi[[#This Row],[Ģ1]:[Ģ5]])</f>
        <v>0</v>
      </c>
      <c r="Z281" s="37" t="str">
        <f t="shared" si="22"/>
        <v>(0, 0, 0)</v>
      </c>
      <c r="AA281" s="72"/>
      <c r="AB281" s="72"/>
      <c r="AC281" s="72"/>
      <c r="AD281" s="72"/>
      <c r="AE281" s="72"/>
      <c r="AF281" s="37">
        <f>SUM(PM_EULopi[[#This Row],[C1]:[C5]])</f>
        <v>0</v>
      </c>
      <c r="AG281" s="37" t="str">
        <f t="shared" si="23"/>
        <v>(0, 0, 0)</v>
      </c>
      <c r="AH281" s="68">
        <f>SUM(PM_EULopi[[#This Row],[S Kopā]]+PM_EULopi[[#This Row],[L Kopā]]+PM_EULopi[[#This Row],[Ģ Kopā]]+PM_EULopi[[#This Row],[C Kopā]])</f>
        <v>0</v>
      </c>
      <c r="AI281" s="68" t="str">
        <f t="shared" si="24"/>
        <v>(0, 0, 0)</v>
      </c>
      <c r="AJ281" s="68" t="str">
        <f>IF(PM_EULopi[[#This Row],[KOPĀ
Punkti ]]&gt;0,RANK(PM_EULopi[[#This Row],[KOPĀ
Punkti ]],PM_EULopi[KOPĀ
Punkti ]),"NAV")</f>
        <v>NAV</v>
      </c>
      <c r="AK281" s="68"/>
      <c r="AL281" s="103">
        <f>INDEX(PM_Dalibnieki[],MATCH(PM_EULopi[[#This Row],[Dablībnieka numurs]],PM_Dalibnieki[Dablībnieka numurs],0),6)</f>
        <v>0</v>
      </c>
      <c r="AM281" s="72" t="str">
        <f>IF(PM_EULopi[[#This Row],[Norma ]]="x",COUNTIFS(PM_EULopi[[Norma ]],PM_EULopi[[#This Row],[Norma ]],PM_EULopi[KOPĀ
Punkti ],"&gt;"&amp;PM_EULopi[[#This Row],[KOPĀ
Punkti ]])+1,"")</f>
        <v/>
      </c>
    </row>
    <row r="282" spans="1:39" x14ac:dyDescent="0.25">
      <c r="A282" s="55">
        <v>276</v>
      </c>
      <c r="B282" s="68">
        <v>276</v>
      </c>
      <c r="C282" s="35">
        <f>INDEX(PM_Dalibnieki[],MATCH(PM_EULopi[[#This Row],[Dablībnieka numurs]],PM_Dalibnieki[Dablībnieka numurs],0),2)</f>
        <v>0</v>
      </c>
      <c r="D282" s="35">
        <f>INDEX(PM_Dalibnieki[],MATCH(PM_EULopi[[#This Row],[Dablībnieka numurs]],PM_Dalibnieki[Dablībnieka numurs],0),3)</f>
        <v>0</v>
      </c>
      <c r="E282" s="35">
        <f>INDEX(PM_Dalibnieki[],MATCH(PM_EULopi[[#This Row],[Dablībnieka numurs]],PM_Dalibnieki[Dablībnieka numurs],0),4)</f>
        <v>0</v>
      </c>
      <c r="F282" s="72"/>
      <c r="G282" s="72"/>
      <c r="H282" s="72"/>
      <c r="I282" s="72"/>
      <c r="J282" s="72"/>
      <c r="K282" s="37">
        <f>SUM(PM_EULopi[[#This Row],[S1]:[S5]])</f>
        <v>0</v>
      </c>
      <c r="L282" s="37" t="str">
        <f t="shared" si="20"/>
        <v>(0, 0, 0)</v>
      </c>
      <c r="M282" s="72"/>
      <c r="N282" s="72"/>
      <c r="O282" s="72"/>
      <c r="P282" s="72"/>
      <c r="Q282" s="72"/>
      <c r="R282" s="37">
        <f>SUM(PM_EULopi[[#This Row],[L1]:[L5]])</f>
        <v>0</v>
      </c>
      <c r="S282" s="37" t="str">
        <f t="shared" si="21"/>
        <v>(0, 0, 0)</v>
      </c>
      <c r="T282" s="72"/>
      <c r="U282" s="72"/>
      <c r="V282" s="72"/>
      <c r="W282" s="72"/>
      <c r="X282" s="72"/>
      <c r="Y282" s="37">
        <f>SUM(PM_EULopi[[#This Row],[Ģ1]:[Ģ5]])</f>
        <v>0</v>
      </c>
      <c r="Z282" s="37" t="str">
        <f t="shared" si="22"/>
        <v>(0, 0, 0)</v>
      </c>
      <c r="AA282" s="72"/>
      <c r="AB282" s="72"/>
      <c r="AC282" s="72"/>
      <c r="AD282" s="72"/>
      <c r="AE282" s="72"/>
      <c r="AF282" s="37">
        <f>SUM(PM_EULopi[[#This Row],[C1]:[C5]])</f>
        <v>0</v>
      </c>
      <c r="AG282" s="37" t="str">
        <f t="shared" si="23"/>
        <v>(0, 0, 0)</v>
      </c>
      <c r="AH282" s="68">
        <f>SUM(PM_EULopi[[#This Row],[S Kopā]]+PM_EULopi[[#This Row],[L Kopā]]+PM_EULopi[[#This Row],[Ģ Kopā]]+PM_EULopi[[#This Row],[C Kopā]])</f>
        <v>0</v>
      </c>
      <c r="AI282" s="68" t="str">
        <f t="shared" si="24"/>
        <v>(0, 0, 0)</v>
      </c>
      <c r="AJ282" s="68" t="str">
        <f>IF(PM_EULopi[[#This Row],[KOPĀ
Punkti ]]&gt;0,RANK(PM_EULopi[[#This Row],[KOPĀ
Punkti ]],PM_EULopi[KOPĀ
Punkti ]),"NAV")</f>
        <v>NAV</v>
      </c>
      <c r="AK282" s="68"/>
      <c r="AL282" s="103">
        <f>INDEX(PM_Dalibnieki[],MATCH(PM_EULopi[[#This Row],[Dablībnieka numurs]],PM_Dalibnieki[Dablībnieka numurs],0),6)</f>
        <v>0</v>
      </c>
      <c r="AM282" s="72" t="str">
        <f>IF(PM_EULopi[[#This Row],[Norma ]]="x",COUNTIFS(PM_EULopi[[Norma ]],PM_EULopi[[#This Row],[Norma ]],PM_EULopi[KOPĀ
Punkti ],"&gt;"&amp;PM_EULopi[[#This Row],[KOPĀ
Punkti ]])+1,"")</f>
        <v/>
      </c>
    </row>
    <row r="283" spans="1:39" x14ac:dyDescent="0.25">
      <c r="A283" s="55">
        <v>277</v>
      </c>
      <c r="B283" s="68">
        <v>277</v>
      </c>
      <c r="C283" s="35">
        <f>INDEX(PM_Dalibnieki[],MATCH(PM_EULopi[[#This Row],[Dablībnieka numurs]],PM_Dalibnieki[Dablībnieka numurs],0),2)</f>
        <v>0</v>
      </c>
      <c r="D283" s="35">
        <f>INDEX(PM_Dalibnieki[],MATCH(PM_EULopi[[#This Row],[Dablībnieka numurs]],PM_Dalibnieki[Dablībnieka numurs],0),3)</f>
        <v>0</v>
      </c>
      <c r="E283" s="35">
        <f>INDEX(PM_Dalibnieki[],MATCH(PM_EULopi[[#This Row],[Dablībnieka numurs]],PM_Dalibnieki[Dablībnieka numurs],0),4)</f>
        <v>0</v>
      </c>
      <c r="F283" s="72"/>
      <c r="G283" s="72"/>
      <c r="H283" s="72"/>
      <c r="I283" s="72"/>
      <c r="J283" s="72"/>
      <c r="K283" s="37">
        <f>SUM(PM_EULopi[[#This Row],[S1]:[S5]])</f>
        <v>0</v>
      </c>
      <c r="L283" s="37" t="str">
        <f t="shared" si="20"/>
        <v>(0, 0, 0)</v>
      </c>
      <c r="M283" s="72"/>
      <c r="N283" s="72"/>
      <c r="O283" s="72"/>
      <c r="P283" s="72"/>
      <c r="Q283" s="72"/>
      <c r="R283" s="37">
        <f>SUM(PM_EULopi[[#This Row],[L1]:[L5]])</f>
        <v>0</v>
      </c>
      <c r="S283" s="37" t="str">
        <f t="shared" si="21"/>
        <v>(0, 0, 0)</v>
      </c>
      <c r="T283" s="72"/>
      <c r="U283" s="72"/>
      <c r="V283" s="72"/>
      <c r="W283" s="72"/>
      <c r="X283" s="72"/>
      <c r="Y283" s="37">
        <f>SUM(PM_EULopi[[#This Row],[Ģ1]:[Ģ5]])</f>
        <v>0</v>
      </c>
      <c r="Z283" s="37" t="str">
        <f t="shared" si="22"/>
        <v>(0, 0, 0)</v>
      </c>
      <c r="AA283" s="72"/>
      <c r="AB283" s="72"/>
      <c r="AC283" s="72"/>
      <c r="AD283" s="72"/>
      <c r="AE283" s="72"/>
      <c r="AF283" s="37">
        <f>SUM(PM_EULopi[[#This Row],[C1]:[C5]])</f>
        <v>0</v>
      </c>
      <c r="AG283" s="37" t="str">
        <f t="shared" si="23"/>
        <v>(0, 0, 0)</v>
      </c>
      <c r="AH283" s="68">
        <f>SUM(PM_EULopi[[#This Row],[S Kopā]]+PM_EULopi[[#This Row],[L Kopā]]+PM_EULopi[[#This Row],[Ģ Kopā]]+PM_EULopi[[#This Row],[C Kopā]])</f>
        <v>0</v>
      </c>
      <c r="AI283" s="68" t="str">
        <f t="shared" si="24"/>
        <v>(0, 0, 0)</v>
      </c>
      <c r="AJ283" s="68" t="str">
        <f>IF(PM_EULopi[[#This Row],[KOPĀ
Punkti ]]&gt;0,RANK(PM_EULopi[[#This Row],[KOPĀ
Punkti ]],PM_EULopi[KOPĀ
Punkti ]),"NAV")</f>
        <v>NAV</v>
      </c>
      <c r="AK283" s="68"/>
      <c r="AL283" s="103">
        <f>INDEX(PM_Dalibnieki[],MATCH(PM_EULopi[[#This Row],[Dablībnieka numurs]],PM_Dalibnieki[Dablībnieka numurs],0),6)</f>
        <v>0</v>
      </c>
      <c r="AM283" s="72" t="str">
        <f>IF(PM_EULopi[[#This Row],[Norma ]]="x",COUNTIFS(PM_EULopi[[Norma ]],PM_EULopi[[#This Row],[Norma ]],PM_EULopi[KOPĀ
Punkti ],"&gt;"&amp;PM_EULopi[[#This Row],[KOPĀ
Punkti ]])+1,"")</f>
        <v/>
      </c>
    </row>
    <row r="284" spans="1:39" x14ac:dyDescent="0.25">
      <c r="A284" s="55">
        <v>278</v>
      </c>
      <c r="B284" s="68">
        <v>278</v>
      </c>
      <c r="C284" s="35">
        <f>INDEX(PM_Dalibnieki[],MATCH(PM_EULopi[[#This Row],[Dablībnieka numurs]],PM_Dalibnieki[Dablībnieka numurs],0),2)</f>
        <v>0</v>
      </c>
      <c r="D284" s="35">
        <f>INDEX(PM_Dalibnieki[],MATCH(PM_EULopi[[#This Row],[Dablībnieka numurs]],PM_Dalibnieki[Dablībnieka numurs],0),3)</f>
        <v>0</v>
      </c>
      <c r="E284" s="35">
        <f>INDEX(PM_Dalibnieki[],MATCH(PM_EULopi[[#This Row],[Dablībnieka numurs]],PM_Dalibnieki[Dablībnieka numurs],0),4)</f>
        <v>0</v>
      </c>
      <c r="F284" s="72"/>
      <c r="G284" s="72"/>
      <c r="H284" s="72"/>
      <c r="I284" s="72"/>
      <c r="J284" s="72"/>
      <c r="K284" s="37">
        <f>SUM(PM_EULopi[[#This Row],[S1]:[S5]])</f>
        <v>0</v>
      </c>
      <c r="L284" s="37" t="str">
        <f t="shared" si="20"/>
        <v>(0, 0, 0)</v>
      </c>
      <c r="M284" s="72"/>
      <c r="N284" s="72"/>
      <c r="O284" s="72"/>
      <c r="P284" s="72"/>
      <c r="Q284" s="72"/>
      <c r="R284" s="37">
        <f>SUM(PM_EULopi[[#This Row],[L1]:[L5]])</f>
        <v>0</v>
      </c>
      <c r="S284" s="37" t="str">
        <f t="shared" si="21"/>
        <v>(0, 0, 0)</v>
      </c>
      <c r="T284" s="72"/>
      <c r="U284" s="72"/>
      <c r="V284" s="72"/>
      <c r="W284" s="72"/>
      <c r="X284" s="72"/>
      <c r="Y284" s="37">
        <f>SUM(PM_EULopi[[#This Row],[Ģ1]:[Ģ5]])</f>
        <v>0</v>
      </c>
      <c r="Z284" s="37" t="str">
        <f t="shared" si="22"/>
        <v>(0, 0, 0)</v>
      </c>
      <c r="AA284" s="72"/>
      <c r="AB284" s="72"/>
      <c r="AC284" s="72"/>
      <c r="AD284" s="72"/>
      <c r="AE284" s="72"/>
      <c r="AF284" s="37">
        <f>SUM(PM_EULopi[[#This Row],[C1]:[C5]])</f>
        <v>0</v>
      </c>
      <c r="AG284" s="37" t="str">
        <f t="shared" si="23"/>
        <v>(0, 0, 0)</v>
      </c>
      <c r="AH284" s="68">
        <f>SUM(PM_EULopi[[#This Row],[S Kopā]]+PM_EULopi[[#This Row],[L Kopā]]+PM_EULopi[[#This Row],[Ģ Kopā]]+PM_EULopi[[#This Row],[C Kopā]])</f>
        <v>0</v>
      </c>
      <c r="AI284" s="68" t="str">
        <f t="shared" si="24"/>
        <v>(0, 0, 0)</v>
      </c>
      <c r="AJ284" s="68" t="str">
        <f>IF(PM_EULopi[[#This Row],[KOPĀ
Punkti ]]&gt;0,RANK(PM_EULopi[[#This Row],[KOPĀ
Punkti ]],PM_EULopi[KOPĀ
Punkti ]),"NAV")</f>
        <v>NAV</v>
      </c>
      <c r="AK284" s="68"/>
      <c r="AL284" s="103">
        <f>INDEX(PM_Dalibnieki[],MATCH(PM_EULopi[[#This Row],[Dablībnieka numurs]],PM_Dalibnieki[Dablībnieka numurs],0),6)</f>
        <v>0</v>
      </c>
      <c r="AM284" s="72" t="str">
        <f>IF(PM_EULopi[[#This Row],[Norma ]]="x",COUNTIFS(PM_EULopi[[Norma ]],PM_EULopi[[#This Row],[Norma ]],PM_EULopi[KOPĀ
Punkti ],"&gt;"&amp;PM_EULopi[[#This Row],[KOPĀ
Punkti ]])+1,"")</f>
        <v/>
      </c>
    </row>
    <row r="285" spans="1:39" x14ac:dyDescent="0.25">
      <c r="A285" s="55">
        <v>279</v>
      </c>
      <c r="B285" s="68">
        <v>279</v>
      </c>
      <c r="C285" s="35">
        <f>INDEX(PM_Dalibnieki[],MATCH(PM_EULopi[[#This Row],[Dablībnieka numurs]],PM_Dalibnieki[Dablībnieka numurs],0),2)</f>
        <v>0</v>
      </c>
      <c r="D285" s="35">
        <f>INDEX(PM_Dalibnieki[],MATCH(PM_EULopi[[#This Row],[Dablībnieka numurs]],PM_Dalibnieki[Dablībnieka numurs],0),3)</f>
        <v>0</v>
      </c>
      <c r="E285" s="35">
        <f>INDEX(PM_Dalibnieki[],MATCH(PM_EULopi[[#This Row],[Dablībnieka numurs]],PM_Dalibnieki[Dablībnieka numurs],0),4)</f>
        <v>0</v>
      </c>
      <c r="F285" s="72"/>
      <c r="G285" s="72"/>
      <c r="H285" s="72"/>
      <c r="I285" s="72"/>
      <c r="J285" s="72"/>
      <c r="K285" s="37">
        <f>SUM(PM_EULopi[[#This Row],[S1]:[S5]])</f>
        <v>0</v>
      </c>
      <c r="L285" s="37" t="str">
        <f t="shared" si="20"/>
        <v>(0, 0, 0)</v>
      </c>
      <c r="M285" s="72"/>
      <c r="N285" s="72"/>
      <c r="O285" s="72"/>
      <c r="P285" s="72"/>
      <c r="Q285" s="72"/>
      <c r="R285" s="37">
        <f>SUM(PM_EULopi[[#This Row],[L1]:[L5]])</f>
        <v>0</v>
      </c>
      <c r="S285" s="37" t="str">
        <f t="shared" si="21"/>
        <v>(0, 0, 0)</v>
      </c>
      <c r="T285" s="72"/>
      <c r="U285" s="72"/>
      <c r="V285" s="72"/>
      <c r="W285" s="72"/>
      <c r="X285" s="72"/>
      <c r="Y285" s="37">
        <f>SUM(PM_EULopi[[#This Row],[Ģ1]:[Ģ5]])</f>
        <v>0</v>
      </c>
      <c r="Z285" s="37" t="str">
        <f t="shared" si="22"/>
        <v>(0, 0, 0)</v>
      </c>
      <c r="AA285" s="72"/>
      <c r="AB285" s="72"/>
      <c r="AC285" s="72"/>
      <c r="AD285" s="72"/>
      <c r="AE285" s="72"/>
      <c r="AF285" s="37">
        <f>SUM(PM_EULopi[[#This Row],[C1]:[C5]])</f>
        <v>0</v>
      </c>
      <c r="AG285" s="37" t="str">
        <f t="shared" si="23"/>
        <v>(0, 0, 0)</v>
      </c>
      <c r="AH285" s="68">
        <f>SUM(PM_EULopi[[#This Row],[S Kopā]]+PM_EULopi[[#This Row],[L Kopā]]+PM_EULopi[[#This Row],[Ģ Kopā]]+PM_EULopi[[#This Row],[C Kopā]])</f>
        <v>0</v>
      </c>
      <c r="AI285" s="68" t="str">
        <f t="shared" si="24"/>
        <v>(0, 0, 0)</v>
      </c>
      <c r="AJ285" s="68" t="str">
        <f>IF(PM_EULopi[[#This Row],[KOPĀ
Punkti ]]&gt;0,RANK(PM_EULopi[[#This Row],[KOPĀ
Punkti ]],PM_EULopi[KOPĀ
Punkti ]),"NAV")</f>
        <v>NAV</v>
      </c>
      <c r="AK285" s="68"/>
      <c r="AL285" s="103">
        <f>INDEX(PM_Dalibnieki[],MATCH(PM_EULopi[[#This Row],[Dablībnieka numurs]],PM_Dalibnieki[Dablībnieka numurs],0),6)</f>
        <v>0</v>
      </c>
      <c r="AM285" s="72" t="str">
        <f>IF(PM_EULopi[[#This Row],[Norma ]]="x",COUNTIFS(PM_EULopi[[Norma ]],PM_EULopi[[#This Row],[Norma ]],PM_EULopi[KOPĀ
Punkti ],"&gt;"&amp;PM_EULopi[[#This Row],[KOPĀ
Punkti ]])+1,"")</f>
        <v/>
      </c>
    </row>
    <row r="286" spans="1:39" x14ac:dyDescent="0.25">
      <c r="A286" s="55">
        <v>280</v>
      </c>
      <c r="B286" s="68">
        <v>280</v>
      </c>
      <c r="C286" s="35">
        <f>INDEX(PM_Dalibnieki[],MATCH(PM_EULopi[[#This Row],[Dablībnieka numurs]],PM_Dalibnieki[Dablībnieka numurs],0),2)</f>
        <v>0</v>
      </c>
      <c r="D286" s="35">
        <f>INDEX(PM_Dalibnieki[],MATCH(PM_EULopi[[#This Row],[Dablībnieka numurs]],PM_Dalibnieki[Dablībnieka numurs],0),3)</f>
        <v>0</v>
      </c>
      <c r="E286" s="35">
        <f>INDEX(PM_Dalibnieki[],MATCH(PM_EULopi[[#This Row],[Dablībnieka numurs]],PM_Dalibnieki[Dablībnieka numurs],0),4)</f>
        <v>0</v>
      </c>
      <c r="F286" s="72"/>
      <c r="G286" s="72"/>
      <c r="H286" s="72"/>
      <c r="I286" s="72"/>
      <c r="J286" s="72"/>
      <c r="K286" s="37">
        <f>SUM(PM_EULopi[[#This Row],[S1]:[S5]])</f>
        <v>0</v>
      </c>
      <c r="L286" s="37" t="str">
        <f t="shared" si="20"/>
        <v>(0, 0, 0)</v>
      </c>
      <c r="M286" s="72"/>
      <c r="N286" s="72"/>
      <c r="O286" s="72"/>
      <c r="P286" s="72"/>
      <c r="Q286" s="72"/>
      <c r="R286" s="37">
        <f>SUM(PM_EULopi[[#This Row],[L1]:[L5]])</f>
        <v>0</v>
      </c>
      <c r="S286" s="37" t="str">
        <f t="shared" si="21"/>
        <v>(0, 0, 0)</v>
      </c>
      <c r="T286" s="72"/>
      <c r="U286" s="72"/>
      <c r="V286" s="72"/>
      <c r="W286" s="72"/>
      <c r="X286" s="72"/>
      <c r="Y286" s="37">
        <f>SUM(PM_EULopi[[#This Row],[Ģ1]:[Ģ5]])</f>
        <v>0</v>
      </c>
      <c r="Z286" s="37" t="str">
        <f t="shared" si="22"/>
        <v>(0, 0, 0)</v>
      </c>
      <c r="AA286" s="72"/>
      <c r="AB286" s="72"/>
      <c r="AC286" s="72"/>
      <c r="AD286" s="72"/>
      <c r="AE286" s="72"/>
      <c r="AF286" s="37">
        <f>SUM(PM_EULopi[[#This Row],[C1]:[C5]])</f>
        <v>0</v>
      </c>
      <c r="AG286" s="37" t="str">
        <f t="shared" si="23"/>
        <v>(0, 0, 0)</v>
      </c>
      <c r="AH286" s="68">
        <f>SUM(PM_EULopi[[#This Row],[S Kopā]]+PM_EULopi[[#This Row],[L Kopā]]+PM_EULopi[[#This Row],[Ģ Kopā]]+PM_EULopi[[#This Row],[C Kopā]])</f>
        <v>0</v>
      </c>
      <c r="AI286" s="68" t="str">
        <f t="shared" si="24"/>
        <v>(0, 0, 0)</v>
      </c>
      <c r="AJ286" s="68" t="str">
        <f>IF(PM_EULopi[[#This Row],[KOPĀ
Punkti ]]&gt;0,RANK(PM_EULopi[[#This Row],[KOPĀ
Punkti ]],PM_EULopi[KOPĀ
Punkti ]),"NAV")</f>
        <v>NAV</v>
      </c>
      <c r="AK286" s="68"/>
      <c r="AL286" s="103">
        <f>INDEX(PM_Dalibnieki[],MATCH(PM_EULopi[[#This Row],[Dablībnieka numurs]],PM_Dalibnieki[Dablībnieka numurs],0),6)</f>
        <v>0</v>
      </c>
      <c r="AM286" s="72" t="str">
        <f>IF(PM_EULopi[[#This Row],[Norma ]]="x",COUNTIFS(PM_EULopi[[Norma ]],PM_EULopi[[#This Row],[Norma ]],PM_EULopi[KOPĀ
Punkti ],"&gt;"&amp;PM_EULopi[[#This Row],[KOPĀ
Punkti ]])+1,"")</f>
        <v/>
      </c>
    </row>
    <row r="287" spans="1:39" x14ac:dyDescent="0.25">
      <c r="A287" s="55">
        <v>281</v>
      </c>
      <c r="B287" s="68">
        <v>281</v>
      </c>
      <c r="C287" s="35">
        <f>INDEX(PM_Dalibnieki[],MATCH(PM_EULopi[[#This Row],[Dablībnieka numurs]],PM_Dalibnieki[Dablībnieka numurs],0),2)</f>
        <v>0</v>
      </c>
      <c r="D287" s="35">
        <f>INDEX(PM_Dalibnieki[],MATCH(PM_EULopi[[#This Row],[Dablībnieka numurs]],PM_Dalibnieki[Dablībnieka numurs],0),3)</f>
        <v>0</v>
      </c>
      <c r="E287" s="35">
        <f>INDEX(PM_Dalibnieki[],MATCH(PM_EULopi[[#This Row],[Dablībnieka numurs]],PM_Dalibnieki[Dablībnieka numurs],0),4)</f>
        <v>0</v>
      </c>
      <c r="F287" s="72"/>
      <c r="G287" s="72"/>
      <c r="H287" s="72"/>
      <c r="I287" s="72"/>
      <c r="J287" s="72"/>
      <c r="K287" s="37">
        <f>SUM(PM_EULopi[[#This Row],[S1]:[S5]])</f>
        <v>0</v>
      </c>
      <c r="L287" s="37" t="str">
        <f t="shared" si="20"/>
        <v>(0, 0, 0)</v>
      </c>
      <c r="M287" s="72"/>
      <c r="N287" s="72"/>
      <c r="O287" s="72"/>
      <c r="P287" s="72"/>
      <c r="Q287" s="72"/>
      <c r="R287" s="37">
        <f>SUM(PM_EULopi[[#This Row],[L1]:[L5]])</f>
        <v>0</v>
      </c>
      <c r="S287" s="37" t="str">
        <f t="shared" si="21"/>
        <v>(0, 0, 0)</v>
      </c>
      <c r="T287" s="72"/>
      <c r="U287" s="72"/>
      <c r="V287" s="72"/>
      <c r="W287" s="72"/>
      <c r="X287" s="72"/>
      <c r="Y287" s="37">
        <f>SUM(PM_EULopi[[#This Row],[Ģ1]:[Ģ5]])</f>
        <v>0</v>
      </c>
      <c r="Z287" s="37" t="str">
        <f t="shared" si="22"/>
        <v>(0, 0, 0)</v>
      </c>
      <c r="AA287" s="72"/>
      <c r="AB287" s="72"/>
      <c r="AC287" s="72"/>
      <c r="AD287" s="72"/>
      <c r="AE287" s="72"/>
      <c r="AF287" s="37">
        <f>SUM(PM_EULopi[[#This Row],[C1]:[C5]])</f>
        <v>0</v>
      </c>
      <c r="AG287" s="37" t="str">
        <f t="shared" si="23"/>
        <v>(0, 0, 0)</v>
      </c>
      <c r="AH287" s="68">
        <f>SUM(PM_EULopi[[#This Row],[S Kopā]]+PM_EULopi[[#This Row],[L Kopā]]+PM_EULopi[[#This Row],[Ģ Kopā]]+PM_EULopi[[#This Row],[C Kopā]])</f>
        <v>0</v>
      </c>
      <c r="AI287" s="68" t="str">
        <f t="shared" si="24"/>
        <v>(0, 0, 0)</v>
      </c>
      <c r="AJ287" s="68" t="str">
        <f>IF(PM_EULopi[[#This Row],[KOPĀ
Punkti ]]&gt;0,RANK(PM_EULopi[[#This Row],[KOPĀ
Punkti ]],PM_EULopi[KOPĀ
Punkti ]),"NAV")</f>
        <v>NAV</v>
      </c>
      <c r="AK287" s="68"/>
      <c r="AL287" s="103">
        <f>INDEX(PM_Dalibnieki[],MATCH(PM_EULopi[[#This Row],[Dablībnieka numurs]],PM_Dalibnieki[Dablībnieka numurs],0),6)</f>
        <v>0</v>
      </c>
      <c r="AM287" s="72" t="str">
        <f>IF(PM_EULopi[[#This Row],[Norma ]]="x",COUNTIFS(PM_EULopi[[Norma ]],PM_EULopi[[#This Row],[Norma ]],PM_EULopi[KOPĀ
Punkti ],"&gt;"&amp;PM_EULopi[[#This Row],[KOPĀ
Punkti ]])+1,"")</f>
        <v/>
      </c>
    </row>
    <row r="288" spans="1:39" x14ac:dyDescent="0.25">
      <c r="A288" s="55">
        <v>282</v>
      </c>
      <c r="B288" s="68">
        <v>282</v>
      </c>
      <c r="C288" s="35">
        <f>INDEX(PM_Dalibnieki[],MATCH(PM_EULopi[[#This Row],[Dablībnieka numurs]],PM_Dalibnieki[Dablībnieka numurs],0),2)</f>
        <v>0</v>
      </c>
      <c r="D288" s="35">
        <f>INDEX(PM_Dalibnieki[],MATCH(PM_EULopi[[#This Row],[Dablībnieka numurs]],PM_Dalibnieki[Dablībnieka numurs],0),3)</f>
        <v>0</v>
      </c>
      <c r="E288" s="35">
        <f>INDEX(PM_Dalibnieki[],MATCH(PM_EULopi[[#This Row],[Dablībnieka numurs]],PM_Dalibnieki[Dablībnieka numurs],0),4)</f>
        <v>0</v>
      </c>
      <c r="F288" s="72"/>
      <c r="G288" s="72"/>
      <c r="H288" s="72"/>
      <c r="I288" s="72"/>
      <c r="J288" s="72"/>
      <c r="K288" s="37">
        <f>SUM(PM_EULopi[[#This Row],[S1]:[S5]])</f>
        <v>0</v>
      </c>
      <c r="L288" s="37" t="str">
        <f t="shared" si="20"/>
        <v>(0, 0, 0)</v>
      </c>
      <c r="M288" s="72"/>
      <c r="N288" s="72"/>
      <c r="O288" s="72"/>
      <c r="P288" s="72"/>
      <c r="Q288" s="72"/>
      <c r="R288" s="37">
        <f>SUM(PM_EULopi[[#This Row],[L1]:[L5]])</f>
        <v>0</v>
      </c>
      <c r="S288" s="37" t="str">
        <f t="shared" si="21"/>
        <v>(0, 0, 0)</v>
      </c>
      <c r="T288" s="72"/>
      <c r="U288" s="72"/>
      <c r="V288" s="72"/>
      <c r="W288" s="72"/>
      <c r="X288" s="72"/>
      <c r="Y288" s="37">
        <f>SUM(PM_EULopi[[#This Row],[Ģ1]:[Ģ5]])</f>
        <v>0</v>
      </c>
      <c r="Z288" s="37" t="str">
        <f t="shared" si="22"/>
        <v>(0, 0, 0)</v>
      </c>
      <c r="AA288" s="72"/>
      <c r="AB288" s="72"/>
      <c r="AC288" s="72"/>
      <c r="AD288" s="72"/>
      <c r="AE288" s="72"/>
      <c r="AF288" s="37">
        <f>SUM(PM_EULopi[[#This Row],[C1]:[C5]])</f>
        <v>0</v>
      </c>
      <c r="AG288" s="37" t="str">
        <f t="shared" si="23"/>
        <v>(0, 0, 0)</v>
      </c>
      <c r="AH288" s="68">
        <f>SUM(PM_EULopi[[#This Row],[S Kopā]]+PM_EULopi[[#This Row],[L Kopā]]+PM_EULopi[[#This Row],[Ģ Kopā]]+PM_EULopi[[#This Row],[C Kopā]])</f>
        <v>0</v>
      </c>
      <c r="AI288" s="68" t="str">
        <f t="shared" si="24"/>
        <v>(0, 0, 0)</v>
      </c>
      <c r="AJ288" s="68" t="str">
        <f>IF(PM_EULopi[[#This Row],[KOPĀ
Punkti ]]&gt;0,RANK(PM_EULopi[[#This Row],[KOPĀ
Punkti ]],PM_EULopi[KOPĀ
Punkti ]),"NAV")</f>
        <v>NAV</v>
      </c>
      <c r="AK288" s="68"/>
      <c r="AL288" s="103">
        <f>INDEX(PM_Dalibnieki[],MATCH(PM_EULopi[[#This Row],[Dablībnieka numurs]],PM_Dalibnieki[Dablībnieka numurs],0),6)</f>
        <v>0</v>
      </c>
      <c r="AM288" s="72" t="str">
        <f>IF(PM_EULopi[[#This Row],[Norma ]]="x",COUNTIFS(PM_EULopi[[Norma ]],PM_EULopi[[#This Row],[Norma ]],PM_EULopi[KOPĀ
Punkti ],"&gt;"&amp;PM_EULopi[[#This Row],[KOPĀ
Punkti ]])+1,"")</f>
        <v/>
      </c>
    </row>
    <row r="289" spans="1:39" x14ac:dyDescent="0.25">
      <c r="A289" s="55">
        <v>283</v>
      </c>
      <c r="B289" s="68">
        <v>283</v>
      </c>
      <c r="C289" s="35">
        <f>INDEX(PM_Dalibnieki[],MATCH(PM_EULopi[[#This Row],[Dablībnieka numurs]],PM_Dalibnieki[Dablībnieka numurs],0),2)</f>
        <v>0</v>
      </c>
      <c r="D289" s="35">
        <f>INDEX(PM_Dalibnieki[],MATCH(PM_EULopi[[#This Row],[Dablībnieka numurs]],PM_Dalibnieki[Dablībnieka numurs],0),3)</f>
        <v>0</v>
      </c>
      <c r="E289" s="35">
        <f>INDEX(PM_Dalibnieki[],MATCH(PM_EULopi[[#This Row],[Dablībnieka numurs]],PM_Dalibnieki[Dablībnieka numurs],0),4)</f>
        <v>0</v>
      </c>
      <c r="F289" s="72"/>
      <c r="G289" s="72"/>
      <c r="H289" s="72"/>
      <c r="I289" s="72"/>
      <c r="J289" s="72"/>
      <c r="K289" s="37">
        <f>SUM(PM_EULopi[[#This Row],[S1]:[S5]])</f>
        <v>0</v>
      </c>
      <c r="L289" s="37" t="str">
        <f t="shared" si="20"/>
        <v>(0, 0, 0)</v>
      </c>
      <c r="M289" s="72"/>
      <c r="N289" s="72"/>
      <c r="O289" s="72"/>
      <c r="P289" s="72"/>
      <c r="Q289" s="72"/>
      <c r="R289" s="37">
        <f>SUM(PM_EULopi[[#This Row],[L1]:[L5]])</f>
        <v>0</v>
      </c>
      <c r="S289" s="37" t="str">
        <f t="shared" si="21"/>
        <v>(0, 0, 0)</v>
      </c>
      <c r="T289" s="72"/>
      <c r="U289" s="72"/>
      <c r="V289" s="72"/>
      <c r="W289" s="72"/>
      <c r="X289" s="72"/>
      <c r="Y289" s="37">
        <f>SUM(PM_EULopi[[#This Row],[Ģ1]:[Ģ5]])</f>
        <v>0</v>
      </c>
      <c r="Z289" s="37" t="str">
        <f t="shared" si="22"/>
        <v>(0, 0, 0)</v>
      </c>
      <c r="AA289" s="72"/>
      <c r="AB289" s="72"/>
      <c r="AC289" s="72"/>
      <c r="AD289" s="72"/>
      <c r="AE289" s="72"/>
      <c r="AF289" s="37">
        <f>SUM(PM_EULopi[[#This Row],[C1]:[C5]])</f>
        <v>0</v>
      </c>
      <c r="AG289" s="37" t="str">
        <f t="shared" si="23"/>
        <v>(0, 0, 0)</v>
      </c>
      <c r="AH289" s="68">
        <f>SUM(PM_EULopi[[#This Row],[S Kopā]]+PM_EULopi[[#This Row],[L Kopā]]+PM_EULopi[[#This Row],[Ģ Kopā]]+PM_EULopi[[#This Row],[C Kopā]])</f>
        <v>0</v>
      </c>
      <c r="AI289" s="68" t="str">
        <f t="shared" si="24"/>
        <v>(0, 0, 0)</v>
      </c>
      <c r="AJ289" s="68" t="str">
        <f>IF(PM_EULopi[[#This Row],[KOPĀ
Punkti ]]&gt;0,RANK(PM_EULopi[[#This Row],[KOPĀ
Punkti ]],PM_EULopi[KOPĀ
Punkti ]),"NAV")</f>
        <v>NAV</v>
      </c>
      <c r="AK289" s="68"/>
      <c r="AL289" s="103">
        <f>INDEX(PM_Dalibnieki[],MATCH(PM_EULopi[[#This Row],[Dablībnieka numurs]],PM_Dalibnieki[Dablībnieka numurs],0),6)</f>
        <v>0</v>
      </c>
      <c r="AM289" s="72" t="str">
        <f>IF(PM_EULopi[[#This Row],[Norma ]]="x",COUNTIFS(PM_EULopi[[Norma ]],PM_EULopi[[#This Row],[Norma ]],PM_EULopi[KOPĀ
Punkti ],"&gt;"&amp;PM_EULopi[[#This Row],[KOPĀ
Punkti ]])+1,"")</f>
        <v/>
      </c>
    </row>
    <row r="290" spans="1:39" x14ac:dyDescent="0.25">
      <c r="A290" s="55">
        <v>284</v>
      </c>
      <c r="B290" s="68">
        <v>284</v>
      </c>
      <c r="C290" s="35">
        <f>INDEX(PM_Dalibnieki[],MATCH(PM_EULopi[[#This Row],[Dablībnieka numurs]],PM_Dalibnieki[Dablībnieka numurs],0),2)</f>
        <v>0</v>
      </c>
      <c r="D290" s="35">
        <f>INDEX(PM_Dalibnieki[],MATCH(PM_EULopi[[#This Row],[Dablībnieka numurs]],PM_Dalibnieki[Dablībnieka numurs],0),3)</f>
        <v>0</v>
      </c>
      <c r="E290" s="35">
        <f>INDEX(PM_Dalibnieki[],MATCH(PM_EULopi[[#This Row],[Dablībnieka numurs]],PM_Dalibnieki[Dablībnieka numurs],0),4)</f>
        <v>0</v>
      </c>
      <c r="F290" s="72"/>
      <c r="G290" s="72"/>
      <c r="H290" s="72"/>
      <c r="I290" s="72"/>
      <c r="J290" s="72"/>
      <c r="K290" s="37">
        <f>SUM(PM_EULopi[[#This Row],[S1]:[S5]])</f>
        <v>0</v>
      </c>
      <c r="L290" s="37" t="str">
        <f t="shared" si="20"/>
        <v>(0, 0, 0)</v>
      </c>
      <c r="M290" s="72"/>
      <c r="N290" s="72"/>
      <c r="O290" s="72"/>
      <c r="P290" s="72"/>
      <c r="Q290" s="72"/>
      <c r="R290" s="37">
        <f>SUM(PM_EULopi[[#This Row],[L1]:[L5]])</f>
        <v>0</v>
      </c>
      <c r="S290" s="37" t="str">
        <f t="shared" si="21"/>
        <v>(0, 0, 0)</v>
      </c>
      <c r="T290" s="72"/>
      <c r="U290" s="72"/>
      <c r="V290" s="72"/>
      <c r="W290" s="72"/>
      <c r="X290" s="72"/>
      <c r="Y290" s="37">
        <f>SUM(PM_EULopi[[#This Row],[Ģ1]:[Ģ5]])</f>
        <v>0</v>
      </c>
      <c r="Z290" s="37" t="str">
        <f t="shared" si="22"/>
        <v>(0, 0, 0)</v>
      </c>
      <c r="AA290" s="72"/>
      <c r="AB290" s="72"/>
      <c r="AC290" s="72"/>
      <c r="AD290" s="72"/>
      <c r="AE290" s="72"/>
      <c r="AF290" s="37">
        <f>SUM(PM_EULopi[[#This Row],[C1]:[C5]])</f>
        <v>0</v>
      </c>
      <c r="AG290" s="37" t="str">
        <f t="shared" si="23"/>
        <v>(0, 0, 0)</v>
      </c>
      <c r="AH290" s="68">
        <f>SUM(PM_EULopi[[#This Row],[S Kopā]]+PM_EULopi[[#This Row],[L Kopā]]+PM_EULopi[[#This Row],[Ģ Kopā]]+PM_EULopi[[#This Row],[C Kopā]])</f>
        <v>0</v>
      </c>
      <c r="AI290" s="68" t="str">
        <f t="shared" si="24"/>
        <v>(0, 0, 0)</v>
      </c>
      <c r="AJ290" s="68" t="str">
        <f>IF(PM_EULopi[[#This Row],[KOPĀ
Punkti ]]&gt;0,RANK(PM_EULopi[[#This Row],[KOPĀ
Punkti ]],PM_EULopi[KOPĀ
Punkti ]),"NAV")</f>
        <v>NAV</v>
      </c>
      <c r="AK290" s="68"/>
      <c r="AL290" s="103">
        <f>INDEX(PM_Dalibnieki[],MATCH(PM_EULopi[[#This Row],[Dablībnieka numurs]],PM_Dalibnieki[Dablībnieka numurs],0),6)</f>
        <v>0</v>
      </c>
      <c r="AM290" s="72" t="str">
        <f>IF(PM_EULopi[[#This Row],[Norma ]]="x",COUNTIFS(PM_EULopi[[Norma ]],PM_EULopi[[#This Row],[Norma ]],PM_EULopi[KOPĀ
Punkti ],"&gt;"&amp;PM_EULopi[[#This Row],[KOPĀ
Punkti ]])+1,"")</f>
        <v/>
      </c>
    </row>
    <row r="291" spans="1:39" x14ac:dyDescent="0.25">
      <c r="A291" s="55">
        <v>285</v>
      </c>
      <c r="B291" s="68">
        <v>285</v>
      </c>
      <c r="C291" s="35">
        <f>INDEX(PM_Dalibnieki[],MATCH(PM_EULopi[[#This Row],[Dablībnieka numurs]],PM_Dalibnieki[Dablībnieka numurs],0),2)</f>
        <v>0</v>
      </c>
      <c r="D291" s="35">
        <f>INDEX(PM_Dalibnieki[],MATCH(PM_EULopi[[#This Row],[Dablībnieka numurs]],PM_Dalibnieki[Dablībnieka numurs],0),3)</f>
        <v>0</v>
      </c>
      <c r="E291" s="35">
        <f>INDEX(PM_Dalibnieki[],MATCH(PM_EULopi[[#This Row],[Dablībnieka numurs]],PM_Dalibnieki[Dablībnieka numurs],0),4)</f>
        <v>0</v>
      </c>
      <c r="F291" s="72"/>
      <c r="G291" s="72"/>
      <c r="H291" s="72"/>
      <c r="I291" s="72"/>
      <c r="J291" s="72"/>
      <c r="K291" s="37">
        <f>SUM(PM_EULopi[[#This Row],[S1]:[S5]])</f>
        <v>0</v>
      </c>
      <c r="L291" s="37" t="str">
        <f t="shared" si="20"/>
        <v>(0, 0, 0)</v>
      </c>
      <c r="M291" s="72"/>
      <c r="N291" s="72"/>
      <c r="O291" s="72"/>
      <c r="P291" s="72"/>
      <c r="Q291" s="72"/>
      <c r="R291" s="37">
        <f>SUM(PM_EULopi[[#This Row],[L1]:[L5]])</f>
        <v>0</v>
      </c>
      <c r="S291" s="37" t="str">
        <f t="shared" si="21"/>
        <v>(0, 0, 0)</v>
      </c>
      <c r="T291" s="72"/>
      <c r="U291" s="72"/>
      <c r="V291" s="72"/>
      <c r="W291" s="72"/>
      <c r="X291" s="72"/>
      <c r="Y291" s="37">
        <f>SUM(PM_EULopi[[#This Row],[Ģ1]:[Ģ5]])</f>
        <v>0</v>
      </c>
      <c r="Z291" s="37" t="str">
        <f t="shared" si="22"/>
        <v>(0, 0, 0)</v>
      </c>
      <c r="AA291" s="72"/>
      <c r="AB291" s="72"/>
      <c r="AC291" s="72"/>
      <c r="AD291" s="72"/>
      <c r="AE291" s="72"/>
      <c r="AF291" s="37">
        <f>SUM(PM_EULopi[[#This Row],[C1]:[C5]])</f>
        <v>0</v>
      </c>
      <c r="AG291" s="37" t="str">
        <f t="shared" si="23"/>
        <v>(0, 0, 0)</v>
      </c>
      <c r="AH291" s="68">
        <f>SUM(PM_EULopi[[#This Row],[S Kopā]]+PM_EULopi[[#This Row],[L Kopā]]+PM_EULopi[[#This Row],[Ģ Kopā]]+PM_EULopi[[#This Row],[C Kopā]])</f>
        <v>0</v>
      </c>
      <c r="AI291" s="68" t="str">
        <f t="shared" si="24"/>
        <v>(0, 0, 0)</v>
      </c>
      <c r="AJ291" s="68" t="str">
        <f>IF(PM_EULopi[[#This Row],[KOPĀ
Punkti ]]&gt;0,RANK(PM_EULopi[[#This Row],[KOPĀ
Punkti ]],PM_EULopi[KOPĀ
Punkti ]),"NAV")</f>
        <v>NAV</v>
      </c>
      <c r="AK291" s="68"/>
      <c r="AL291" s="103">
        <f>INDEX(PM_Dalibnieki[],MATCH(PM_EULopi[[#This Row],[Dablībnieka numurs]],PM_Dalibnieki[Dablībnieka numurs],0),6)</f>
        <v>0</v>
      </c>
      <c r="AM291" s="72" t="str">
        <f>IF(PM_EULopi[[#This Row],[Norma ]]="x",COUNTIFS(PM_EULopi[[Norma ]],PM_EULopi[[#This Row],[Norma ]],PM_EULopi[KOPĀ
Punkti ],"&gt;"&amp;PM_EULopi[[#This Row],[KOPĀ
Punkti ]])+1,"")</f>
        <v/>
      </c>
    </row>
    <row r="292" spans="1:39" x14ac:dyDescent="0.25">
      <c r="A292" s="55">
        <v>286</v>
      </c>
      <c r="B292" s="68">
        <v>286</v>
      </c>
      <c r="C292" s="35">
        <f>INDEX(PM_Dalibnieki[],MATCH(PM_EULopi[[#This Row],[Dablībnieka numurs]],PM_Dalibnieki[Dablībnieka numurs],0),2)</f>
        <v>0</v>
      </c>
      <c r="D292" s="35">
        <f>INDEX(PM_Dalibnieki[],MATCH(PM_EULopi[[#This Row],[Dablībnieka numurs]],PM_Dalibnieki[Dablībnieka numurs],0),3)</f>
        <v>0</v>
      </c>
      <c r="E292" s="35">
        <f>INDEX(PM_Dalibnieki[],MATCH(PM_EULopi[[#This Row],[Dablībnieka numurs]],PM_Dalibnieki[Dablībnieka numurs],0),4)</f>
        <v>0</v>
      </c>
      <c r="F292" s="72"/>
      <c r="G292" s="72"/>
      <c r="H292" s="72"/>
      <c r="I292" s="72"/>
      <c r="J292" s="72"/>
      <c r="K292" s="37">
        <f>SUM(PM_EULopi[[#This Row],[S1]:[S5]])</f>
        <v>0</v>
      </c>
      <c r="L292" s="37" t="str">
        <f t="shared" si="20"/>
        <v>(0, 0, 0)</v>
      </c>
      <c r="M292" s="72"/>
      <c r="N292" s="72"/>
      <c r="O292" s="72"/>
      <c r="P292" s="72"/>
      <c r="Q292" s="72"/>
      <c r="R292" s="37">
        <f>SUM(PM_EULopi[[#This Row],[L1]:[L5]])</f>
        <v>0</v>
      </c>
      <c r="S292" s="37" t="str">
        <f t="shared" si="21"/>
        <v>(0, 0, 0)</v>
      </c>
      <c r="T292" s="72"/>
      <c r="U292" s="72"/>
      <c r="V292" s="72"/>
      <c r="W292" s="72"/>
      <c r="X292" s="72"/>
      <c r="Y292" s="37">
        <f>SUM(PM_EULopi[[#This Row],[Ģ1]:[Ģ5]])</f>
        <v>0</v>
      </c>
      <c r="Z292" s="37" t="str">
        <f t="shared" si="22"/>
        <v>(0, 0, 0)</v>
      </c>
      <c r="AA292" s="72"/>
      <c r="AB292" s="72"/>
      <c r="AC292" s="72"/>
      <c r="AD292" s="72"/>
      <c r="AE292" s="72"/>
      <c r="AF292" s="37">
        <f>SUM(PM_EULopi[[#This Row],[C1]:[C5]])</f>
        <v>0</v>
      </c>
      <c r="AG292" s="37" t="str">
        <f t="shared" si="23"/>
        <v>(0, 0, 0)</v>
      </c>
      <c r="AH292" s="68">
        <f>SUM(PM_EULopi[[#This Row],[S Kopā]]+PM_EULopi[[#This Row],[L Kopā]]+PM_EULopi[[#This Row],[Ģ Kopā]]+PM_EULopi[[#This Row],[C Kopā]])</f>
        <v>0</v>
      </c>
      <c r="AI292" s="68" t="str">
        <f t="shared" si="24"/>
        <v>(0, 0, 0)</v>
      </c>
      <c r="AJ292" s="68" t="str">
        <f>IF(PM_EULopi[[#This Row],[KOPĀ
Punkti ]]&gt;0,RANK(PM_EULopi[[#This Row],[KOPĀ
Punkti ]],PM_EULopi[KOPĀ
Punkti ]),"NAV")</f>
        <v>NAV</v>
      </c>
      <c r="AK292" s="68"/>
      <c r="AL292" s="103">
        <f>INDEX(PM_Dalibnieki[],MATCH(PM_EULopi[[#This Row],[Dablībnieka numurs]],PM_Dalibnieki[Dablībnieka numurs],0),6)</f>
        <v>0</v>
      </c>
      <c r="AM292" s="72" t="str">
        <f>IF(PM_EULopi[[#This Row],[Norma ]]="x",COUNTIFS(PM_EULopi[[Norma ]],PM_EULopi[[#This Row],[Norma ]],PM_EULopi[KOPĀ
Punkti ],"&gt;"&amp;PM_EULopi[[#This Row],[KOPĀ
Punkti ]])+1,"")</f>
        <v/>
      </c>
    </row>
    <row r="293" spans="1:39" x14ac:dyDescent="0.25">
      <c r="A293" s="55">
        <v>287</v>
      </c>
      <c r="B293" s="68">
        <v>287</v>
      </c>
      <c r="C293" s="35">
        <f>INDEX(PM_Dalibnieki[],MATCH(PM_EULopi[[#This Row],[Dablībnieka numurs]],PM_Dalibnieki[Dablībnieka numurs],0),2)</f>
        <v>0</v>
      </c>
      <c r="D293" s="35">
        <f>INDEX(PM_Dalibnieki[],MATCH(PM_EULopi[[#This Row],[Dablībnieka numurs]],PM_Dalibnieki[Dablībnieka numurs],0),3)</f>
        <v>0</v>
      </c>
      <c r="E293" s="35">
        <f>INDEX(PM_Dalibnieki[],MATCH(PM_EULopi[[#This Row],[Dablībnieka numurs]],PM_Dalibnieki[Dablībnieka numurs],0),4)</f>
        <v>0</v>
      </c>
      <c r="F293" s="72"/>
      <c r="G293" s="72"/>
      <c r="H293" s="72"/>
      <c r="I293" s="72"/>
      <c r="J293" s="72"/>
      <c r="K293" s="37">
        <f>SUM(PM_EULopi[[#This Row],[S1]:[S5]])</f>
        <v>0</v>
      </c>
      <c r="L293" s="37" t="str">
        <f t="shared" si="20"/>
        <v>(0, 0, 0)</v>
      </c>
      <c r="M293" s="72"/>
      <c r="N293" s="72"/>
      <c r="O293" s="72"/>
      <c r="P293" s="72"/>
      <c r="Q293" s="72"/>
      <c r="R293" s="37">
        <f>SUM(PM_EULopi[[#This Row],[L1]:[L5]])</f>
        <v>0</v>
      </c>
      <c r="S293" s="37" t="str">
        <f t="shared" si="21"/>
        <v>(0, 0, 0)</v>
      </c>
      <c r="T293" s="72"/>
      <c r="U293" s="72"/>
      <c r="V293" s="72"/>
      <c r="W293" s="72"/>
      <c r="X293" s="72"/>
      <c r="Y293" s="37">
        <f>SUM(PM_EULopi[[#This Row],[Ģ1]:[Ģ5]])</f>
        <v>0</v>
      </c>
      <c r="Z293" s="37" t="str">
        <f t="shared" si="22"/>
        <v>(0, 0, 0)</v>
      </c>
      <c r="AA293" s="72"/>
      <c r="AB293" s="72"/>
      <c r="AC293" s="72"/>
      <c r="AD293" s="72"/>
      <c r="AE293" s="72"/>
      <c r="AF293" s="37">
        <f>SUM(PM_EULopi[[#This Row],[C1]:[C5]])</f>
        <v>0</v>
      </c>
      <c r="AG293" s="37" t="str">
        <f t="shared" si="23"/>
        <v>(0, 0, 0)</v>
      </c>
      <c r="AH293" s="68">
        <f>SUM(PM_EULopi[[#This Row],[S Kopā]]+PM_EULopi[[#This Row],[L Kopā]]+PM_EULopi[[#This Row],[Ģ Kopā]]+PM_EULopi[[#This Row],[C Kopā]])</f>
        <v>0</v>
      </c>
      <c r="AI293" s="68" t="str">
        <f t="shared" si="24"/>
        <v>(0, 0, 0)</v>
      </c>
      <c r="AJ293" s="68" t="str">
        <f>IF(PM_EULopi[[#This Row],[KOPĀ
Punkti ]]&gt;0,RANK(PM_EULopi[[#This Row],[KOPĀ
Punkti ]],PM_EULopi[KOPĀ
Punkti ]),"NAV")</f>
        <v>NAV</v>
      </c>
      <c r="AK293" s="68"/>
      <c r="AL293" s="103">
        <f>INDEX(PM_Dalibnieki[],MATCH(PM_EULopi[[#This Row],[Dablībnieka numurs]],PM_Dalibnieki[Dablībnieka numurs],0),6)</f>
        <v>0</v>
      </c>
      <c r="AM293" s="72" t="str">
        <f>IF(PM_EULopi[[#This Row],[Norma ]]="x",COUNTIFS(PM_EULopi[[Norma ]],PM_EULopi[[#This Row],[Norma ]],PM_EULopi[KOPĀ
Punkti ],"&gt;"&amp;PM_EULopi[[#This Row],[KOPĀ
Punkti ]])+1,"")</f>
        <v/>
      </c>
    </row>
    <row r="294" spans="1:39" x14ac:dyDescent="0.25">
      <c r="A294" s="55">
        <v>288</v>
      </c>
      <c r="B294" s="68">
        <v>288</v>
      </c>
      <c r="C294" s="35">
        <f>INDEX(PM_Dalibnieki[],MATCH(PM_EULopi[[#This Row],[Dablībnieka numurs]],PM_Dalibnieki[Dablībnieka numurs],0),2)</f>
        <v>0</v>
      </c>
      <c r="D294" s="35">
        <f>INDEX(PM_Dalibnieki[],MATCH(PM_EULopi[[#This Row],[Dablībnieka numurs]],PM_Dalibnieki[Dablībnieka numurs],0),3)</f>
        <v>0</v>
      </c>
      <c r="E294" s="35">
        <f>INDEX(PM_Dalibnieki[],MATCH(PM_EULopi[[#This Row],[Dablībnieka numurs]],PM_Dalibnieki[Dablībnieka numurs],0),4)</f>
        <v>0</v>
      </c>
      <c r="F294" s="72"/>
      <c r="G294" s="72"/>
      <c r="H294" s="72"/>
      <c r="I294" s="72"/>
      <c r="J294" s="72"/>
      <c r="K294" s="37">
        <f>SUM(PM_EULopi[[#This Row],[S1]:[S5]])</f>
        <v>0</v>
      </c>
      <c r="L294" s="37" t="str">
        <f t="shared" si="20"/>
        <v>(0, 0, 0)</v>
      </c>
      <c r="M294" s="72"/>
      <c r="N294" s="72"/>
      <c r="O294" s="72"/>
      <c r="P294" s="72"/>
      <c r="Q294" s="72"/>
      <c r="R294" s="37">
        <f>SUM(PM_EULopi[[#This Row],[L1]:[L5]])</f>
        <v>0</v>
      </c>
      <c r="S294" s="37" t="str">
        <f t="shared" si="21"/>
        <v>(0, 0, 0)</v>
      </c>
      <c r="T294" s="72"/>
      <c r="U294" s="72"/>
      <c r="V294" s="72"/>
      <c r="W294" s="72"/>
      <c r="X294" s="72"/>
      <c r="Y294" s="37">
        <f>SUM(PM_EULopi[[#This Row],[Ģ1]:[Ģ5]])</f>
        <v>0</v>
      </c>
      <c r="Z294" s="37" t="str">
        <f t="shared" si="22"/>
        <v>(0, 0, 0)</v>
      </c>
      <c r="AA294" s="72"/>
      <c r="AB294" s="72"/>
      <c r="AC294" s="72"/>
      <c r="AD294" s="72"/>
      <c r="AE294" s="72"/>
      <c r="AF294" s="37">
        <f>SUM(PM_EULopi[[#This Row],[C1]:[C5]])</f>
        <v>0</v>
      </c>
      <c r="AG294" s="37" t="str">
        <f t="shared" si="23"/>
        <v>(0, 0, 0)</v>
      </c>
      <c r="AH294" s="68">
        <f>SUM(PM_EULopi[[#This Row],[S Kopā]]+PM_EULopi[[#This Row],[L Kopā]]+PM_EULopi[[#This Row],[Ģ Kopā]]+PM_EULopi[[#This Row],[C Kopā]])</f>
        <v>0</v>
      </c>
      <c r="AI294" s="68" t="str">
        <f t="shared" si="24"/>
        <v>(0, 0, 0)</v>
      </c>
      <c r="AJ294" s="68" t="str">
        <f>IF(PM_EULopi[[#This Row],[KOPĀ
Punkti ]]&gt;0,RANK(PM_EULopi[[#This Row],[KOPĀ
Punkti ]],PM_EULopi[KOPĀ
Punkti ]),"NAV")</f>
        <v>NAV</v>
      </c>
      <c r="AK294" s="68"/>
      <c r="AL294" s="103">
        <f>INDEX(PM_Dalibnieki[],MATCH(PM_EULopi[[#This Row],[Dablībnieka numurs]],PM_Dalibnieki[Dablībnieka numurs],0),6)</f>
        <v>0</v>
      </c>
      <c r="AM294" s="72" t="str">
        <f>IF(PM_EULopi[[#This Row],[Norma ]]="x",COUNTIFS(PM_EULopi[[Norma ]],PM_EULopi[[#This Row],[Norma ]],PM_EULopi[KOPĀ
Punkti ],"&gt;"&amp;PM_EULopi[[#This Row],[KOPĀ
Punkti ]])+1,"")</f>
        <v/>
      </c>
    </row>
    <row r="295" spans="1:39" x14ac:dyDescent="0.25">
      <c r="A295" s="55">
        <v>289</v>
      </c>
      <c r="B295" s="68">
        <v>289</v>
      </c>
      <c r="C295" s="35">
        <f>INDEX(PM_Dalibnieki[],MATCH(PM_EULopi[[#This Row],[Dablībnieka numurs]],PM_Dalibnieki[Dablībnieka numurs],0),2)</f>
        <v>0</v>
      </c>
      <c r="D295" s="35">
        <f>INDEX(PM_Dalibnieki[],MATCH(PM_EULopi[[#This Row],[Dablībnieka numurs]],PM_Dalibnieki[Dablībnieka numurs],0),3)</f>
        <v>0</v>
      </c>
      <c r="E295" s="35">
        <f>INDEX(PM_Dalibnieki[],MATCH(PM_EULopi[[#This Row],[Dablībnieka numurs]],PM_Dalibnieki[Dablībnieka numurs],0),4)</f>
        <v>0</v>
      </c>
      <c r="F295" s="72"/>
      <c r="G295" s="72"/>
      <c r="H295" s="72"/>
      <c r="I295" s="72"/>
      <c r="J295" s="72"/>
      <c r="K295" s="37">
        <f>SUM(PM_EULopi[[#This Row],[S1]:[S5]])</f>
        <v>0</v>
      </c>
      <c r="L295" s="37" t="str">
        <f t="shared" si="20"/>
        <v>(0, 0, 0)</v>
      </c>
      <c r="M295" s="72"/>
      <c r="N295" s="72"/>
      <c r="O295" s="72"/>
      <c r="P295" s="72"/>
      <c r="Q295" s="72"/>
      <c r="R295" s="37">
        <f>SUM(PM_EULopi[[#This Row],[L1]:[L5]])</f>
        <v>0</v>
      </c>
      <c r="S295" s="37" t="str">
        <f t="shared" si="21"/>
        <v>(0, 0, 0)</v>
      </c>
      <c r="T295" s="72"/>
      <c r="U295" s="72"/>
      <c r="V295" s="72"/>
      <c r="W295" s="72"/>
      <c r="X295" s="72"/>
      <c r="Y295" s="37">
        <f>SUM(PM_EULopi[[#This Row],[Ģ1]:[Ģ5]])</f>
        <v>0</v>
      </c>
      <c r="Z295" s="37" t="str">
        <f t="shared" si="22"/>
        <v>(0, 0, 0)</v>
      </c>
      <c r="AA295" s="72"/>
      <c r="AB295" s="72"/>
      <c r="AC295" s="72"/>
      <c r="AD295" s="72"/>
      <c r="AE295" s="72"/>
      <c r="AF295" s="37">
        <f>SUM(PM_EULopi[[#This Row],[C1]:[C5]])</f>
        <v>0</v>
      </c>
      <c r="AG295" s="37" t="str">
        <f t="shared" si="23"/>
        <v>(0, 0, 0)</v>
      </c>
      <c r="AH295" s="68">
        <f>SUM(PM_EULopi[[#This Row],[S Kopā]]+PM_EULopi[[#This Row],[L Kopā]]+PM_EULopi[[#This Row],[Ģ Kopā]]+PM_EULopi[[#This Row],[C Kopā]])</f>
        <v>0</v>
      </c>
      <c r="AI295" s="68" t="str">
        <f t="shared" si="24"/>
        <v>(0, 0, 0)</v>
      </c>
      <c r="AJ295" s="68" t="str">
        <f>IF(PM_EULopi[[#This Row],[KOPĀ
Punkti ]]&gt;0,RANK(PM_EULopi[[#This Row],[KOPĀ
Punkti ]],PM_EULopi[KOPĀ
Punkti ]),"NAV")</f>
        <v>NAV</v>
      </c>
      <c r="AK295" s="68"/>
      <c r="AL295" s="103">
        <f>INDEX(PM_Dalibnieki[],MATCH(PM_EULopi[[#This Row],[Dablībnieka numurs]],PM_Dalibnieki[Dablībnieka numurs],0),6)</f>
        <v>0</v>
      </c>
      <c r="AM295" s="72" t="str">
        <f>IF(PM_EULopi[[#This Row],[Norma ]]="x",COUNTIFS(PM_EULopi[[Norma ]],PM_EULopi[[#This Row],[Norma ]],PM_EULopi[KOPĀ
Punkti ],"&gt;"&amp;PM_EULopi[[#This Row],[KOPĀ
Punkti ]])+1,"")</f>
        <v/>
      </c>
    </row>
    <row r="296" spans="1:39" x14ac:dyDescent="0.25">
      <c r="A296" s="55">
        <v>290</v>
      </c>
      <c r="B296" s="68">
        <v>290</v>
      </c>
      <c r="C296" s="35">
        <f>INDEX(PM_Dalibnieki[],MATCH(PM_EULopi[[#This Row],[Dablībnieka numurs]],PM_Dalibnieki[Dablībnieka numurs],0),2)</f>
        <v>0</v>
      </c>
      <c r="D296" s="35">
        <f>INDEX(PM_Dalibnieki[],MATCH(PM_EULopi[[#This Row],[Dablībnieka numurs]],PM_Dalibnieki[Dablībnieka numurs],0),3)</f>
        <v>0</v>
      </c>
      <c r="E296" s="35">
        <f>INDEX(PM_Dalibnieki[],MATCH(PM_EULopi[[#This Row],[Dablībnieka numurs]],PM_Dalibnieki[Dablībnieka numurs],0),4)</f>
        <v>0</v>
      </c>
      <c r="F296" s="72"/>
      <c r="G296" s="72"/>
      <c r="H296" s="72"/>
      <c r="I296" s="72"/>
      <c r="J296" s="72"/>
      <c r="K296" s="37">
        <f>SUM(PM_EULopi[[#This Row],[S1]:[S5]])</f>
        <v>0</v>
      </c>
      <c r="L296" s="37" t="str">
        <f t="shared" si="20"/>
        <v>(0, 0, 0)</v>
      </c>
      <c r="M296" s="72"/>
      <c r="N296" s="72"/>
      <c r="O296" s="72"/>
      <c r="P296" s="72"/>
      <c r="Q296" s="72"/>
      <c r="R296" s="37">
        <f>SUM(PM_EULopi[[#This Row],[L1]:[L5]])</f>
        <v>0</v>
      </c>
      <c r="S296" s="37" t="str">
        <f t="shared" si="21"/>
        <v>(0, 0, 0)</v>
      </c>
      <c r="T296" s="72"/>
      <c r="U296" s="72"/>
      <c r="V296" s="72"/>
      <c r="W296" s="72"/>
      <c r="X296" s="72"/>
      <c r="Y296" s="37">
        <f>SUM(PM_EULopi[[#This Row],[Ģ1]:[Ģ5]])</f>
        <v>0</v>
      </c>
      <c r="Z296" s="37" t="str">
        <f t="shared" si="22"/>
        <v>(0, 0, 0)</v>
      </c>
      <c r="AA296" s="72"/>
      <c r="AB296" s="72"/>
      <c r="AC296" s="72"/>
      <c r="AD296" s="72"/>
      <c r="AE296" s="72"/>
      <c r="AF296" s="37">
        <f>SUM(PM_EULopi[[#This Row],[C1]:[C5]])</f>
        <v>0</v>
      </c>
      <c r="AG296" s="37" t="str">
        <f t="shared" si="23"/>
        <v>(0, 0, 0)</v>
      </c>
      <c r="AH296" s="68">
        <f>SUM(PM_EULopi[[#This Row],[S Kopā]]+PM_EULopi[[#This Row],[L Kopā]]+PM_EULopi[[#This Row],[Ģ Kopā]]+PM_EULopi[[#This Row],[C Kopā]])</f>
        <v>0</v>
      </c>
      <c r="AI296" s="68" t="str">
        <f t="shared" si="24"/>
        <v>(0, 0, 0)</v>
      </c>
      <c r="AJ296" s="68" t="str">
        <f>IF(PM_EULopi[[#This Row],[KOPĀ
Punkti ]]&gt;0,RANK(PM_EULopi[[#This Row],[KOPĀ
Punkti ]],PM_EULopi[KOPĀ
Punkti ]),"NAV")</f>
        <v>NAV</v>
      </c>
      <c r="AK296" s="68"/>
      <c r="AL296" s="103">
        <f>INDEX(PM_Dalibnieki[],MATCH(PM_EULopi[[#This Row],[Dablībnieka numurs]],PM_Dalibnieki[Dablībnieka numurs],0),6)</f>
        <v>0</v>
      </c>
      <c r="AM296" s="72" t="str">
        <f>IF(PM_EULopi[[#This Row],[Norma ]]="x",COUNTIFS(PM_EULopi[[Norma ]],PM_EULopi[[#This Row],[Norma ]],PM_EULopi[KOPĀ
Punkti ],"&gt;"&amp;PM_EULopi[[#This Row],[KOPĀ
Punkti ]])+1,"")</f>
        <v/>
      </c>
    </row>
    <row r="297" spans="1:39" x14ac:dyDescent="0.25">
      <c r="A297" s="55">
        <v>291</v>
      </c>
      <c r="B297" s="68">
        <v>291</v>
      </c>
      <c r="C297" s="35">
        <f>INDEX(PM_Dalibnieki[],MATCH(PM_EULopi[[#This Row],[Dablībnieka numurs]],PM_Dalibnieki[Dablībnieka numurs],0),2)</f>
        <v>0</v>
      </c>
      <c r="D297" s="35">
        <f>INDEX(PM_Dalibnieki[],MATCH(PM_EULopi[[#This Row],[Dablībnieka numurs]],PM_Dalibnieki[Dablībnieka numurs],0),3)</f>
        <v>0</v>
      </c>
      <c r="E297" s="35">
        <f>INDEX(PM_Dalibnieki[],MATCH(PM_EULopi[[#This Row],[Dablībnieka numurs]],PM_Dalibnieki[Dablībnieka numurs],0),4)</f>
        <v>0</v>
      </c>
      <c r="F297" s="72"/>
      <c r="G297" s="72"/>
      <c r="H297" s="72"/>
      <c r="I297" s="72"/>
      <c r="J297" s="72"/>
      <c r="K297" s="37">
        <f>SUM(PM_EULopi[[#This Row],[S1]:[S5]])</f>
        <v>0</v>
      </c>
      <c r="L297" s="37" t="str">
        <f t="shared" si="20"/>
        <v>(0, 0, 0)</v>
      </c>
      <c r="M297" s="72"/>
      <c r="N297" s="72"/>
      <c r="O297" s="72"/>
      <c r="P297" s="72"/>
      <c r="Q297" s="72"/>
      <c r="R297" s="37">
        <f>SUM(PM_EULopi[[#This Row],[L1]:[L5]])</f>
        <v>0</v>
      </c>
      <c r="S297" s="37" t="str">
        <f t="shared" si="21"/>
        <v>(0, 0, 0)</v>
      </c>
      <c r="T297" s="72"/>
      <c r="U297" s="72"/>
      <c r="V297" s="72"/>
      <c r="W297" s="72"/>
      <c r="X297" s="72"/>
      <c r="Y297" s="37">
        <f>SUM(PM_EULopi[[#This Row],[Ģ1]:[Ģ5]])</f>
        <v>0</v>
      </c>
      <c r="Z297" s="37" t="str">
        <f t="shared" si="22"/>
        <v>(0, 0, 0)</v>
      </c>
      <c r="AA297" s="72"/>
      <c r="AB297" s="72"/>
      <c r="AC297" s="72"/>
      <c r="AD297" s="72"/>
      <c r="AE297" s="72"/>
      <c r="AF297" s="37">
        <f>SUM(PM_EULopi[[#This Row],[C1]:[C5]])</f>
        <v>0</v>
      </c>
      <c r="AG297" s="37" t="str">
        <f t="shared" si="23"/>
        <v>(0, 0, 0)</v>
      </c>
      <c r="AH297" s="68">
        <f>SUM(PM_EULopi[[#This Row],[S Kopā]]+PM_EULopi[[#This Row],[L Kopā]]+PM_EULopi[[#This Row],[Ģ Kopā]]+PM_EULopi[[#This Row],[C Kopā]])</f>
        <v>0</v>
      </c>
      <c r="AI297" s="68" t="str">
        <f t="shared" si="24"/>
        <v>(0, 0, 0)</v>
      </c>
      <c r="AJ297" s="68" t="str">
        <f>IF(PM_EULopi[[#This Row],[KOPĀ
Punkti ]]&gt;0,RANK(PM_EULopi[[#This Row],[KOPĀ
Punkti ]],PM_EULopi[KOPĀ
Punkti ]),"NAV")</f>
        <v>NAV</v>
      </c>
      <c r="AK297" s="68"/>
      <c r="AL297" s="103">
        <f>INDEX(PM_Dalibnieki[],MATCH(PM_EULopi[[#This Row],[Dablībnieka numurs]],PM_Dalibnieki[Dablībnieka numurs],0),6)</f>
        <v>0</v>
      </c>
      <c r="AM297" s="72" t="str">
        <f>IF(PM_EULopi[[#This Row],[Norma ]]="x",COUNTIFS(PM_EULopi[[Norma ]],PM_EULopi[[#This Row],[Norma ]],PM_EULopi[KOPĀ
Punkti ],"&gt;"&amp;PM_EULopi[[#This Row],[KOPĀ
Punkti ]])+1,"")</f>
        <v/>
      </c>
    </row>
    <row r="298" spans="1:39" x14ac:dyDescent="0.25">
      <c r="A298" s="55">
        <v>292</v>
      </c>
      <c r="B298" s="68">
        <v>292</v>
      </c>
      <c r="C298" s="35">
        <f>INDEX(PM_Dalibnieki[],MATCH(PM_EULopi[[#This Row],[Dablībnieka numurs]],PM_Dalibnieki[Dablībnieka numurs],0),2)</f>
        <v>0</v>
      </c>
      <c r="D298" s="35">
        <f>INDEX(PM_Dalibnieki[],MATCH(PM_EULopi[[#This Row],[Dablībnieka numurs]],PM_Dalibnieki[Dablībnieka numurs],0),3)</f>
        <v>0</v>
      </c>
      <c r="E298" s="35">
        <f>INDEX(PM_Dalibnieki[],MATCH(PM_EULopi[[#This Row],[Dablībnieka numurs]],PM_Dalibnieki[Dablībnieka numurs],0),4)</f>
        <v>0</v>
      </c>
      <c r="F298" s="72"/>
      <c r="G298" s="72"/>
      <c r="H298" s="72"/>
      <c r="I298" s="72"/>
      <c r="J298" s="72"/>
      <c r="K298" s="37">
        <f>SUM(PM_EULopi[[#This Row],[S1]:[S5]])</f>
        <v>0</v>
      </c>
      <c r="L298" s="37" t="str">
        <f t="shared" si="20"/>
        <v>(0, 0, 0)</v>
      </c>
      <c r="M298" s="72"/>
      <c r="N298" s="72"/>
      <c r="O298" s="72"/>
      <c r="P298" s="72"/>
      <c r="Q298" s="72"/>
      <c r="R298" s="37">
        <f>SUM(PM_EULopi[[#This Row],[L1]:[L5]])</f>
        <v>0</v>
      </c>
      <c r="S298" s="37" t="str">
        <f t="shared" si="21"/>
        <v>(0, 0, 0)</v>
      </c>
      <c r="T298" s="72"/>
      <c r="U298" s="72"/>
      <c r="V298" s="72"/>
      <c r="W298" s="72"/>
      <c r="X298" s="72"/>
      <c r="Y298" s="37">
        <f>SUM(PM_EULopi[[#This Row],[Ģ1]:[Ģ5]])</f>
        <v>0</v>
      </c>
      <c r="Z298" s="37" t="str">
        <f t="shared" si="22"/>
        <v>(0, 0, 0)</v>
      </c>
      <c r="AA298" s="72"/>
      <c r="AB298" s="72"/>
      <c r="AC298" s="72"/>
      <c r="AD298" s="72"/>
      <c r="AE298" s="72"/>
      <c r="AF298" s="37">
        <f>SUM(PM_EULopi[[#This Row],[C1]:[C5]])</f>
        <v>0</v>
      </c>
      <c r="AG298" s="37" t="str">
        <f t="shared" si="23"/>
        <v>(0, 0, 0)</v>
      </c>
      <c r="AH298" s="68">
        <f>SUM(PM_EULopi[[#This Row],[S Kopā]]+PM_EULopi[[#This Row],[L Kopā]]+PM_EULopi[[#This Row],[Ģ Kopā]]+PM_EULopi[[#This Row],[C Kopā]])</f>
        <v>0</v>
      </c>
      <c r="AI298" s="68" t="str">
        <f t="shared" si="24"/>
        <v>(0, 0, 0)</v>
      </c>
      <c r="AJ298" s="68" t="str">
        <f>IF(PM_EULopi[[#This Row],[KOPĀ
Punkti ]]&gt;0,RANK(PM_EULopi[[#This Row],[KOPĀ
Punkti ]],PM_EULopi[KOPĀ
Punkti ]),"NAV")</f>
        <v>NAV</v>
      </c>
      <c r="AK298" s="68"/>
      <c r="AL298" s="103">
        <f>INDEX(PM_Dalibnieki[],MATCH(PM_EULopi[[#This Row],[Dablībnieka numurs]],PM_Dalibnieki[Dablībnieka numurs],0),6)</f>
        <v>0</v>
      </c>
      <c r="AM298" s="72" t="str">
        <f>IF(PM_EULopi[[#This Row],[Norma ]]="x",COUNTIFS(PM_EULopi[[Norma ]],PM_EULopi[[#This Row],[Norma ]],PM_EULopi[KOPĀ
Punkti ],"&gt;"&amp;PM_EULopi[[#This Row],[KOPĀ
Punkti ]])+1,"")</f>
        <v/>
      </c>
    </row>
    <row r="299" spans="1:39" x14ac:dyDescent="0.25">
      <c r="A299" s="55">
        <v>293</v>
      </c>
      <c r="B299" s="68">
        <v>293</v>
      </c>
      <c r="C299" s="35">
        <f>INDEX(PM_Dalibnieki[],MATCH(PM_EULopi[[#This Row],[Dablībnieka numurs]],PM_Dalibnieki[Dablībnieka numurs],0),2)</f>
        <v>0</v>
      </c>
      <c r="D299" s="35">
        <f>INDEX(PM_Dalibnieki[],MATCH(PM_EULopi[[#This Row],[Dablībnieka numurs]],PM_Dalibnieki[Dablībnieka numurs],0),3)</f>
        <v>0</v>
      </c>
      <c r="E299" s="35">
        <f>INDEX(PM_Dalibnieki[],MATCH(PM_EULopi[[#This Row],[Dablībnieka numurs]],PM_Dalibnieki[Dablībnieka numurs],0),4)</f>
        <v>0</v>
      </c>
      <c r="F299" s="72"/>
      <c r="G299" s="72"/>
      <c r="H299" s="72"/>
      <c r="I299" s="72"/>
      <c r="J299" s="72"/>
      <c r="K299" s="37">
        <f>SUM(PM_EULopi[[#This Row],[S1]:[S5]])</f>
        <v>0</v>
      </c>
      <c r="L299" s="37" t="str">
        <f t="shared" si="20"/>
        <v>(0, 0, 0)</v>
      </c>
      <c r="M299" s="72"/>
      <c r="N299" s="72"/>
      <c r="O299" s="72"/>
      <c r="P299" s="72"/>
      <c r="Q299" s="72"/>
      <c r="R299" s="37">
        <f>SUM(PM_EULopi[[#This Row],[L1]:[L5]])</f>
        <v>0</v>
      </c>
      <c r="S299" s="37" t="str">
        <f t="shared" si="21"/>
        <v>(0, 0, 0)</v>
      </c>
      <c r="T299" s="72"/>
      <c r="U299" s="72"/>
      <c r="V299" s="72"/>
      <c r="W299" s="72"/>
      <c r="X299" s="72"/>
      <c r="Y299" s="37">
        <f>SUM(PM_EULopi[[#This Row],[Ģ1]:[Ģ5]])</f>
        <v>0</v>
      </c>
      <c r="Z299" s="37" t="str">
        <f t="shared" si="22"/>
        <v>(0, 0, 0)</v>
      </c>
      <c r="AA299" s="72"/>
      <c r="AB299" s="72"/>
      <c r="AC299" s="72"/>
      <c r="AD299" s="72"/>
      <c r="AE299" s="72"/>
      <c r="AF299" s="37">
        <f>SUM(PM_EULopi[[#This Row],[C1]:[C5]])</f>
        <v>0</v>
      </c>
      <c r="AG299" s="37" t="str">
        <f t="shared" si="23"/>
        <v>(0, 0, 0)</v>
      </c>
      <c r="AH299" s="68">
        <f>SUM(PM_EULopi[[#This Row],[S Kopā]]+PM_EULopi[[#This Row],[L Kopā]]+PM_EULopi[[#This Row],[Ģ Kopā]]+PM_EULopi[[#This Row],[C Kopā]])</f>
        <v>0</v>
      </c>
      <c r="AI299" s="68" t="str">
        <f t="shared" si="24"/>
        <v>(0, 0, 0)</v>
      </c>
      <c r="AJ299" s="68" t="str">
        <f>IF(PM_EULopi[[#This Row],[KOPĀ
Punkti ]]&gt;0,RANK(PM_EULopi[[#This Row],[KOPĀ
Punkti ]],PM_EULopi[KOPĀ
Punkti ]),"NAV")</f>
        <v>NAV</v>
      </c>
      <c r="AK299" s="68"/>
      <c r="AL299" s="103">
        <f>INDEX(PM_Dalibnieki[],MATCH(PM_EULopi[[#This Row],[Dablībnieka numurs]],PM_Dalibnieki[Dablībnieka numurs],0),6)</f>
        <v>0</v>
      </c>
      <c r="AM299" s="72" t="str">
        <f>IF(PM_EULopi[[#This Row],[Norma ]]="x",COUNTIFS(PM_EULopi[[Norma ]],PM_EULopi[[#This Row],[Norma ]],PM_EULopi[KOPĀ
Punkti ],"&gt;"&amp;PM_EULopi[[#This Row],[KOPĀ
Punkti ]])+1,"")</f>
        <v/>
      </c>
    </row>
    <row r="300" spans="1:39" x14ac:dyDescent="0.25">
      <c r="A300" s="55">
        <v>294</v>
      </c>
      <c r="B300" s="68">
        <v>294</v>
      </c>
      <c r="C300" s="35">
        <f>INDEX(PM_Dalibnieki[],MATCH(PM_EULopi[[#This Row],[Dablībnieka numurs]],PM_Dalibnieki[Dablībnieka numurs],0),2)</f>
        <v>0</v>
      </c>
      <c r="D300" s="35">
        <f>INDEX(PM_Dalibnieki[],MATCH(PM_EULopi[[#This Row],[Dablībnieka numurs]],PM_Dalibnieki[Dablībnieka numurs],0),3)</f>
        <v>0</v>
      </c>
      <c r="E300" s="35">
        <f>INDEX(PM_Dalibnieki[],MATCH(PM_EULopi[[#This Row],[Dablībnieka numurs]],PM_Dalibnieki[Dablībnieka numurs],0),4)</f>
        <v>0</v>
      </c>
      <c r="F300" s="72"/>
      <c r="G300" s="72"/>
      <c r="H300" s="72"/>
      <c r="I300" s="72"/>
      <c r="J300" s="72"/>
      <c r="K300" s="37">
        <f>SUM(PM_EULopi[[#This Row],[S1]:[S5]])</f>
        <v>0</v>
      </c>
      <c r="L300" s="37" t="str">
        <f t="shared" si="20"/>
        <v>(0, 0, 0)</v>
      </c>
      <c r="M300" s="72"/>
      <c r="N300" s="72"/>
      <c r="O300" s="72"/>
      <c r="P300" s="72"/>
      <c r="Q300" s="72"/>
      <c r="R300" s="37">
        <f>SUM(PM_EULopi[[#This Row],[L1]:[L5]])</f>
        <v>0</v>
      </c>
      <c r="S300" s="37" t="str">
        <f t="shared" si="21"/>
        <v>(0, 0, 0)</v>
      </c>
      <c r="T300" s="72"/>
      <c r="U300" s="72"/>
      <c r="V300" s="72"/>
      <c r="W300" s="72"/>
      <c r="X300" s="72"/>
      <c r="Y300" s="37">
        <f>SUM(PM_EULopi[[#This Row],[Ģ1]:[Ģ5]])</f>
        <v>0</v>
      </c>
      <c r="Z300" s="37" t="str">
        <f t="shared" si="22"/>
        <v>(0, 0, 0)</v>
      </c>
      <c r="AA300" s="72"/>
      <c r="AB300" s="72"/>
      <c r="AC300" s="72"/>
      <c r="AD300" s="72"/>
      <c r="AE300" s="72"/>
      <c r="AF300" s="37">
        <f>SUM(PM_EULopi[[#This Row],[C1]:[C5]])</f>
        <v>0</v>
      </c>
      <c r="AG300" s="37" t="str">
        <f t="shared" si="23"/>
        <v>(0, 0, 0)</v>
      </c>
      <c r="AH300" s="68">
        <f>SUM(PM_EULopi[[#This Row],[S Kopā]]+PM_EULopi[[#This Row],[L Kopā]]+PM_EULopi[[#This Row],[Ģ Kopā]]+PM_EULopi[[#This Row],[C Kopā]])</f>
        <v>0</v>
      </c>
      <c r="AI300" s="68" t="str">
        <f t="shared" si="24"/>
        <v>(0, 0, 0)</v>
      </c>
      <c r="AJ300" s="68" t="str">
        <f>IF(PM_EULopi[[#This Row],[KOPĀ
Punkti ]]&gt;0,RANK(PM_EULopi[[#This Row],[KOPĀ
Punkti ]],PM_EULopi[KOPĀ
Punkti ]),"NAV")</f>
        <v>NAV</v>
      </c>
      <c r="AK300" s="68"/>
      <c r="AL300" s="103">
        <f>INDEX(PM_Dalibnieki[],MATCH(PM_EULopi[[#This Row],[Dablībnieka numurs]],PM_Dalibnieki[Dablībnieka numurs],0),6)</f>
        <v>0</v>
      </c>
      <c r="AM300" s="72" t="str">
        <f>IF(PM_EULopi[[#This Row],[Norma ]]="x",COUNTIFS(PM_EULopi[[Norma ]],PM_EULopi[[#This Row],[Norma ]],PM_EULopi[KOPĀ
Punkti ],"&gt;"&amp;PM_EULopi[[#This Row],[KOPĀ
Punkti ]])+1,"")</f>
        <v/>
      </c>
    </row>
    <row r="301" spans="1:39" x14ac:dyDescent="0.25">
      <c r="A301" s="55">
        <v>295</v>
      </c>
      <c r="B301" s="68">
        <v>295</v>
      </c>
      <c r="C301" s="35">
        <f>INDEX(PM_Dalibnieki[],MATCH(PM_EULopi[[#This Row],[Dablībnieka numurs]],PM_Dalibnieki[Dablībnieka numurs],0),2)</f>
        <v>0</v>
      </c>
      <c r="D301" s="35">
        <f>INDEX(PM_Dalibnieki[],MATCH(PM_EULopi[[#This Row],[Dablībnieka numurs]],PM_Dalibnieki[Dablībnieka numurs],0),3)</f>
        <v>0</v>
      </c>
      <c r="E301" s="35">
        <f>INDEX(PM_Dalibnieki[],MATCH(PM_EULopi[[#This Row],[Dablībnieka numurs]],PM_Dalibnieki[Dablībnieka numurs],0),4)</f>
        <v>0</v>
      </c>
      <c r="F301" s="72"/>
      <c r="G301" s="72"/>
      <c r="H301" s="72"/>
      <c r="I301" s="72"/>
      <c r="J301" s="72"/>
      <c r="K301" s="37">
        <f>SUM(PM_EULopi[[#This Row],[S1]:[S5]])</f>
        <v>0</v>
      </c>
      <c r="L301" s="37" t="str">
        <f t="shared" si="20"/>
        <v>(0, 0, 0)</v>
      </c>
      <c r="M301" s="72"/>
      <c r="N301" s="72"/>
      <c r="O301" s="72"/>
      <c r="P301" s="72"/>
      <c r="Q301" s="72"/>
      <c r="R301" s="37">
        <f>SUM(PM_EULopi[[#This Row],[L1]:[L5]])</f>
        <v>0</v>
      </c>
      <c r="S301" s="37" t="str">
        <f t="shared" si="21"/>
        <v>(0, 0, 0)</v>
      </c>
      <c r="T301" s="72"/>
      <c r="U301" s="72"/>
      <c r="V301" s="72"/>
      <c r="W301" s="72"/>
      <c r="X301" s="72"/>
      <c r="Y301" s="37">
        <f>SUM(PM_EULopi[[#This Row],[Ģ1]:[Ģ5]])</f>
        <v>0</v>
      </c>
      <c r="Z301" s="37" t="str">
        <f t="shared" si="22"/>
        <v>(0, 0, 0)</v>
      </c>
      <c r="AA301" s="72"/>
      <c r="AB301" s="72"/>
      <c r="AC301" s="72"/>
      <c r="AD301" s="72"/>
      <c r="AE301" s="72"/>
      <c r="AF301" s="37">
        <f>SUM(PM_EULopi[[#This Row],[C1]:[C5]])</f>
        <v>0</v>
      </c>
      <c r="AG301" s="37" t="str">
        <f t="shared" si="23"/>
        <v>(0, 0, 0)</v>
      </c>
      <c r="AH301" s="68">
        <f>SUM(PM_EULopi[[#This Row],[S Kopā]]+PM_EULopi[[#This Row],[L Kopā]]+PM_EULopi[[#This Row],[Ģ Kopā]]+PM_EULopi[[#This Row],[C Kopā]])</f>
        <v>0</v>
      </c>
      <c r="AI301" s="68" t="str">
        <f t="shared" si="24"/>
        <v>(0, 0, 0)</v>
      </c>
      <c r="AJ301" s="68" t="str">
        <f>IF(PM_EULopi[[#This Row],[KOPĀ
Punkti ]]&gt;0,RANK(PM_EULopi[[#This Row],[KOPĀ
Punkti ]],PM_EULopi[KOPĀ
Punkti ]),"NAV")</f>
        <v>NAV</v>
      </c>
      <c r="AK301" s="68"/>
      <c r="AL301" s="103">
        <f>INDEX(PM_Dalibnieki[],MATCH(PM_EULopi[[#This Row],[Dablībnieka numurs]],PM_Dalibnieki[Dablībnieka numurs],0),6)</f>
        <v>0</v>
      </c>
      <c r="AM301" s="72" t="str">
        <f>IF(PM_EULopi[[#This Row],[Norma ]]="x",COUNTIFS(PM_EULopi[[Norma ]],PM_EULopi[[#This Row],[Norma ]],PM_EULopi[KOPĀ
Punkti ],"&gt;"&amp;PM_EULopi[[#This Row],[KOPĀ
Punkti ]])+1,"")</f>
        <v/>
      </c>
    </row>
    <row r="302" spans="1:39" x14ac:dyDescent="0.25">
      <c r="A302" s="55">
        <v>296</v>
      </c>
      <c r="B302" s="68">
        <v>296</v>
      </c>
      <c r="C302" s="35">
        <f>INDEX(PM_Dalibnieki[],MATCH(PM_EULopi[[#This Row],[Dablībnieka numurs]],PM_Dalibnieki[Dablībnieka numurs],0),2)</f>
        <v>0</v>
      </c>
      <c r="D302" s="35">
        <f>INDEX(PM_Dalibnieki[],MATCH(PM_EULopi[[#This Row],[Dablībnieka numurs]],PM_Dalibnieki[Dablībnieka numurs],0),3)</f>
        <v>0</v>
      </c>
      <c r="E302" s="35">
        <f>INDEX(PM_Dalibnieki[],MATCH(PM_EULopi[[#This Row],[Dablībnieka numurs]],PM_Dalibnieki[Dablībnieka numurs],0),4)</f>
        <v>0</v>
      </c>
      <c r="F302" s="72"/>
      <c r="G302" s="72"/>
      <c r="H302" s="72"/>
      <c r="I302" s="72"/>
      <c r="J302" s="72"/>
      <c r="K302" s="37">
        <f>SUM(PM_EULopi[[#This Row],[S1]:[S5]])</f>
        <v>0</v>
      </c>
      <c r="L302" s="37" t="str">
        <f t="shared" si="20"/>
        <v>(0, 0, 0)</v>
      </c>
      <c r="M302" s="72"/>
      <c r="N302" s="72"/>
      <c r="O302" s="72"/>
      <c r="P302" s="72"/>
      <c r="Q302" s="72"/>
      <c r="R302" s="37">
        <f>SUM(PM_EULopi[[#This Row],[L1]:[L5]])</f>
        <v>0</v>
      </c>
      <c r="S302" s="37" t="str">
        <f t="shared" si="21"/>
        <v>(0, 0, 0)</v>
      </c>
      <c r="T302" s="72"/>
      <c r="U302" s="72"/>
      <c r="V302" s="72"/>
      <c r="W302" s="72"/>
      <c r="X302" s="72"/>
      <c r="Y302" s="37">
        <f>SUM(PM_EULopi[[#This Row],[Ģ1]:[Ģ5]])</f>
        <v>0</v>
      </c>
      <c r="Z302" s="37" t="str">
        <f t="shared" si="22"/>
        <v>(0, 0, 0)</v>
      </c>
      <c r="AA302" s="72"/>
      <c r="AB302" s="72"/>
      <c r="AC302" s="72"/>
      <c r="AD302" s="72"/>
      <c r="AE302" s="72"/>
      <c r="AF302" s="37">
        <f>SUM(PM_EULopi[[#This Row],[C1]:[C5]])</f>
        <v>0</v>
      </c>
      <c r="AG302" s="37" t="str">
        <f t="shared" si="23"/>
        <v>(0, 0, 0)</v>
      </c>
      <c r="AH302" s="68">
        <f>SUM(PM_EULopi[[#This Row],[S Kopā]]+PM_EULopi[[#This Row],[L Kopā]]+PM_EULopi[[#This Row],[Ģ Kopā]]+PM_EULopi[[#This Row],[C Kopā]])</f>
        <v>0</v>
      </c>
      <c r="AI302" s="68" t="str">
        <f t="shared" si="24"/>
        <v>(0, 0, 0)</v>
      </c>
      <c r="AJ302" s="68" t="str">
        <f>IF(PM_EULopi[[#This Row],[KOPĀ
Punkti ]]&gt;0,RANK(PM_EULopi[[#This Row],[KOPĀ
Punkti ]],PM_EULopi[KOPĀ
Punkti ]),"NAV")</f>
        <v>NAV</v>
      </c>
      <c r="AK302" s="68"/>
      <c r="AL302" s="103">
        <f>INDEX(PM_Dalibnieki[],MATCH(PM_EULopi[[#This Row],[Dablībnieka numurs]],PM_Dalibnieki[Dablībnieka numurs],0),6)</f>
        <v>0</v>
      </c>
      <c r="AM302" s="72" t="str">
        <f>IF(PM_EULopi[[#This Row],[Norma ]]="x",COUNTIFS(PM_EULopi[[Norma ]],PM_EULopi[[#This Row],[Norma ]],PM_EULopi[KOPĀ
Punkti ],"&gt;"&amp;PM_EULopi[[#This Row],[KOPĀ
Punkti ]])+1,"")</f>
        <v/>
      </c>
    </row>
    <row r="303" spans="1:39" x14ac:dyDescent="0.25">
      <c r="A303" s="55">
        <v>297</v>
      </c>
      <c r="B303" s="68">
        <v>297</v>
      </c>
      <c r="C303" s="35">
        <f>INDEX(PM_Dalibnieki[],MATCH(PM_EULopi[[#This Row],[Dablībnieka numurs]],PM_Dalibnieki[Dablībnieka numurs],0),2)</f>
        <v>0</v>
      </c>
      <c r="D303" s="35">
        <f>INDEX(PM_Dalibnieki[],MATCH(PM_EULopi[[#This Row],[Dablībnieka numurs]],PM_Dalibnieki[Dablībnieka numurs],0),3)</f>
        <v>0</v>
      </c>
      <c r="E303" s="35">
        <f>INDEX(PM_Dalibnieki[],MATCH(PM_EULopi[[#This Row],[Dablībnieka numurs]],PM_Dalibnieki[Dablībnieka numurs],0),4)</f>
        <v>0</v>
      </c>
      <c r="F303" s="72"/>
      <c r="G303" s="72"/>
      <c r="H303" s="72"/>
      <c r="I303" s="72"/>
      <c r="J303" s="72"/>
      <c r="K303" s="37">
        <f>SUM(PM_EULopi[[#This Row],[S1]:[S5]])</f>
        <v>0</v>
      </c>
      <c r="L303" s="37" t="str">
        <f t="shared" si="20"/>
        <v>(0, 0, 0)</v>
      </c>
      <c r="M303" s="72"/>
      <c r="N303" s="72"/>
      <c r="O303" s="72"/>
      <c r="P303" s="72"/>
      <c r="Q303" s="72"/>
      <c r="R303" s="37">
        <f>SUM(PM_EULopi[[#This Row],[L1]:[L5]])</f>
        <v>0</v>
      </c>
      <c r="S303" s="37" t="str">
        <f t="shared" si="21"/>
        <v>(0, 0, 0)</v>
      </c>
      <c r="T303" s="72"/>
      <c r="U303" s="72"/>
      <c r="V303" s="72"/>
      <c r="W303" s="72"/>
      <c r="X303" s="72"/>
      <c r="Y303" s="37">
        <f>SUM(PM_EULopi[[#This Row],[Ģ1]:[Ģ5]])</f>
        <v>0</v>
      </c>
      <c r="Z303" s="37" t="str">
        <f t="shared" si="22"/>
        <v>(0, 0, 0)</v>
      </c>
      <c r="AA303" s="72"/>
      <c r="AB303" s="72"/>
      <c r="AC303" s="72"/>
      <c r="AD303" s="72"/>
      <c r="AE303" s="72"/>
      <c r="AF303" s="37">
        <f>SUM(PM_EULopi[[#This Row],[C1]:[C5]])</f>
        <v>0</v>
      </c>
      <c r="AG303" s="37" t="str">
        <f t="shared" si="23"/>
        <v>(0, 0, 0)</v>
      </c>
      <c r="AH303" s="68">
        <f>SUM(PM_EULopi[[#This Row],[S Kopā]]+PM_EULopi[[#This Row],[L Kopā]]+PM_EULopi[[#This Row],[Ģ Kopā]]+PM_EULopi[[#This Row],[C Kopā]])</f>
        <v>0</v>
      </c>
      <c r="AI303" s="68" t="str">
        <f t="shared" si="24"/>
        <v>(0, 0, 0)</v>
      </c>
      <c r="AJ303" s="68" t="str">
        <f>IF(PM_EULopi[[#This Row],[KOPĀ
Punkti ]]&gt;0,RANK(PM_EULopi[[#This Row],[KOPĀ
Punkti ]],PM_EULopi[KOPĀ
Punkti ]),"NAV")</f>
        <v>NAV</v>
      </c>
      <c r="AK303" s="68"/>
      <c r="AL303" s="103">
        <f>INDEX(PM_Dalibnieki[],MATCH(PM_EULopi[[#This Row],[Dablībnieka numurs]],PM_Dalibnieki[Dablībnieka numurs],0),6)</f>
        <v>0</v>
      </c>
      <c r="AM303" s="72" t="str">
        <f>IF(PM_EULopi[[#This Row],[Norma ]]="x",COUNTIFS(PM_EULopi[[Norma ]],PM_EULopi[[#This Row],[Norma ]],PM_EULopi[KOPĀ
Punkti ],"&gt;"&amp;PM_EULopi[[#This Row],[KOPĀ
Punkti ]])+1,"")</f>
        <v/>
      </c>
    </row>
    <row r="304" spans="1:39" x14ac:dyDescent="0.25">
      <c r="A304" s="55">
        <v>298</v>
      </c>
      <c r="B304" s="68">
        <v>298</v>
      </c>
      <c r="C304" s="35">
        <f>INDEX(PM_Dalibnieki[],MATCH(PM_EULopi[[#This Row],[Dablībnieka numurs]],PM_Dalibnieki[Dablībnieka numurs],0),2)</f>
        <v>0</v>
      </c>
      <c r="D304" s="35">
        <f>INDEX(PM_Dalibnieki[],MATCH(PM_EULopi[[#This Row],[Dablībnieka numurs]],PM_Dalibnieki[Dablībnieka numurs],0),3)</f>
        <v>0</v>
      </c>
      <c r="E304" s="35">
        <f>INDEX(PM_Dalibnieki[],MATCH(PM_EULopi[[#This Row],[Dablībnieka numurs]],PM_Dalibnieki[Dablībnieka numurs],0),4)</f>
        <v>0</v>
      </c>
      <c r="F304" s="72"/>
      <c r="G304" s="72"/>
      <c r="H304" s="72"/>
      <c r="I304" s="72"/>
      <c r="J304" s="72"/>
      <c r="K304" s="37">
        <f>SUM(PM_EULopi[[#This Row],[S1]:[S5]])</f>
        <v>0</v>
      </c>
      <c r="L304" s="37" t="str">
        <f t="shared" si="20"/>
        <v>(0, 0, 0)</v>
      </c>
      <c r="M304" s="72"/>
      <c r="N304" s="72"/>
      <c r="O304" s="72"/>
      <c r="P304" s="72"/>
      <c r="Q304" s="72"/>
      <c r="R304" s="37">
        <f>SUM(PM_EULopi[[#This Row],[L1]:[L5]])</f>
        <v>0</v>
      </c>
      <c r="S304" s="37" t="str">
        <f t="shared" si="21"/>
        <v>(0, 0, 0)</v>
      </c>
      <c r="T304" s="72"/>
      <c r="U304" s="72"/>
      <c r="V304" s="72"/>
      <c r="W304" s="72"/>
      <c r="X304" s="72"/>
      <c r="Y304" s="37">
        <f>SUM(PM_EULopi[[#This Row],[Ģ1]:[Ģ5]])</f>
        <v>0</v>
      </c>
      <c r="Z304" s="37" t="str">
        <f t="shared" si="22"/>
        <v>(0, 0, 0)</v>
      </c>
      <c r="AA304" s="72"/>
      <c r="AB304" s="72"/>
      <c r="AC304" s="72"/>
      <c r="AD304" s="72"/>
      <c r="AE304" s="72"/>
      <c r="AF304" s="37">
        <f>SUM(PM_EULopi[[#This Row],[C1]:[C5]])</f>
        <v>0</v>
      </c>
      <c r="AG304" s="37" t="str">
        <f t="shared" si="23"/>
        <v>(0, 0, 0)</v>
      </c>
      <c r="AH304" s="68">
        <f>SUM(PM_EULopi[[#This Row],[S Kopā]]+PM_EULopi[[#This Row],[L Kopā]]+PM_EULopi[[#This Row],[Ģ Kopā]]+PM_EULopi[[#This Row],[C Kopā]])</f>
        <v>0</v>
      </c>
      <c r="AI304" s="68" t="str">
        <f t="shared" si="24"/>
        <v>(0, 0, 0)</v>
      </c>
      <c r="AJ304" s="68" t="str">
        <f>IF(PM_EULopi[[#This Row],[KOPĀ
Punkti ]]&gt;0,RANK(PM_EULopi[[#This Row],[KOPĀ
Punkti ]],PM_EULopi[KOPĀ
Punkti ]),"NAV")</f>
        <v>NAV</v>
      </c>
      <c r="AK304" s="68"/>
      <c r="AL304" s="103">
        <f>INDEX(PM_Dalibnieki[],MATCH(PM_EULopi[[#This Row],[Dablībnieka numurs]],PM_Dalibnieki[Dablībnieka numurs],0),6)</f>
        <v>0</v>
      </c>
      <c r="AM304" s="72" t="str">
        <f>IF(PM_EULopi[[#This Row],[Norma ]]="x",COUNTIFS(PM_EULopi[[Norma ]],PM_EULopi[[#This Row],[Norma ]],PM_EULopi[KOPĀ
Punkti ],"&gt;"&amp;PM_EULopi[[#This Row],[KOPĀ
Punkti ]])+1,"")</f>
        <v/>
      </c>
    </row>
    <row r="305" spans="1:39" x14ac:dyDescent="0.25">
      <c r="A305" s="55">
        <v>299</v>
      </c>
      <c r="B305" s="68">
        <v>299</v>
      </c>
      <c r="C305" s="35">
        <f>INDEX(PM_Dalibnieki[],MATCH(PM_EULopi[[#This Row],[Dablībnieka numurs]],PM_Dalibnieki[Dablībnieka numurs],0),2)</f>
        <v>0</v>
      </c>
      <c r="D305" s="35">
        <f>INDEX(PM_Dalibnieki[],MATCH(PM_EULopi[[#This Row],[Dablībnieka numurs]],PM_Dalibnieki[Dablībnieka numurs],0),3)</f>
        <v>0</v>
      </c>
      <c r="E305" s="35">
        <f>INDEX(PM_Dalibnieki[],MATCH(PM_EULopi[[#This Row],[Dablībnieka numurs]],PM_Dalibnieki[Dablībnieka numurs],0),4)</f>
        <v>0</v>
      </c>
      <c r="F305" s="72"/>
      <c r="G305" s="72"/>
      <c r="H305" s="72"/>
      <c r="I305" s="72"/>
      <c r="J305" s="72"/>
      <c r="K305" s="37">
        <f>SUM(PM_EULopi[[#This Row],[S1]:[S5]])</f>
        <v>0</v>
      </c>
      <c r="L305" s="37" t="str">
        <f t="shared" si="20"/>
        <v>(0, 0, 0)</v>
      </c>
      <c r="M305" s="72"/>
      <c r="N305" s="72"/>
      <c r="O305" s="72"/>
      <c r="P305" s="72"/>
      <c r="Q305" s="72"/>
      <c r="R305" s="37">
        <f>SUM(PM_EULopi[[#This Row],[L1]:[L5]])</f>
        <v>0</v>
      </c>
      <c r="S305" s="37" t="str">
        <f t="shared" si="21"/>
        <v>(0, 0, 0)</v>
      </c>
      <c r="T305" s="72"/>
      <c r="U305" s="72"/>
      <c r="V305" s="72"/>
      <c r="W305" s="72"/>
      <c r="X305" s="72"/>
      <c r="Y305" s="37">
        <f>SUM(PM_EULopi[[#This Row],[Ģ1]:[Ģ5]])</f>
        <v>0</v>
      </c>
      <c r="Z305" s="37" t="str">
        <f t="shared" si="22"/>
        <v>(0, 0, 0)</v>
      </c>
      <c r="AA305" s="72"/>
      <c r="AB305" s="72"/>
      <c r="AC305" s="72"/>
      <c r="AD305" s="72"/>
      <c r="AE305" s="72"/>
      <c r="AF305" s="37">
        <f>SUM(PM_EULopi[[#This Row],[C1]:[C5]])</f>
        <v>0</v>
      </c>
      <c r="AG305" s="37" t="str">
        <f t="shared" si="23"/>
        <v>(0, 0, 0)</v>
      </c>
      <c r="AH305" s="68">
        <f>SUM(PM_EULopi[[#This Row],[S Kopā]]+PM_EULopi[[#This Row],[L Kopā]]+PM_EULopi[[#This Row],[Ģ Kopā]]+PM_EULopi[[#This Row],[C Kopā]])</f>
        <v>0</v>
      </c>
      <c r="AI305" s="68" t="str">
        <f t="shared" si="24"/>
        <v>(0, 0, 0)</v>
      </c>
      <c r="AJ305" s="68" t="str">
        <f>IF(PM_EULopi[[#This Row],[KOPĀ
Punkti ]]&gt;0,RANK(PM_EULopi[[#This Row],[KOPĀ
Punkti ]],PM_EULopi[KOPĀ
Punkti ]),"NAV")</f>
        <v>NAV</v>
      </c>
      <c r="AK305" s="68"/>
      <c r="AL305" s="103">
        <f>INDEX(PM_Dalibnieki[],MATCH(PM_EULopi[[#This Row],[Dablībnieka numurs]],PM_Dalibnieki[Dablībnieka numurs],0),6)</f>
        <v>0</v>
      </c>
      <c r="AM305" s="72" t="str">
        <f>IF(PM_EULopi[[#This Row],[Norma ]]="x",COUNTIFS(PM_EULopi[[Norma ]],PM_EULopi[[#This Row],[Norma ]],PM_EULopi[KOPĀ
Punkti ],"&gt;"&amp;PM_EULopi[[#This Row],[KOPĀ
Punkti ]])+1,"")</f>
        <v/>
      </c>
    </row>
    <row r="306" spans="1:39" x14ac:dyDescent="0.25">
      <c r="A306" s="55">
        <v>300</v>
      </c>
      <c r="B306" s="68">
        <v>300</v>
      </c>
      <c r="C306" s="35">
        <f>INDEX(PM_Dalibnieki[],MATCH(PM_EULopi[[#This Row],[Dablībnieka numurs]],PM_Dalibnieki[Dablībnieka numurs],0),2)</f>
        <v>0</v>
      </c>
      <c r="D306" s="35">
        <f>INDEX(PM_Dalibnieki[],MATCH(PM_EULopi[[#This Row],[Dablībnieka numurs]],PM_Dalibnieki[Dablībnieka numurs],0),3)</f>
        <v>0</v>
      </c>
      <c r="E306" s="35">
        <f>INDEX(PM_Dalibnieki[],MATCH(PM_EULopi[[#This Row],[Dablībnieka numurs]],PM_Dalibnieki[Dablībnieka numurs],0),4)</f>
        <v>0</v>
      </c>
      <c r="F306" s="72"/>
      <c r="G306" s="72"/>
      <c r="H306" s="72"/>
      <c r="I306" s="72"/>
      <c r="J306" s="72"/>
      <c r="K306" s="37">
        <f>SUM(PM_EULopi[[#This Row],[S1]:[S5]])</f>
        <v>0</v>
      </c>
      <c r="L306" s="37" t="str">
        <f t="shared" si="20"/>
        <v>(0, 0, 0)</v>
      </c>
      <c r="M306" s="72"/>
      <c r="N306" s="72"/>
      <c r="O306" s="72"/>
      <c r="P306" s="72"/>
      <c r="Q306" s="72"/>
      <c r="R306" s="37">
        <f>SUM(PM_EULopi[[#This Row],[L1]:[L5]])</f>
        <v>0</v>
      </c>
      <c r="S306" s="37" t="str">
        <f t="shared" si="21"/>
        <v>(0, 0, 0)</v>
      </c>
      <c r="T306" s="72"/>
      <c r="U306" s="72"/>
      <c r="V306" s="72"/>
      <c r="W306" s="72"/>
      <c r="X306" s="72"/>
      <c r="Y306" s="37">
        <f>SUM(PM_EULopi[[#This Row],[Ģ1]:[Ģ5]])</f>
        <v>0</v>
      </c>
      <c r="Z306" s="37" t="str">
        <f t="shared" si="22"/>
        <v>(0, 0, 0)</v>
      </c>
      <c r="AA306" s="72"/>
      <c r="AB306" s="72"/>
      <c r="AC306" s="72"/>
      <c r="AD306" s="72"/>
      <c r="AE306" s="72"/>
      <c r="AF306" s="37">
        <f>SUM(PM_EULopi[[#This Row],[C1]:[C5]])</f>
        <v>0</v>
      </c>
      <c r="AG306" s="37" t="str">
        <f t="shared" si="23"/>
        <v>(0, 0, 0)</v>
      </c>
      <c r="AH306" s="68">
        <f>SUM(PM_EULopi[[#This Row],[S Kopā]]+PM_EULopi[[#This Row],[L Kopā]]+PM_EULopi[[#This Row],[Ģ Kopā]]+PM_EULopi[[#This Row],[C Kopā]])</f>
        <v>0</v>
      </c>
      <c r="AI306" s="68" t="str">
        <f t="shared" si="24"/>
        <v>(0, 0, 0)</v>
      </c>
      <c r="AJ306" s="68" t="str">
        <f>IF(PM_EULopi[[#This Row],[KOPĀ
Punkti ]]&gt;0,RANK(PM_EULopi[[#This Row],[KOPĀ
Punkti ]],PM_EULopi[KOPĀ
Punkti ]),"NAV")</f>
        <v>NAV</v>
      </c>
      <c r="AK306" s="68"/>
      <c r="AL306" s="103">
        <f>INDEX(PM_Dalibnieki[],MATCH(PM_EULopi[[#This Row],[Dablībnieka numurs]],PM_Dalibnieki[Dablībnieka numurs],0),6)</f>
        <v>0</v>
      </c>
      <c r="AM306" s="72" t="str">
        <f>IF(PM_EULopi[[#This Row],[Norma ]]="x",COUNTIFS(PM_EULopi[[Norma ]],PM_EULopi[[#This Row],[Norma ]],PM_EULopi[KOPĀ
Punkti ],"&gt;"&amp;PM_EULopi[[#This Row],[KOPĀ
Punkti ]])+1,"")</f>
        <v/>
      </c>
    </row>
    <row r="307" spans="1:39" x14ac:dyDescent="0.25">
      <c r="A307" s="55">
        <v>301</v>
      </c>
      <c r="B307" s="68">
        <v>301</v>
      </c>
      <c r="C307" s="35">
        <f>INDEX(PM_Dalibnieki[],MATCH(PM_EULopi[[#This Row],[Dablībnieka numurs]],PM_Dalibnieki[Dablībnieka numurs],0),2)</f>
        <v>0</v>
      </c>
      <c r="D307" s="35">
        <f>INDEX(PM_Dalibnieki[],MATCH(PM_EULopi[[#This Row],[Dablībnieka numurs]],PM_Dalibnieki[Dablībnieka numurs],0),3)</f>
        <v>0</v>
      </c>
      <c r="E307" s="35">
        <f>INDEX(PM_Dalibnieki[],MATCH(PM_EULopi[[#This Row],[Dablībnieka numurs]],PM_Dalibnieki[Dablībnieka numurs],0),4)</f>
        <v>0</v>
      </c>
      <c r="F307" s="72"/>
      <c r="G307" s="72"/>
      <c r="H307" s="72"/>
      <c r="I307" s="72"/>
      <c r="J307" s="72"/>
      <c r="K307" s="37">
        <f>SUM(PM_EULopi[[#This Row],[S1]:[S5]])</f>
        <v>0</v>
      </c>
      <c r="L307" s="37" t="str">
        <f t="shared" si="20"/>
        <v>(0, 0, 0)</v>
      </c>
      <c r="M307" s="72"/>
      <c r="N307" s="72"/>
      <c r="O307" s="72"/>
      <c r="P307" s="72"/>
      <c r="Q307" s="72"/>
      <c r="R307" s="37">
        <f>SUM(PM_EULopi[[#This Row],[L1]:[L5]])</f>
        <v>0</v>
      </c>
      <c r="S307" s="37" t="str">
        <f t="shared" si="21"/>
        <v>(0, 0, 0)</v>
      </c>
      <c r="T307" s="72"/>
      <c r="U307" s="72"/>
      <c r="V307" s="72"/>
      <c r="W307" s="72"/>
      <c r="X307" s="72"/>
      <c r="Y307" s="37">
        <f>SUM(PM_EULopi[[#This Row],[Ģ1]:[Ģ5]])</f>
        <v>0</v>
      </c>
      <c r="Z307" s="37" t="str">
        <f t="shared" si="22"/>
        <v>(0, 0, 0)</v>
      </c>
      <c r="AA307" s="72"/>
      <c r="AB307" s="72"/>
      <c r="AC307" s="72"/>
      <c r="AD307" s="72"/>
      <c r="AE307" s="72"/>
      <c r="AF307" s="37">
        <f>SUM(PM_EULopi[[#This Row],[C1]:[C5]])</f>
        <v>0</v>
      </c>
      <c r="AG307" s="37" t="str">
        <f t="shared" si="23"/>
        <v>(0, 0, 0)</v>
      </c>
      <c r="AH307" s="68">
        <f>SUM(PM_EULopi[[#This Row],[S Kopā]]+PM_EULopi[[#This Row],[L Kopā]]+PM_EULopi[[#This Row],[Ģ Kopā]]+PM_EULopi[[#This Row],[C Kopā]])</f>
        <v>0</v>
      </c>
      <c r="AI307" s="68" t="str">
        <f t="shared" si="24"/>
        <v>(0, 0, 0)</v>
      </c>
      <c r="AJ307" s="68" t="str">
        <f>IF(PM_EULopi[[#This Row],[KOPĀ
Punkti ]]&gt;0,RANK(PM_EULopi[[#This Row],[KOPĀ
Punkti ]],PM_EULopi[KOPĀ
Punkti ]),"NAV")</f>
        <v>NAV</v>
      </c>
      <c r="AK307" s="68"/>
      <c r="AL307" s="103">
        <f>INDEX(PM_Dalibnieki[],MATCH(PM_EULopi[[#This Row],[Dablībnieka numurs]],PM_Dalibnieki[Dablībnieka numurs],0),6)</f>
        <v>0</v>
      </c>
      <c r="AM307" s="72" t="str">
        <f>IF(PM_EULopi[[#This Row],[Norma ]]="x",COUNTIFS(PM_EULopi[[Norma ]],PM_EULopi[[#This Row],[Norma ]],PM_EULopi[KOPĀ
Punkti ],"&gt;"&amp;PM_EULopi[[#This Row],[KOPĀ
Punkti ]])+1,"")</f>
        <v/>
      </c>
    </row>
    <row r="308" spans="1:39" x14ac:dyDescent="0.25">
      <c r="A308" s="55">
        <v>302</v>
      </c>
      <c r="B308" s="68">
        <v>302</v>
      </c>
      <c r="C308" s="35">
        <f>INDEX(PM_Dalibnieki[],MATCH(PM_EULopi[[#This Row],[Dablībnieka numurs]],PM_Dalibnieki[Dablībnieka numurs],0),2)</f>
        <v>0</v>
      </c>
      <c r="D308" s="35">
        <f>INDEX(PM_Dalibnieki[],MATCH(PM_EULopi[[#This Row],[Dablībnieka numurs]],PM_Dalibnieki[Dablībnieka numurs],0),3)</f>
        <v>0</v>
      </c>
      <c r="E308" s="35">
        <f>INDEX(PM_Dalibnieki[],MATCH(PM_EULopi[[#This Row],[Dablībnieka numurs]],PM_Dalibnieki[Dablībnieka numurs],0),4)</f>
        <v>0</v>
      </c>
      <c r="F308" s="72"/>
      <c r="G308" s="72"/>
      <c r="H308" s="72"/>
      <c r="I308" s="72"/>
      <c r="J308" s="72"/>
      <c r="K308" s="37">
        <f>SUM(PM_EULopi[[#This Row],[S1]:[S5]])</f>
        <v>0</v>
      </c>
      <c r="L308" s="37" t="str">
        <f t="shared" si="20"/>
        <v>(0, 0, 0)</v>
      </c>
      <c r="M308" s="72"/>
      <c r="N308" s="72"/>
      <c r="O308" s="72"/>
      <c r="P308" s="72"/>
      <c r="Q308" s="72"/>
      <c r="R308" s="37">
        <f>SUM(PM_EULopi[[#This Row],[L1]:[L5]])</f>
        <v>0</v>
      </c>
      <c r="S308" s="37" t="str">
        <f t="shared" si="21"/>
        <v>(0, 0, 0)</v>
      </c>
      <c r="T308" s="72"/>
      <c r="U308" s="72"/>
      <c r="V308" s="72"/>
      <c r="W308" s="72"/>
      <c r="X308" s="72"/>
      <c r="Y308" s="37">
        <f>SUM(PM_EULopi[[#This Row],[Ģ1]:[Ģ5]])</f>
        <v>0</v>
      </c>
      <c r="Z308" s="37" t="str">
        <f t="shared" si="22"/>
        <v>(0, 0, 0)</v>
      </c>
      <c r="AA308" s="72"/>
      <c r="AB308" s="72"/>
      <c r="AC308" s="72"/>
      <c r="AD308" s="72"/>
      <c r="AE308" s="72"/>
      <c r="AF308" s="37">
        <f>SUM(PM_EULopi[[#This Row],[C1]:[C5]])</f>
        <v>0</v>
      </c>
      <c r="AG308" s="37" t="str">
        <f t="shared" si="23"/>
        <v>(0, 0, 0)</v>
      </c>
      <c r="AH308" s="68">
        <f>SUM(PM_EULopi[[#This Row],[S Kopā]]+PM_EULopi[[#This Row],[L Kopā]]+PM_EULopi[[#This Row],[Ģ Kopā]]+PM_EULopi[[#This Row],[C Kopā]])</f>
        <v>0</v>
      </c>
      <c r="AI308" s="68" t="str">
        <f t="shared" si="24"/>
        <v>(0, 0, 0)</v>
      </c>
      <c r="AJ308" s="68" t="str">
        <f>IF(PM_EULopi[[#This Row],[KOPĀ
Punkti ]]&gt;0,RANK(PM_EULopi[[#This Row],[KOPĀ
Punkti ]],PM_EULopi[KOPĀ
Punkti ]),"NAV")</f>
        <v>NAV</v>
      </c>
      <c r="AK308" s="68"/>
      <c r="AL308" s="103">
        <f>INDEX(PM_Dalibnieki[],MATCH(PM_EULopi[[#This Row],[Dablībnieka numurs]],PM_Dalibnieki[Dablībnieka numurs],0),6)</f>
        <v>0</v>
      </c>
      <c r="AM308" s="72" t="str">
        <f>IF(PM_EULopi[[#This Row],[Norma ]]="x",COUNTIFS(PM_EULopi[[Norma ]],PM_EULopi[[#This Row],[Norma ]],PM_EULopi[KOPĀ
Punkti ],"&gt;"&amp;PM_EULopi[[#This Row],[KOPĀ
Punkti ]])+1,"")</f>
        <v/>
      </c>
    </row>
    <row r="309" spans="1:39" x14ac:dyDescent="0.25">
      <c r="A309" s="55">
        <v>303</v>
      </c>
      <c r="B309" s="68">
        <v>303</v>
      </c>
      <c r="C309" s="35">
        <f>INDEX(PM_Dalibnieki[],MATCH(PM_EULopi[[#This Row],[Dablībnieka numurs]],PM_Dalibnieki[Dablībnieka numurs],0),2)</f>
        <v>0</v>
      </c>
      <c r="D309" s="35">
        <f>INDEX(PM_Dalibnieki[],MATCH(PM_EULopi[[#This Row],[Dablībnieka numurs]],PM_Dalibnieki[Dablībnieka numurs],0),3)</f>
        <v>0</v>
      </c>
      <c r="E309" s="35">
        <f>INDEX(PM_Dalibnieki[],MATCH(PM_EULopi[[#This Row],[Dablībnieka numurs]],PM_Dalibnieki[Dablībnieka numurs],0),4)</f>
        <v>0</v>
      </c>
      <c r="F309" s="72"/>
      <c r="G309" s="72"/>
      <c r="H309" s="72"/>
      <c r="I309" s="72"/>
      <c r="J309" s="72"/>
      <c r="K309" s="37">
        <f>SUM(PM_EULopi[[#This Row],[S1]:[S5]])</f>
        <v>0</v>
      </c>
      <c r="L309" s="37" t="str">
        <f t="shared" si="20"/>
        <v>(0, 0, 0)</v>
      </c>
      <c r="M309" s="72"/>
      <c r="N309" s="72"/>
      <c r="O309" s="72"/>
      <c r="P309" s="72"/>
      <c r="Q309" s="72"/>
      <c r="R309" s="37">
        <f>SUM(PM_EULopi[[#This Row],[L1]:[L5]])</f>
        <v>0</v>
      </c>
      <c r="S309" s="37" t="str">
        <f t="shared" si="21"/>
        <v>(0, 0, 0)</v>
      </c>
      <c r="T309" s="72"/>
      <c r="U309" s="72"/>
      <c r="V309" s="72"/>
      <c r="W309" s="72"/>
      <c r="X309" s="72"/>
      <c r="Y309" s="37">
        <f>SUM(PM_EULopi[[#This Row],[Ģ1]:[Ģ5]])</f>
        <v>0</v>
      </c>
      <c r="Z309" s="37" t="str">
        <f t="shared" si="22"/>
        <v>(0, 0, 0)</v>
      </c>
      <c r="AA309" s="72"/>
      <c r="AB309" s="72"/>
      <c r="AC309" s="72"/>
      <c r="AD309" s="72"/>
      <c r="AE309" s="72"/>
      <c r="AF309" s="37">
        <f>SUM(PM_EULopi[[#This Row],[C1]:[C5]])</f>
        <v>0</v>
      </c>
      <c r="AG309" s="37" t="str">
        <f t="shared" si="23"/>
        <v>(0, 0, 0)</v>
      </c>
      <c r="AH309" s="68">
        <f>SUM(PM_EULopi[[#This Row],[S Kopā]]+PM_EULopi[[#This Row],[L Kopā]]+PM_EULopi[[#This Row],[Ģ Kopā]]+PM_EULopi[[#This Row],[C Kopā]])</f>
        <v>0</v>
      </c>
      <c r="AI309" s="68" t="str">
        <f t="shared" si="24"/>
        <v>(0, 0, 0)</v>
      </c>
      <c r="AJ309" s="68" t="str">
        <f>IF(PM_EULopi[[#This Row],[KOPĀ
Punkti ]]&gt;0,RANK(PM_EULopi[[#This Row],[KOPĀ
Punkti ]],PM_EULopi[KOPĀ
Punkti ]),"NAV")</f>
        <v>NAV</v>
      </c>
      <c r="AK309" s="68"/>
      <c r="AL309" s="103">
        <f>INDEX(PM_Dalibnieki[],MATCH(PM_EULopi[[#This Row],[Dablībnieka numurs]],PM_Dalibnieki[Dablībnieka numurs],0),6)</f>
        <v>0</v>
      </c>
      <c r="AM309" s="72" t="str">
        <f>IF(PM_EULopi[[#This Row],[Norma ]]="x",COUNTIFS(PM_EULopi[[Norma ]],PM_EULopi[[#This Row],[Norma ]],PM_EULopi[KOPĀ
Punkti ],"&gt;"&amp;PM_EULopi[[#This Row],[KOPĀ
Punkti ]])+1,"")</f>
        <v/>
      </c>
    </row>
    <row r="310" spans="1:39" x14ac:dyDescent="0.25">
      <c r="A310" s="55">
        <v>304</v>
      </c>
      <c r="B310" s="68">
        <v>304</v>
      </c>
      <c r="C310" s="35">
        <f>INDEX(PM_Dalibnieki[],MATCH(PM_EULopi[[#This Row],[Dablībnieka numurs]],PM_Dalibnieki[Dablībnieka numurs],0),2)</f>
        <v>0</v>
      </c>
      <c r="D310" s="35">
        <f>INDEX(PM_Dalibnieki[],MATCH(PM_EULopi[[#This Row],[Dablībnieka numurs]],PM_Dalibnieki[Dablībnieka numurs],0),3)</f>
        <v>0</v>
      </c>
      <c r="E310" s="35">
        <f>INDEX(PM_Dalibnieki[],MATCH(PM_EULopi[[#This Row],[Dablībnieka numurs]],PM_Dalibnieki[Dablībnieka numurs],0),4)</f>
        <v>0</v>
      </c>
      <c r="F310" s="72"/>
      <c r="G310" s="72"/>
      <c r="H310" s="72"/>
      <c r="I310" s="72"/>
      <c r="J310" s="72"/>
      <c r="K310" s="37">
        <f>SUM(PM_EULopi[[#This Row],[S1]:[S5]])</f>
        <v>0</v>
      </c>
      <c r="L310" s="37" t="str">
        <f t="shared" si="20"/>
        <v>(0, 0, 0)</v>
      </c>
      <c r="M310" s="72"/>
      <c r="N310" s="72"/>
      <c r="O310" s="72"/>
      <c r="P310" s="72"/>
      <c r="Q310" s="72"/>
      <c r="R310" s="37">
        <f>SUM(PM_EULopi[[#This Row],[L1]:[L5]])</f>
        <v>0</v>
      </c>
      <c r="S310" s="37" t="str">
        <f t="shared" si="21"/>
        <v>(0, 0, 0)</v>
      </c>
      <c r="T310" s="72"/>
      <c r="U310" s="72"/>
      <c r="V310" s="72"/>
      <c r="W310" s="72"/>
      <c r="X310" s="72"/>
      <c r="Y310" s="37">
        <f>SUM(PM_EULopi[[#This Row],[Ģ1]:[Ģ5]])</f>
        <v>0</v>
      </c>
      <c r="Z310" s="37" t="str">
        <f t="shared" si="22"/>
        <v>(0, 0, 0)</v>
      </c>
      <c r="AA310" s="72"/>
      <c r="AB310" s="72"/>
      <c r="AC310" s="72"/>
      <c r="AD310" s="72"/>
      <c r="AE310" s="72"/>
      <c r="AF310" s="37">
        <f>SUM(PM_EULopi[[#This Row],[C1]:[C5]])</f>
        <v>0</v>
      </c>
      <c r="AG310" s="37" t="str">
        <f t="shared" si="23"/>
        <v>(0, 0, 0)</v>
      </c>
      <c r="AH310" s="68">
        <f>SUM(PM_EULopi[[#This Row],[S Kopā]]+PM_EULopi[[#This Row],[L Kopā]]+PM_EULopi[[#This Row],[Ģ Kopā]]+PM_EULopi[[#This Row],[C Kopā]])</f>
        <v>0</v>
      </c>
      <c r="AI310" s="68" t="str">
        <f t="shared" si="24"/>
        <v>(0, 0, 0)</v>
      </c>
      <c r="AJ310" s="68" t="str">
        <f>IF(PM_EULopi[[#This Row],[KOPĀ
Punkti ]]&gt;0,RANK(PM_EULopi[[#This Row],[KOPĀ
Punkti ]],PM_EULopi[KOPĀ
Punkti ]),"NAV")</f>
        <v>NAV</v>
      </c>
      <c r="AK310" s="68"/>
      <c r="AL310" s="103">
        <f>INDEX(PM_Dalibnieki[],MATCH(PM_EULopi[[#This Row],[Dablībnieka numurs]],PM_Dalibnieki[Dablībnieka numurs],0),6)</f>
        <v>0</v>
      </c>
      <c r="AM310" s="72" t="str">
        <f>IF(PM_EULopi[[#This Row],[Norma ]]="x",COUNTIFS(PM_EULopi[[Norma ]],PM_EULopi[[#This Row],[Norma ]],PM_EULopi[KOPĀ
Punkti ],"&gt;"&amp;PM_EULopi[[#This Row],[KOPĀ
Punkti ]])+1,"")</f>
        <v/>
      </c>
    </row>
    <row r="311" spans="1:39" x14ac:dyDescent="0.25">
      <c r="A311" s="55">
        <v>305</v>
      </c>
      <c r="B311" s="68">
        <v>305</v>
      </c>
      <c r="C311" s="35">
        <f>INDEX(PM_Dalibnieki[],MATCH(PM_EULopi[[#This Row],[Dablībnieka numurs]],PM_Dalibnieki[Dablībnieka numurs],0),2)</f>
        <v>0</v>
      </c>
      <c r="D311" s="35">
        <f>INDEX(PM_Dalibnieki[],MATCH(PM_EULopi[[#This Row],[Dablībnieka numurs]],PM_Dalibnieki[Dablībnieka numurs],0),3)</f>
        <v>0</v>
      </c>
      <c r="E311" s="35">
        <f>INDEX(PM_Dalibnieki[],MATCH(PM_EULopi[[#This Row],[Dablībnieka numurs]],PM_Dalibnieki[Dablībnieka numurs],0),4)</f>
        <v>0</v>
      </c>
      <c r="F311" s="72"/>
      <c r="G311" s="72"/>
      <c r="H311" s="72"/>
      <c r="I311" s="72"/>
      <c r="J311" s="72"/>
      <c r="K311" s="37">
        <f>SUM(PM_EULopi[[#This Row],[S1]:[S5]])</f>
        <v>0</v>
      </c>
      <c r="L311" s="37" t="str">
        <f t="shared" si="20"/>
        <v>(0, 0, 0)</v>
      </c>
      <c r="M311" s="72"/>
      <c r="N311" s="72"/>
      <c r="O311" s="72"/>
      <c r="P311" s="72"/>
      <c r="Q311" s="72"/>
      <c r="R311" s="37">
        <f>SUM(PM_EULopi[[#This Row],[L1]:[L5]])</f>
        <v>0</v>
      </c>
      <c r="S311" s="37" t="str">
        <f t="shared" si="21"/>
        <v>(0, 0, 0)</v>
      </c>
      <c r="T311" s="72"/>
      <c r="U311" s="72"/>
      <c r="V311" s="72"/>
      <c r="W311" s="72"/>
      <c r="X311" s="72"/>
      <c r="Y311" s="37">
        <f>SUM(PM_EULopi[[#This Row],[Ģ1]:[Ģ5]])</f>
        <v>0</v>
      </c>
      <c r="Z311" s="37" t="str">
        <f t="shared" si="22"/>
        <v>(0, 0, 0)</v>
      </c>
      <c r="AA311" s="72"/>
      <c r="AB311" s="72"/>
      <c r="AC311" s="72"/>
      <c r="AD311" s="72"/>
      <c r="AE311" s="72"/>
      <c r="AF311" s="37">
        <f>SUM(PM_EULopi[[#This Row],[C1]:[C5]])</f>
        <v>0</v>
      </c>
      <c r="AG311" s="37" t="str">
        <f t="shared" si="23"/>
        <v>(0, 0, 0)</v>
      </c>
      <c r="AH311" s="68">
        <f>SUM(PM_EULopi[[#This Row],[S Kopā]]+PM_EULopi[[#This Row],[L Kopā]]+PM_EULopi[[#This Row],[Ģ Kopā]]+PM_EULopi[[#This Row],[C Kopā]])</f>
        <v>0</v>
      </c>
      <c r="AI311" s="68" t="str">
        <f t="shared" si="24"/>
        <v>(0, 0, 0)</v>
      </c>
      <c r="AJ311" s="68" t="str">
        <f>IF(PM_EULopi[[#This Row],[KOPĀ
Punkti ]]&gt;0,RANK(PM_EULopi[[#This Row],[KOPĀ
Punkti ]],PM_EULopi[KOPĀ
Punkti ]),"NAV")</f>
        <v>NAV</v>
      </c>
      <c r="AK311" s="68"/>
      <c r="AL311" s="103">
        <f>INDEX(PM_Dalibnieki[],MATCH(PM_EULopi[[#This Row],[Dablībnieka numurs]],PM_Dalibnieki[Dablībnieka numurs],0),6)</f>
        <v>0</v>
      </c>
      <c r="AM311" s="72" t="str">
        <f>IF(PM_EULopi[[#This Row],[Norma ]]="x",COUNTIFS(PM_EULopi[[Norma ]],PM_EULopi[[#This Row],[Norma ]],PM_EULopi[KOPĀ
Punkti ],"&gt;"&amp;PM_EULopi[[#This Row],[KOPĀ
Punkti ]])+1,"")</f>
        <v/>
      </c>
    </row>
    <row r="312" spans="1:39" x14ac:dyDescent="0.25">
      <c r="A312" s="55">
        <v>306</v>
      </c>
      <c r="B312" s="68">
        <v>306</v>
      </c>
      <c r="C312" s="35">
        <f>INDEX(PM_Dalibnieki[],MATCH(PM_EULopi[[#This Row],[Dablībnieka numurs]],PM_Dalibnieki[Dablībnieka numurs],0),2)</f>
        <v>0</v>
      </c>
      <c r="D312" s="35">
        <f>INDEX(PM_Dalibnieki[],MATCH(PM_EULopi[[#This Row],[Dablībnieka numurs]],PM_Dalibnieki[Dablībnieka numurs],0),3)</f>
        <v>0</v>
      </c>
      <c r="E312" s="35">
        <f>INDEX(PM_Dalibnieki[],MATCH(PM_EULopi[[#This Row],[Dablībnieka numurs]],PM_Dalibnieki[Dablībnieka numurs],0),4)</f>
        <v>0</v>
      </c>
      <c r="F312" s="72"/>
      <c r="G312" s="72"/>
      <c r="H312" s="72"/>
      <c r="I312" s="72"/>
      <c r="J312" s="72"/>
      <c r="K312" s="37">
        <f>SUM(PM_EULopi[[#This Row],[S1]:[S5]])</f>
        <v>0</v>
      </c>
      <c r="L312" s="37" t="str">
        <f t="shared" si="20"/>
        <v>(0, 0, 0)</v>
      </c>
      <c r="M312" s="72"/>
      <c r="N312" s="72"/>
      <c r="O312" s="72"/>
      <c r="P312" s="72"/>
      <c r="Q312" s="72"/>
      <c r="R312" s="37">
        <f>SUM(PM_EULopi[[#This Row],[L1]:[L5]])</f>
        <v>0</v>
      </c>
      <c r="S312" s="37" t="str">
        <f t="shared" si="21"/>
        <v>(0, 0, 0)</v>
      </c>
      <c r="T312" s="72"/>
      <c r="U312" s="72"/>
      <c r="V312" s="72"/>
      <c r="W312" s="72"/>
      <c r="X312" s="72"/>
      <c r="Y312" s="37">
        <f>SUM(PM_EULopi[[#This Row],[Ģ1]:[Ģ5]])</f>
        <v>0</v>
      </c>
      <c r="Z312" s="37" t="str">
        <f t="shared" si="22"/>
        <v>(0, 0, 0)</v>
      </c>
      <c r="AA312" s="72"/>
      <c r="AB312" s="72"/>
      <c r="AC312" s="72"/>
      <c r="AD312" s="72"/>
      <c r="AE312" s="72"/>
      <c r="AF312" s="37">
        <f>SUM(PM_EULopi[[#This Row],[C1]:[C5]])</f>
        <v>0</v>
      </c>
      <c r="AG312" s="37" t="str">
        <f t="shared" si="23"/>
        <v>(0, 0, 0)</v>
      </c>
      <c r="AH312" s="68">
        <f>SUM(PM_EULopi[[#This Row],[S Kopā]]+PM_EULopi[[#This Row],[L Kopā]]+PM_EULopi[[#This Row],[Ģ Kopā]]+PM_EULopi[[#This Row],[C Kopā]])</f>
        <v>0</v>
      </c>
      <c r="AI312" s="68" t="str">
        <f t="shared" si="24"/>
        <v>(0, 0, 0)</v>
      </c>
      <c r="AJ312" s="68" t="str">
        <f>IF(PM_EULopi[[#This Row],[KOPĀ
Punkti ]]&gt;0,RANK(PM_EULopi[[#This Row],[KOPĀ
Punkti ]],PM_EULopi[KOPĀ
Punkti ]),"NAV")</f>
        <v>NAV</v>
      </c>
      <c r="AK312" s="68"/>
      <c r="AL312" s="103">
        <f>INDEX(PM_Dalibnieki[],MATCH(PM_EULopi[[#This Row],[Dablībnieka numurs]],PM_Dalibnieki[Dablībnieka numurs],0),6)</f>
        <v>0</v>
      </c>
      <c r="AM312" s="72" t="str">
        <f>IF(PM_EULopi[[#This Row],[Norma ]]="x",COUNTIFS(PM_EULopi[[Norma ]],PM_EULopi[[#This Row],[Norma ]],PM_EULopi[KOPĀ
Punkti ],"&gt;"&amp;PM_EULopi[[#This Row],[KOPĀ
Punkti ]])+1,"")</f>
        <v/>
      </c>
    </row>
    <row r="313" spans="1:39" x14ac:dyDescent="0.25">
      <c r="A313" s="55">
        <v>307</v>
      </c>
      <c r="B313" s="68">
        <v>307</v>
      </c>
      <c r="C313" s="35">
        <f>INDEX(PM_Dalibnieki[],MATCH(PM_EULopi[[#This Row],[Dablībnieka numurs]],PM_Dalibnieki[Dablībnieka numurs],0),2)</f>
        <v>0</v>
      </c>
      <c r="D313" s="35">
        <f>INDEX(PM_Dalibnieki[],MATCH(PM_EULopi[[#This Row],[Dablībnieka numurs]],PM_Dalibnieki[Dablībnieka numurs],0),3)</f>
        <v>0</v>
      </c>
      <c r="E313" s="35">
        <f>INDEX(PM_Dalibnieki[],MATCH(PM_EULopi[[#This Row],[Dablībnieka numurs]],PM_Dalibnieki[Dablībnieka numurs],0),4)</f>
        <v>0</v>
      </c>
      <c r="F313" s="72"/>
      <c r="G313" s="72"/>
      <c r="H313" s="72"/>
      <c r="I313" s="72"/>
      <c r="J313" s="72"/>
      <c r="K313" s="37">
        <f>SUM(PM_EULopi[[#This Row],[S1]:[S5]])</f>
        <v>0</v>
      </c>
      <c r="L313" s="37" t="str">
        <f t="shared" si="20"/>
        <v>(0, 0, 0)</v>
      </c>
      <c r="M313" s="72"/>
      <c r="N313" s="72"/>
      <c r="O313" s="72"/>
      <c r="P313" s="72"/>
      <c r="Q313" s="72"/>
      <c r="R313" s="37">
        <f>SUM(PM_EULopi[[#This Row],[L1]:[L5]])</f>
        <v>0</v>
      </c>
      <c r="S313" s="37" t="str">
        <f t="shared" si="21"/>
        <v>(0, 0, 0)</v>
      </c>
      <c r="T313" s="72"/>
      <c r="U313" s="72"/>
      <c r="V313" s="72"/>
      <c r="W313" s="72"/>
      <c r="X313" s="72"/>
      <c r="Y313" s="37">
        <f>SUM(PM_EULopi[[#This Row],[Ģ1]:[Ģ5]])</f>
        <v>0</v>
      </c>
      <c r="Z313" s="37" t="str">
        <f t="shared" si="22"/>
        <v>(0, 0, 0)</v>
      </c>
      <c r="AA313" s="72"/>
      <c r="AB313" s="72"/>
      <c r="AC313" s="72"/>
      <c r="AD313" s="72"/>
      <c r="AE313" s="72"/>
      <c r="AF313" s="37">
        <f>SUM(PM_EULopi[[#This Row],[C1]:[C5]])</f>
        <v>0</v>
      </c>
      <c r="AG313" s="37" t="str">
        <f t="shared" si="23"/>
        <v>(0, 0, 0)</v>
      </c>
      <c r="AH313" s="68">
        <f>SUM(PM_EULopi[[#This Row],[S Kopā]]+PM_EULopi[[#This Row],[L Kopā]]+PM_EULopi[[#This Row],[Ģ Kopā]]+PM_EULopi[[#This Row],[C Kopā]])</f>
        <v>0</v>
      </c>
      <c r="AI313" s="68" t="str">
        <f t="shared" si="24"/>
        <v>(0, 0, 0)</v>
      </c>
      <c r="AJ313" s="68" t="str">
        <f>IF(PM_EULopi[[#This Row],[KOPĀ
Punkti ]]&gt;0,RANK(PM_EULopi[[#This Row],[KOPĀ
Punkti ]],PM_EULopi[KOPĀ
Punkti ]),"NAV")</f>
        <v>NAV</v>
      </c>
      <c r="AK313" s="68"/>
      <c r="AL313" s="103">
        <f>INDEX(PM_Dalibnieki[],MATCH(PM_EULopi[[#This Row],[Dablībnieka numurs]],PM_Dalibnieki[Dablībnieka numurs],0),6)</f>
        <v>0</v>
      </c>
      <c r="AM313" s="72" t="str">
        <f>IF(PM_EULopi[[#This Row],[Norma ]]="x",COUNTIFS(PM_EULopi[[Norma ]],PM_EULopi[[#This Row],[Norma ]],PM_EULopi[KOPĀ
Punkti ],"&gt;"&amp;PM_EULopi[[#This Row],[KOPĀ
Punkti ]])+1,"")</f>
        <v/>
      </c>
    </row>
    <row r="314" spans="1:39" x14ac:dyDescent="0.25">
      <c r="A314" s="55">
        <v>308</v>
      </c>
      <c r="B314" s="68">
        <v>308</v>
      </c>
      <c r="C314" s="35">
        <f>INDEX(PM_Dalibnieki[],MATCH(PM_EULopi[[#This Row],[Dablībnieka numurs]],PM_Dalibnieki[Dablībnieka numurs],0),2)</f>
        <v>0</v>
      </c>
      <c r="D314" s="35">
        <f>INDEX(PM_Dalibnieki[],MATCH(PM_EULopi[[#This Row],[Dablībnieka numurs]],PM_Dalibnieki[Dablībnieka numurs],0),3)</f>
        <v>0</v>
      </c>
      <c r="E314" s="35">
        <f>INDEX(PM_Dalibnieki[],MATCH(PM_EULopi[[#This Row],[Dablībnieka numurs]],PM_Dalibnieki[Dablībnieka numurs],0),4)</f>
        <v>0</v>
      </c>
      <c r="F314" s="72"/>
      <c r="G314" s="72"/>
      <c r="H314" s="72"/>
      <c r="I314" s="72"/>
      <c r="J314" s="72"/>
      <c r="K314" s="37">
        <f>SUM(PM_EULopi[[#This Row],[S1]:[S5]])</f>
        <v>0</v>
      </c>
      <c r="L314" s="37" t="str">
        <f t="shared" si="20"/>
        <v>(0, 0, 0)</v>
      </c>
      <c r="M314" s="72"/>
      <c r="N314" s="72"/>
      <c r="O314" s="72"/>
      <c r="P314" s="72"/>
      <c r="Q314" s="72"/>
      <c r="R314" s="37">
        <f>SUM(PM_EULopi[[#This Row],[L1]:[L5]])</f>
        <v>0</v>
      </c>
      <c r="S314" s="37" t="str">
        <f t="shared" si="21"/>
        <v>(0, 0, 0)</v>
      </c>
      <c r="T314" s="72"/>
      <c r="U314" s="72"/>
      <c r="V314" s="72"/>
      <c r="W314" s="72"/>
      <c r="X314" s="72"/>
      <c r="Y314" s="37">
        <f>SUM(PM_EULopi[[#This Row],[Ģ1]:[Ģ5]])</f>
        <v>0</v>
      </c>
      <c r="Z314" s="37" t="str">
        <f t="shared" si="22"/>
        <v>(0, 0, 0)</v>
      </c>
      <c r="AA314" s="72"/>
      <c r="AB314" s="72"/>
      <c r="AC314" s="72"/>
      <c r="AD314" s="72"/>
      <c r="AE314" s="72"/>
      <c r="AF314" s="37">
        <f>SUM(PM_EULopi[[#This Row],[C1]:[C5]])</f>
        <v>0</v>
      </c>
      <c r="AG314" s="37" t="str">
        <f t="shared" si="23"/>
        <v>(0, 0, 0)</v>
      </c>
      <c r="AH314" s="68">
        <f>SUM(PM_EULopi[[#This Row],[S Kopā]]+PM_EULopi[[#This Row],[L Kopā]]+PM_EULopi[[#This Row],[Ģ Kopā]]+PM_EULopi[[#This Row],[C Kopā]])</f>
        <v>0</v>
      </c>
      <c r="AI314" s="68" t="str">
        <f t="shared" si="24"/>
        <v>(0, 0, 0)</v>
      </c>
      <c r="AJ314" s="68" t="str">
        <f>IF(PM_EULopi[[#This Row],[KOPĀ
Punkti ]]&gt;0,RANK(PM_EULopi[[#This Row],[KOPĀ
Punkti ]],PM_EULopi[KOPĀ
Punkti ]),"NAV")</f>
        <v>NAV</v>
      </c>
      <c r="AK314" s="68"/>
      <c r="AL314" s="103">
        <f>INDEX(PM_Dalibnieki[],MATCH(PM_EULopi[[#This Row],[Dablībnieka numurs]],PM_Dalibnieki[Dablībnieka numurs],0),6)</f>
        <v>0</v>
      </c>
      <c r="AM314" s="72" t="str">
        <f>IF(PM_EULopi[[#This Row],[Norma ]]="x",COUNTIFS(PM_EULopi[[Norma ]],PM_EULopi[[#This Row],[Norma ]],PM_EULopi[KOPĀ
Punkti ],"&gt;"&amp;PM_EULopi[[#This Row],[KOPĀ
Punkti ]])+1,"")</f>
        <v/>
      </c>
    </row>
    <row r="315" spans="1:39" x14ac:dyDescent="0.25">
      <c r="A315" s="55">
        <v>309</v>
      </c>
      <c r="B315" s="68">
        <v>309</v>
      </c>
      <c r="C315" s="35">
        <f>INDEX(PM_Dalibnieki[],MATCH(PM_EULopi[[#This Row],[Dablībnieka numurs]],PM_Dalibnieki[Dablībnieka numurs],0),2)</f>
        <v>0</v>
      </c>
      <c r="D315" s="35">
        <f>INDEX(PM_Dalibnieki[],MATCH(PM_EULopi[[#This Row],[Dablībnieka numurs]],PM_Dalibnieki[Dablībnieka numurs],0),3)</f>
        <v>0</v>
      </c>
      <c r="E315" s="35">
        <f>INDEX(PM_Dalibnieki[],MATCH(PM_EULopi[[#This Row],[Dablībnieka numurs]],PM_Dalibnieki[Dablībnieka numurs],0),4)</f>
        <v>0</v>
      </c>
      <c r="F315" s="72"/>
      <c r="G315" s="72"/>
      <c r="H315" s="72"/>
      <c r="I315" s="72"/>
      <c r="J315" s="72"/>
      <c r="K315" s="37">
        <f>SUM(PM_EULopi[[#This Row],[S1]:[S5]])</f>
        <v>0</v>
      </c>
      <c r="L315" s="37" t="str">
        <f t="shared" si="20"/>
        <v>(0, 0, 0)</v>
      </c>
      <c r="M315" s="72"/>
      <c r="N315" s="72"/>
      <c r="O315" s="72"/>
      <c r="P315" s="72"/>
      <c r="Q315" s="72"/>
      <c r="R315" s="37">
        <f>SUM(PM_EULopi[[#This Row],[L1]:[L5]])</f>
        <v>0</v>
      </c>
      <c r="S315" s="37" t="str">
        <f t="shared" si="21"/>
        <v>(0, 0, 0)</v>
      </c>
      <c r="T315" s="72"/>
      <c r="U315" s="72"/>
      <c r="V315" s="72"/>
      <c r="W315" s="72"/>
      <c r="X315" s="72"/>
      <c r="Y315" s="37">
        <f>SUM(PM_EULopi[[#This Row],[Ģ1]:[Ģ5]])</f>
        <v>0</v>
      </c>
      <c r="Z315" s="37" t="str">
        <f t="shared" si="22"/>
        <v>(0, 0, 0)</v>
      </c>
      <c r="AA315" s="72"/>
      <c r="AB315" s="72"/>
      <c r="AC315" s="72"/>
      <c r="AD315" s="72"/>
      <c r="AE315" s="72"/>
      <c r="AF315" s="37">
        <f>SUM(PM_EULopi[[#This Row],[C1]:[C5]])</f>
        <v>0</v>
      </c>
      <c r="AG315" s="37" t="str">
        <f t="shared" si="23"/>
        <v>(0, 0, 0)</v>
      </c>
      <c r="AH315" s="68">
        <f>SUM(PM_EULopi[[#This Row],[S Kopā]]+PM_EULopi[[#This Row],[L Kopā]]+PM_EULopi[[#This Row],[Ģ Kopā]]+PM_EULopi[[#This Row],[C Kopā]])</f>
        <v>0</v>
      </c>
      <c r="AI315" s="68" t="str">
        <f t="shared" si="24"/>
        <v>(0, 0, 0)</v>
      </c>
      <c r="AJ315" s="68" t="str">
        <f>IF(PM_EULopi[[#This Row],[KOPĀ
Punkti ]]&gt;0,RANK(PM_EULopi[[#This Row],[KOPĀ
Punkti ]],PM_EULopi[KOPĀ
Punkti ]),"NAV")</f>
        <v>NAV</v>
      </c>
      <c r="AK315" s="68"/>
      <c r="AL315" s="103">
        <f>INDEX(PM_Dalibnieki[],MATCH(PM_EULopi[[#This Row],[Dablībnieka numurs]],PM_Dalibnieki[Dablībnieka numurs],0),6)</f>
        <v>0</v>
      </c>
      <c r="AM315" s="72" t="str">
        <f>IF(PM_EULopi[[#This Row],[Norma ]]="x",COUNTIFS(PM_EULopi[[Norma ]],PM_EULopi[[#This Row],[Norma ]],PM_EULopi[KOPĀ
Punkti ],"&gt;"&amp;PM_EULopi[[#This Row],[KOPĀ
Punkti ]])+1,"")</f>
        <v/>
      </c>
    </row>
    <row r="316" spans="1:39" x14ac:dyDescent="0.25">
      <c r="A316" s="55">
        <v>310</v>
      </c>
      <c r="B316" s="68">
        <v>310</v>
      </c>
      <c r="C316" s="35">
        <f>INDEX(PM_Dalibnieki[],MATCH(PM_EULopi[[#This Row],[Dablībnieka numurs]],PM_Dalibnieki[Dablībnieka numurs],0),2)</f>
        <v>0</v>
      </c>
      <c r="D316" s="35">
        <f>INDEX(PM_Dalibnieki[],MATCH(PM_EULopi[[#This Row],[Dablībnieka numurs]],PM_Dalibnieki[Dablībnieka numurs],0),3)</f>
        <v>0</v>
      </c>
      <c r="E316" s="35">
        <f>INDEX(PM_Dalibnieki[],MATCH(PM_EULopi[[#This Row],[Dablībnieka numurs]],PM_Dalibnieki[Dablībnieka numurs],0),4)</f>
        <v>0</v>
      </c>
      <c r="F316" s="72"/>
      <c r="G316" s="72"/>
      <c r="H316" s="72"/>
      <c r="I316" s="72"/>
      <c r="J316" s="72"/>
      <c r="K316" s="37">
        <f>SUM(PM_EULopi[[#This Row],[S1]:[S5]])</f>
        <v>0</v>
      </c>
      <c r="L316" s="37" t="str">
        <f t="shared" si="20"/>
        <v>(0, 0, 0)</v>
      </c>
      <c r="M316" s="72"/>
      <c r="N316" s="72"/>
      <c r="O316" s="72"/>
      <c r="P316" s="72"/>
      <c r="Q316" s="72"/>
      <c r="R316" s="37">
        <f>SUM(PM_EULopi[[#This Row],[L1]:[L5]])</f>
        <v>0</v>
      </c>
      <c r="S316" s="37" t="str">
        <f t="shared" si="21"/>
        <v>(0, 0, 0)</v>
      </c>
      <c r="T316" s="72"/>
      <c r="U316" s="72"/>
      <c r="V316" s="72"/>
      <c r="W316" s="72"/>
      <c r="X316" s="72"/>
      <c r="Y316" s="37">
        <f>SUM(PM_EULopi[[#This Row],[Ģ1]:[Ģ5]])</f>
        <v>0</v>
      </c>
      <c r="Z316" s="37" t="str">
        <f t="shared" si="22"/>
        <v>(0, 0, 0)</v>
      </c>
      <c r="AA316" s="72"/>
      <c r="AB316" s="72"/>
      <c r="AC316" s="72"/>
      <c r="AD316" s="72"/>
      <c r="AE316" s="72"/>
      <c r="AF316" s="37">
        <f>SUM(PM_EULopi[[#This Row],[C1]:[C5]])</f>
        <v>0</v>
      </c>
      <c r="AG316" s="37" t="str">
        <f t="shared" si="23"/>
        <v>(0, 0, 0)</v>
      </c>
      <c r="AH316" s="68">
        <f>SUM(PM_EULopi[[#This Row],[S Kopā]]+PM_EULopi[[#This Row],[L Kopā]]+PM_EULopi[[#This Row],[Ģ Kopā]]+PM_EULopi[[#This Row],[C Kopā]])</f>
        <v>0</v>
      </c>
      <c r="AI316" s="68" t="str">
        <f t="shared" si="24"/>
        <v>(0, 0, 0)</v>
      </c>
      <c r="AJ316" s="68" t="str">
        <f>IF(PM_EULopi[[#This Row],[KOPĀ
Punkti ]]&gt;0,RANK(PM_EULopi[[#This Row],[KOPĀ
Punkti ]],PM_EULopi[KOPĀ
Punkti ]),"NAV")</f>
        <v>NAV</v>
      </c>
      <c r="AK316" s="68"/>
      <c r="AL316" s="103">
        <f>INDEX(PM_Dalibnieki[],MATCH(PM_EULopi[[#This Row],[Dablībnieka numurs]],PM_Dalibnieki[Dablībnieka numurs],0),6)</f>
        <v>0</v>
      </c>
      <c r="AM316" s="72" t="str">
        <f>IF(PM_EULopi[[#This Row],[Norma ]]="x",COUNTIFS(PM_EULopi[[Norma ]],PM_EULopi[[#This Row],[Norma ]],PM_EULopi[KOPĀ
Punkti ],"&gt;"&amp;PM_EULopi[[#This Row],[KOPĀ
Punkti ]])+1,"")</f>
        <v/>
      </c>
    </row>
    <row r="317" spans="1:39" x14ac:dyDescent="0.25">
      <c r="A317" s="55">
        <v>311</v>
      </c>
      <c r="B317" s="68">
        <v>311</v>
      </c>
      <c r="C317" s="35">
        <f>INDEX(PM_Dalibnieki[],MATCH(PM_EULopi[[#This Row],[Dablībnieka numurs]],PM_Dalibnieki[Dablībnieka numurs],0),2)</f>
        <v>0</v>
      </c>
      <c r="D317" s="35">
        <f>INDEX(PM_Dalibnieki[],MATCH(PM_EULopi[[#This Row],[Dablībnieka numurs]],PM_Dalibnieki[Dablībnieka numurs],0),3)</f>
        <v>0</v>
      </c>
      <c r="E317" s="35">
        <f>INDEX(PM_Dalibnieki[],MATCH(PM_EULopi[[#This Row],[Dablībnieka numurs]],PM_Dalibnieki[Dablībnieka numurs],0),4)</f>
        <v>0</v>
      </c>
      <c r="F317" s="72"/>
      <c r="G317" s="72"/>
      <c r="H317" s="72"/>
      <c r="I317" s="72"/>
      <c r="J317" s="72"/>
      <c r="K317" s="37">
        <f>SUM(PM_EULopi[[#This Row],[S1]:[S5]])</f>
        <v>0</v>
      </c>
      <c r="L317" s="37" t="str">
        <f t="shared" si="20"/>
        <v>(0, 0, 0)</v>
      </c>
      <c r="M317" s="72"/>
      <c r="N317" s="72"/>
      <c r="O317" s="72"/>
      <c r="P317" s="72"/>
      <c r="Q317" s="72"/>
      <c r="R317" s="37">
        <f>SUM(PM_EULopi[[#This Row],[L1]:[L5]])</f>
        <v>0</v>
      </c>
      <c r="S317" s="37" t="str">
        <f t="shared" si="21"/>
        <v>(0, 0, 0)</v>
      </c>
      <c r="T317" s="72"/>
      <c r="U317" s="72"/>
      <c r="V317" s="72"/>
      <c r="W317" s="72"/>
      <c r="X317" s="72"/>
      <c r="Y317" s="37">
        <f>SUM(PM_EULopi[[#This Row],[Ģ1]:[Ģ5]])</f>
        <v>0</v>
      </c>
      <c r="Z317" s="37" t="str">
        <f t="shared" si="22"/>
        <v>(0, 0, 0)</v>
      </c>
      <c r="AA317" s="72"/>
      <c r="AB317" s="72"/>
      <c r="AC317" s="72"/>
      <c r="AD317" s="72"/>
      <c r="AE317" s="72"/>
      <c r="AF317" s="37">
        <f>SUM(PM_EULopi[[#This Row],[C1]:[C5]])</f>
        <v>0</v>
      </c>
      <c r="AG317" s="37" t="str">
        <f t="shared" si="23"/>
        <v>(0, 0, 0)</v>
      </c>
      <c r="AH317" s="68">
        <f>SUM(PM_EULopi[[#This Row],[S Kopā]]+PM_EULopi[[#This Row],[L Kopā]]+PM_EULopi[[#This Row],[Ģ Kopā]]+PM_EULopi[[#This Row],[C Kopā]])</f>
        <v>0</v>
      </c>
      <c r="AI317" s="68" t="str">
        <f t="shared" si="24"/>
        <v>(0, 0, 0)</v>
      </c>
      <c r="AJ317" s="68" t="str">
        <f>IF(PM_EULopi[[#This Row],[KOPĀ
Punkti ]]&gt;0,RANK(PM_EULopi[[#This Row],[KOPĀ
Punkti ]],PM_EULopi[KOPĀ
Punkti ]),"NAV")</f>
        <v>NAV</v>
      </c>
      <c r="AK317" s="68"/>
      <c r="AL317" s="103">
        <f>INDEX(PM_Dalibnieki[],MATCH(PM_EULopi[[#This Row],[Dablībnieka numurs]],PM_Dalibnieki[Dablībnieka numurs],0),6)</f>
        <v>0</v>
      </c>
      <c r="AM317" s="72" t="str">
        <f>IF(PM_EULopi[[#This Row],[Norma ]]="x",COUNTIFS(PM_EULopi[[Norma ]],PM_EULopi[[#This Row],[Norma ]],PM_EULopi[KOPĀ
Punkti ],"&gt;"&amp;PM_EULopi[[#This Row],[KOPĀ
Punkti ]])+1,"")</f>
        <v/>
      </c>
    </row>
    <row r="318" spans="1:39" x14ac:dyDescent="0.25">
      <c r="A318" s="55">
        <v>312</v>
      </c>
      <c r="B318" s="68">
        <v>312</v>
      </c>
      <c r="C318" s="35">
        <f>INDEX(PM_Dalibnieki[],MATCH(PM_EULopi[[#This Row],[Dablībnieka numurs]],PM_Dalibnieki[Dablībnieka numurs],0),2)</f>
        <v>0</v>
      </c>
      <c r="D318" s="35">
        <f>INDEX(PM_Dalibnieki[],MATCH(PM_EULopi[[#This Row],[Dablībnieka numurs]],PM_Dalibnieki[Dablībnieka numurs],0),3)</f>
        <v>0</v>
      </c>
      <c r="E318" s="35">
        <f>INDEX(PM_Dalibnieki[],MATCH(PM_EULopi[[#This Row],[Dablībnieka numurs]],PM_Dalibnieki[Dablībnieka numurs],0),4)</f>
        <v>0</v>
      </c>
      <c r="F318" s="72"/>
      <c r="G318" s="72"/>
      <c r="H318" s="72"/>
      <c r="I318" s="72"/>
      <c r="J318" s="72"/>
      <c r="K318" s="37">
        <f>SUM(PM_EULopi[[#This Row],[S1]:[S5]])</f>
        <v>0</v>
      </c>
      <c r="L318" s="37" t="str">
        <f t="shared" si="20"/>
        <v>(0, 0, 0)</v>
      </c>
      <c r="M318" s="72"/>
      <c r="N318" s="72"/>
      <c r="O318" s="72"/>
      <c r="P318" s="72"/>
      <c r="Q318" s="72"/>
      <c r="R318" s="37">
        <f>SUM(PM_EULopi[[#This Row],[L1]:[L5]])</f>
        <v>0</v>
      </c>
      <c r="S318" s="37" t="str">
        <f t="shared" si="21"/>
        <v>(0, 0, 0)</v>
      </c>
      <c r="T318" s="72"/>
      <c r="U318" s="72"/>
      <c r="V318" s="72"/>
      <c r="W318" s="72"/>
      <c r="X318" s="72"/>
      <c r="Y318" s="37">
        <f>SUM(PM_EULopi[[#This Row],[Ģ1]:[Ģ5]])</f>
        <v>0</v>
      </c>
      <c r="Z318" s="37" t="str">
        <f t="shared" si="22"/>
        <v>(0, 0, 0)</v>
      </c>
      <c r="AA318" s="72"/>
      <c r="AB318" s="72"/>
      <c r="AC318" s="72"/>
      <c r="AD318" s="72"/>
      <c r="AE318" s="72"/>
      <c r="AF318" s="37">
        <f>SUM(PM_EULopi[[#This Row],[C1]:[C5]])</f>
        <v>0</v>
      </c>
      <c r="AG318" s="37" t="str">
        <f t="shared" si="23"/>
        <v>(0, 0, 0)</v>
      </c>
      <c r="AH318" s="68">
        <f>SUM(PM_EULopi[[#This Row],[S Kopā]]+PM_EULopi[[#This Row],[L Kopā]]+PM_EULopi[[#This Row],[Ģ Kopā]]+PM_EULopi[[#This Row],[C Kopā]])</f>
        <v>0</v>
      </c>
      <c r="AI318" s="68" t="str">
        <f t="shared" si="24"/>
        <v>(0, 0, 0)</v>
      </c>
      <c r="AJ318" s="68" t="str">
        <f>IF(PM_EULopi[[#This Row],[KOPĀ
Punkti ]]&gt;0,RANK(PM_EULopi[[#This Row],[KOPĀ
Punkti ]],PM_EULopi[KOPĀ
Punkti ]),"NAV")</f>
        <v>NAV</v>
      </c>
      <c r="AK318" s="68"/>
      <c r="AL318" s="103">
        <f>INDEX(PM_Dalibnieki[],MATCH(PM_EULopi[[#This Row],[Dablībnieka numurs]],PM_Dalibnieki[Dablībnieka numurs],0),6)</f>
        <v>0</v>
      </c>
      <c r="AM318" s="72" t="str">
        <f>IF(PM_EULopi[[#This Row],[Norma ]]="x",COUNTIFS(PM_EULopi[[Norma ]],PM_EULopi[[#This Row],[Norma ]],PM_EULopi[KOPĀ
Punkti ],"&gt;"&amp;PM_EULopi[[#This Row],[KOPĀ
Punkti ]])+1,"")</f>
        <v/>
      </c>
    </row>
    <row r="319" spans="1:39" x14ac:dyDescent="0.25">
      <c r="A319" s="55">
        <v>313</v>
      </c>
      <c r="B319" s="68">
        <v>313</v>
      </c>
      <c r="C319" s="35">
        <f>INDEX(PM_Dalibnieki[],MATCH(PM_EULopi[[#This Row],[Dablībnieka numurs]],PM_Dalibnieki[Dablībnieka numurs],0),2)</f>
        <v>0</v>
      </c>
      <c r="D319" s="35">
        <f>INDEX(PM_Dalibnieki[],MATCH(PM_EULopi[[#This Row],[Dablībnieka numurs]],PM_Dalibnieki[Dablībnieka numurs],0),3)</f>
        <v>0</v>
      </c>
      <c r="E319" s="35">
        <f>INDEX(PM_Dalibnieki[],MATCH(PM_EULopi[[#This Row],[Dablībnieka numurs]],PM_Dalibnieki[Dablībnieka numurs],0),4)</f>
        <v>0</v>
      </c>
      <c r="F319" s="72"/>
      <c r="G319" s="72"/>
      <c r="H319" s="72"/>
      <c r="I319" s="72"/>
      <c r="J319" s="72"/>
      <c r="K319" s="37">
        <f>SUM(PM_EULopi[[#This Row],[S1]:[S5]])</f>
        <v>0</v>
      </c>
      <c r="L319" s="37" t="str">
        <f t="shared" si="20"/>
        <v>(0, 0, 0)</v>
      </c>
      <c r="M319" s="72"/>
      <c r="N319" s="72"/>
      <c r="O319" s="72"/>
      <c r="P319" s="72"/>
      <c r="Q319" s="72"/>
      <c r="R319" s="37">
        <f>SUM(PM_EULopi[[#This Row],[L1]:[L5]])</f>
        <v>0</v>
      </c>
      <c r="S319" s="37" t="str">
        <f t="shared" si="21"/>
        <v>(0, 0, 0)</v>
      </c>
      <c r="T319" s="72"/>
      <c r="U319" s="72"/>
      <c r="V319" s="72"/>
      <c r="W319" s="72"/>
      <c r="X319" s="72"/>
      <c r="Y319" s="37">
        <f>SUM(PM_EULopi[[#This Row],[Ģ1]:[Ģ5]])</f>
        <v>0</v>
      </c>
      <c r="Z319" s="37" t="str">
        <f t="shared" si="22"/>
        <v>(0, 0, 0)</v>
      </c>
      <c r="AA319" s="72"/>
      <c r="AB319" s="72"/>
      <c r="AC319" s="72"/>
      <c r="AD319" s="72"/>
      <c r="AE319" s="72"/>
      <c r="AF319" s="37">
        <f>SUM(PM_EULopi[[#This Row],[C1]:[C5]])</f>
        <v>0</v>
      </c>
      <c r="AG319" s="37" t="str">
        <f t="shared" si="23"/>
        <v>(0, 0, 0)</v>
      </c>
      <c r="AH319" s="68">
        <f>SUM(PM_EULopi[[#This Row],[S Kopā]]+PM_EULopi[[#This Row],[L Kopā]]+PM_EULopi[[#This Row],[Ģ Kopā]]+PM_EULopi[[#This Row],[C Kopā]])</f>
        <v>0</v>
      </c>
      <c r="AI319" s="68" t="str">
        <f t="shared" si="24"/>
        <v>(0, 0, 0)</v>
      </c>
      <c r="AJ319" s="68" t="str">
        <f>IF(PM_EULopi[[#This Row],[KOPĀ
Punkti ]]&gt;0,RANK(PM_EULopi[[#This Row],[KOPĀ
Punkti ]],PM_EULopi[KOPĀ
Punkti ]),"NAV")</f>
        <v>NAV</v>
      </c>
      <c r="AK319" s="68"/>
      <c r="AL319" s="103">
        <f>INDEX(PM_Dalibnieki[],MATCH(PM_EULopi[[#This Row],[Dablībnieka numurs]],PM_Dalibnieki[Dablībnieka numurs],0),6)</f>
        <v>0</v>
      </c>
      <c r="AM319" s="72" t="str">
        <f>IF(PM_EULopi[[#This Row],[Norma ]]="x",COUNTIFS(PM_EULopi[[Norma ]],PM_EULopi[[#This Row],[Norma ]],PM_EULopi[KOPĀ
Punkti ],"&gt;"&amp;PM_EULopi[[#This Row],[KOPĀ
Punkti ]])+1,"")</f>
        <v/>
      </c>
    </row>
    <row r="320" spans="1:39" x14ac:dyDescent="0.25">
      <c r="A320" s="55">
        <v>314</v>
      </c>
      <c r="B320" s="68">
        <v>314</v>
      </c>
      <c r="C320" s="35">
        <f>INDEX(PM_Dalibnieki[],MATCH(PM_EULopi[[#This Row],[Dablībnieka numurs]],PM_Dalibnieki[Dablībnieka numurs],0),2)</f>
        <v>0</v>
      </c>
      <c r="D320" s="35">
        <f>INDEX(PM_Dalibnieki[],MATCH(PM_EULopi[[#This Row],[Dablībnieka numurs]],PM_Dalibnieki[Dablībnieka numurs],0),3)</f>
        <v>0</v>
      </c>
      <c r="E320" s="35">
        <f>INDEX(PM_Dalibnieki[],MATCH(PM_EULopi[[#This Row],[Dablībnieka numurs]],PM_Dalibnieki[Dablībnieka numurs],0),4)</f>
        <v>0</v>
      </c>
      <c r="F320" s="72"/>
      <c r="G320" s="72"/>
      <c r="H320" s="72"/>
      <c r="I320" s="72"/>
      <c r="J320" s="72"/>
      <c r="K320" s="37">
        <f>SUM(PM_EULopi[[#This Row],[S1]:[S5]])</f>
        <v>0</v>
      </c>
      <c r="L320" s="37" t="str">
        <f t="shared" si="20"/>
        <v>(0, 0, 0)</v>
      </c>
      <c r="M320" s="72"/>
      <c r="N320" s="72"/>
      <c r="O320" s="72"/>
      <c r="P320" s="72"/>
      <c r="Q320" s="72"/>
      <c r="R320" s="37">
        <f>SUM(PM_EULopi[[#This Row],[L1]:[L5]])</f>
        <v>0</v>
      </c>
      <c r="S320" s="37" t="str">
        <f t="shared" si="21"/>
        <v>(0, 0, 0)</v>
      </c>
      <c r="T320" s="72"/>
      <c r="U320" s="72"/>
      <c r="V320" s="72"/>
      <c r="W320" s="72"/>
      <c r="X320" s="72"/>
      <c r="Y320" s="37">
        <f>SUM(PM_EULopi[[#This Row],[Ģ1]:[Ģ5]])</f>
        <v>0</v>
      </c>
      <c r="Z320" s="37" t="str">
        <f t="shared" si="22"/>
        <v>(0, 0, 0)</v>
      </c>
      <c r="AA320" s="72"/>
      <c r="AB320" s="72"/>
      <c r="AC320" s="72"/>
      <c r="AD320" s="72"/>
      <c r="AE320" s="72"/>
      <c r="AF320" s="37">
        <f>SUM(PM_EULopi[[#This Row],[C1]:[C5]])</f>
        <v>0</v>
      </c>
      <c r="AG320" s="37" t="str">
        <f t="shared" si="23"/>
        <v>(0, 0, 0)</v>
      </c>
      <c r="AH320" s="68">
        <f>SUM(PM_EULopi[[#This Row],[S Kopā]]+PM_EULopi[[#This Row],[L Kopā]]+PM_EULopi[[#This Row],[Ģ Kopā]]+PM_EULopi[[#This Row],[C Kopā]])</f>
        <v>0</v>
      </c>
      <c r="AI320" s="68" t="str">
        <f t="shared" si="24"/>
        <v>(0, 0, 0)</v>
      </c>
      <c r="AJ320" s="68" t="str">
        <f>IF(PM_EULopi[[#This Row],[KOPĀ
Punkti ]]&gt;0,RANK(PM_EULopi[[#This Row],[KOPĀ
Punkti ]],PM_EULopi[KOPĀ
Punkti ]),"NAV")</f>
        <v>NAV</v>
      </c>
      <c r="AK320" s="68"/>
      <c r="AL320" s="103">
        <f>INDEX(PM_Dalibnieki[],MATCH(PM_EULopi[[#This Row],[Dablībnieka numurs]],PM_Dalibnieki[Dablībnieka numurs],0),6)</f>
        <v>0</v>
      </c>
      <c r="AM320" s="72" t="str">
        <f>IF(PM_EULopi[[#This Row],[Norma ]]="x",COUNTIFS(PM_EULopi[[Norma ]],PM_EULopi[[#This Row],[Norma ]],PM_EULopi[KOPĀ
Punkti ],"&gt;"&amp;PM_EULopi[[#This Row],[KOPĀ
Punkti ]])+1,"")</f>
        <v/>
      </c>
    </row>
    <row r="321" spans="1:39" x14ac:dyDescent="0.25">
      <c r="A321" s="55">
        <v>315</v>
      </c>
      <c r="B321" s="68">
        <v>315</v>
      </c>
      <c r="C321" s="35">
        <f>INDEX(PM_Dalibnieki[],MATCH(PM_EULopi[[#This Row],[Dablībnieka numurs]],PM_Dalibnieki[Dablībnieka numurs],0),2)</f>
        <v>0</v>
      </c>
      <c r="D321" s="35">
        <f>INDEX(PM_Dalibnieki[],MATCH(PM_EULopi[[#This Row],[Dablībnieka numurs]],PM_Dalibnieki[Dablībnieka numurs],0),3)</f>
        <v>0</v>
      </c>
      <c r="E321" s="35">
        <f>INDEX(PM_Dalibnieki[],MATCH(PM_EULopi[[#This Row],[Dablībnieka numurs]],PM_Dalibnieki[Dablībnieka numurs],0),4)</f>
        <v>0</v>
      </c>
      <c r="F321" s="72"/>
      <c r="G321" s="72"/>
      <c r="H321" s="72"/>
      <c r="I321" s="72"/>
      <c r="J321" s="72"/>
      <c r="K321" s="37">
        <f>SUM(PM_EULopi[[#This Row],[S1]:[S5]])</f>
        <v>0</v>
      </c>
      <c r="L321" s="37" t="str">
        <f t="shared" si="20"/>
        <v>(0, 0, 0)</v>
      </c>
      <c r="M321" s="72"/>
      <c r="N321" s="72"/>
      <c r="O321" s="72"/>
      <c r="P321" s="72"/>
      <c r="Q321" s="72"/>
      <c r="R321" s="37">
        <f>SUM(PM_EULopi[[#This Row],[L1]:[L5]])</f>
        <v>0</v>
      </c>
      <c r="S321" s="37" t="str">
        <f t="shared" si="21"/>
        <v>(0, 0, 0)</v>
      </c>
      <c r="T321" s="72"/>
      <c r="U321" s="72"/>
      <c r="V321" s="72"/>
      <c r="W321" s="72"/>
      <c r="X321" s="72"/>
      <c r="Y321" s="37">
        <f>SUM(PM_EULopi[[#This Row],[Ģ1]:[Ģ5]])</f>
        <v>0</v>
      </c>
      <c r="Z321" s="37" t="str">
        <f t="shared" si="22"/>
        <v>(0, 0, 0)</v>
      </c>
      <c r="AA321" s="72"/>
      <c r="AB321" s="72"/>
      <c r="AC321" s="72"/>
      <c r="AD321" s="72"/>
      <c r="AE321" s="72"/>
      <c r="AF321" s="37">
        <f>SUM(PM_EULopi[[#This Row],[C1]:[C5]])</f>
        <v>0</v>
      </c>
      <c r="AG321" s="37" t="str">
        <f t="shared" si="23"/>
        <v>(0, 0, 0)</v>
      </c>
      <c r="AH321" s="68">
        <f>SUM(PM_EULopi[[#This Row],[S Kopā]]+PM_EULopi[[#This Row],[L Kopā]]+PM_EULopi[[#This Row],[Ģ Kopā]]+PM_EULopi[[#This Row],[C Kopā]])</f>
        <v>0</v>
      </c>
      <c r="AI321" s="68" t="str">
        <f t="shared" si="24"/>
        <v>(0, 0, 0)</v>
      </c>
      <c r="AJ321" s="68" t="str">
        <f>IF(PM_EULopi[[#This Row],[KOPĀ
Punkti ]]&gt;0,RANK(PM_EULopi[[#This Row],[KOPĀ
Punkti ]],PM_EULopi[KOPĀ
Punkti ]),"NAV")</f>
        <v>NAV</v>
      </c>
      <c r="AK321" s="68"/>
      <c r="AL321" s="103">
        <f>INDEX(PM_Dalibnieki[],MATCH(PM_EULopi[[#This Row],[Dablībnieka numurs]],PM_Dalibnieki[Dablībnieka numurs],0),6)</f>
        <v>0</v>
      </c>
      <c r="AM321" s="72" t="str">
        <f>IF(PM_EULopi[[#This Row],[Norma ]]="x",COUNTIFS(PM_EULopi[[Norma ]],PM_EULopi[[#This Row],[Norma ]],PM_EULopi[KOPĀ
Punkti ],"&gt;"&amp;PM_EULopi[[#This Row],[KOPĀ
Punkti ]])+1,"")</f>
        <v/>
      </c>
    </row>
    <row r="322" spans="1:39" x14ac:dyDescent="0.25">
      <c r="A322" s="55">
        <v>316</v>
      </c>
      <c r="B322" s="68">
        <v>316</v>
      </c>
      <c r="C322" s="35">
        <f>INDEX(PM_Dalibnieki[],MATCH(PM_EULopi[[#This Row],[Dablībnieka numurs]],PM_Dalibnieki[Dablībnieka numurs],0),2)</f>
        <v>0</v>
      </c>
      <c r="D322" s="35">
        <f>INDEX(PM_Dalibnieki[],MATCH(PM_EULopi[[#This Row],[Dablībnieka numurs]],PM_Dalibnieki[Dablībnieka numurs],0),3)</f>
        <v>0</v>
      </c>
      <c r="E322" s="35">
        <f>INDEX(PM_Dalibnieki[],MATCH(PM_EULopi[[#This Row],[Dablībnieka numurs]],PM_Dalibnieki[Dablībnieka numurs],0),4)</f>
        <v>0</v>
      </c>
      <c r="F322" s="72"/>
      <c r="G322" s="72"/>
      <c r="H322" s="72"/>
      <c r="I322" s="72"/>
      <c r="J322" s="72"/>
      <c r="K322" s="37">
        <f>SUM(PM_EULopi[[#This Row],[S1]:[S5]])</f>
        <v>0</v>
      </c>
      <c r="L322" s="37" t="str">
        <f t="shared" si="20"/>
        <v>(0, 0, 0)</v>
      </c>
      <c r="M322" s="72"/>
      <c r="N322" s="72"/>
      <c r="O322" s="72"/>
      <c r="P322" s="72"/>
      <c r="Q322" s="72"/>
      <c r="R322" s="37">
        <f>SUM(PM_EULopi[[#This Row],[L1]:[L5]])</f>
        <v>0</v>
      </c>
      <c r="S322" s="37" t="str">
        <f t="shared" si="21"/>
        <v>(0, 0, 0)</v>
      </c>
      <c r="T322" s="72"/>
      <c r="U322" s="72"/>
      <c r="V322" s="72"/>
      <c r="W322" s="72"/>
      <c r="X322" s="72"/>
      <c r="Y322" s="37">
        <f>SUM(PM_EULopi[[#This Row],[Ģ1]:[Ģ5]])</f>
        <v>0</v>
      </c>
      <c r="Z322" s="37" t="str">
        <f t="shared" si="22"/>
        <v>(0, 0, 0)</v>
      </c>
      <c r="AA322" s="72"/>
      <c r="AB322" s="72"/>
      <c r="AC322" s="72"/>
      <c r="AD322" s="72"/>
      <c r="AE322" s="72"/>
      <c r="AF322" s="37">
        <f>SUM(PM_EULopi[[#This Row],[C1]:[C5]])</f>
        <v>0</v>
      </c>
      <c r="AG322" s="37" t="str">
        <f t="shared" si="23"/>
        <v>(0, 0, 0)</v>
      </c>
      <c r="AH322" s="68">
        <f>SUM(PM_EULopi[[#This Row],[S Kopā]]+PM_EULopi[[#This Row],[L Kopā]]+PM_EULopi[[#This Row],[Ģ Kopā]]+PM_EULopi[[#This Row],[C Kopā]])</f>
        <v>0</v>
      </c>
      <c r="AI322" s="68" t="str">
        <f t="shared" si="24"/>
        <v>(0, 0, 0)</v>
      </c>
      <c r="AJ322" s="68" t="str">
        <f>IF(PM_EULopi[[#This Row],[KOPĀ
Punkti ]]&gt;0,RANK(PM_EULopi[[#This Row],[KOPĀ
Punkti ]],PM_EULopi[KOPĀ
Punkti ]),"NAV")</f>
        <v>NAV</v>
      </c>
      <c r="AK322" s="68"/>
      <c r="AL322" s="103">
        <f>INDEX(PM_Dalibnieki[],MATCH(PM_EULopi[[#This Row],[Dablībnieka numurs]],PM_Dalibnieki[Dablībnieka numurs],0),6)</f>
        <v>0</v>
      </c>
      <c r="AM322" s="72" t="str">
        <f>IF(PM_EULopi[[#This Row],[Norma ]]="x",COUNTIFS(PM_EULopi[[Norma ]],PM_EULopi[[#This Row],[Norma ]],PM_EULopi[KOPĀ
Punkti ],"&gt;"&amp;PM_EULopi[[#This Row],[KOPĀ
Punkti ]])+1,"")</f>
        <v/>
      </c>
    </row>
    <row r="323" spans="1:39" x14ac:dyDescent="0.25">
      <c r="A323" s="55">
        <v>317</v>
      </c>
      <c r="B323" s="68">
        <v>317</v>
      </c>
      <c r="C323" s="35">
        <f>INDEX(PM_Dalibnieki[],MATCH(PM_EULopi[[#This Row],[Dablībnieka numurs]],PM_Dalibnieki[Dablībnieka numurs],0),2)</f>
        <v>0</v>
      </c>
      <c r="D323" s="35">
        <f>INDEX(PM_Dalibnieki[],MATCH(PM_EULopi[[#This Row],[Dablībnieka numurs]],PM_Dalibnieki[Dablībnieka numurs],0),3)</f>
        <v>0</v>
      </c>
      <c r="E323" s="35">
        <f>INDEX(PM_Dalibnieki[],MATCH(PM_EULopi[[#This Row],[Dablībnieka numurs]],PM_Dalibnieki[Dablībnieka numurs],0),4)</f>
        <v>0</v>
      </c>
      <c r="F323" s="72"/>
      <c r="G323" s="72"/>
      <c r="H323" s="72"/>
      <c r="I323" s="72"/>
      <c r="J323" s="72"/>
      <c r="K323" s="37">
        <f>SUM(PM_EULopi[[#This Row],[S1]:[S5]])</f>
        <v>0</v>
      </c>
      <c r="L323" s="37" t="str">
        <f t="shared" si="20"/>
        <v>(0, 0, 0)</v>
      </c>
      <c r="M323" s="72"/>
      <c r="N323" s="72"/>
      <c r="O323" s="72"/>
      <c r="P323" s="72"/>
      <c r="Q323" s="72"/>
      <c r="R323" s="37">
        <f>SUM(PM_EULopi[[#This Row],[L1]:[L5]])</f>
        <v>0</v>
      </c>
      <c r="S323" s="37" t="str">
        <f t="shared" si="21"/>
        <v>(0, 0, 0)</v>
      </c>
      <c r="T323" s="72"/>
      <c r="U323" s="72"/>
      <c r="V323" s="72"/>
      <c r="W323" s="72"/>
      <c r="X323" s="72"/>
      <c r="Y323" s="37">
        <f>SUM(PM_EULopi[[#This Row],[Ģ1]:[Ģ5]])</f>
        <v>0</v>
      </c>
      <c r="Z323" s="37" t="str">
        <f t="shared" si="22"/>
        <v>(0, 0, 0)</v>
      </c>
      <c r="AA323" s="72"/>
      <c r="AB323" s="72"/>
      <c r="AC323" s="72"/>
      <c r="AD323" s="72"/>
      <c r="AE323" s="72"/>
      <c r="AF323" s="37">
        <f>SUM(PM_EULopi[[#This Row],[C1]:[C5]])</f>
        <v>0</v>
      </c>
      <c r="AG323" s="37" t="str">
        <f t="shared" si="23"/>
        <v>(0, 0, 0)</v>
      </c>
      <c r="AH323" s="68">
        <f>SUM(PM_EULopi[[#This Row],[S Kopā]]+PM_EULopi[[#This Row],[L Kopā]]+PM_EULopi[[#This Row],[Ģ Kopā]]+PM_EULopi[[#This Row],[C Kopā]])</f>
        <v>0</v>
      </c>
      <c r="AI323" s="68" t="str">
        <f t="shared" si="24"/>
        <v>(0, 0, 0)</v>
      </c>
      <c r="AJ323" s="68" t="str">
        <f>IF(PM_EULopi[[#This Row],[KOPĀ
Punkti ]]&gt;0,RANK(PM_EULopi[[#This Row],[KOPĀ
Punkti ]],PM_EULopi[KOPĀ
Punkti ]),"NAV")</f>
        <v>NAV</v>
      </c>
      <c r="AK323" s="68"/>
      <c r="AL323" s="103">
        <f>INDEX(PM_Dalibnieki[],MATCH(PM_EULopi[[#This Row],[Dablībnieka numurs]],PM_Dalibnieki[Dablībnieka numurs],0),6)</f>
        <v>0</v>
      </c>
      <c r="AM323" s="72" t="str">
        <f>IF(PM_EULopi[[#This Row],[Norma ]]="x",COUNTIFS(PM_EULopi[[Norma ]],PM_EULopi[[#This Row],[Norma ]],PM_EULopi[KOPĀ
Punkti ],"&gt;"&amp;PM_EULopi[[#This Row],[KOPĀ
Punkti ]])+1,"")</f>
        <v/>
      </c>
    </row>
    <row r="324" spans="1:39" x14ac:dyDescent="0.25">
      <c r="A324" s="55">
        <v>318</v>
      </c>
      <c r="B324" s="68">
        <v>318</v>
      </c>
      <c r="C324" s="35">
        <f>INDEX(PM_Dalibnieki[],MATCH(PM_EULopi[[#This Row],[Dablībnieka numurs]],PM_Dalibnieki[Dablībnieka numurs],0),2)</f>
        <v>0</v>
      </c>
      <c r="D324" s="35">
        <f>INDEX(PM_Dalibnieki[],MATCH(PM_EULopi[[#This Row],[Dablībnieka numurs]],PM_Dalibnieki[Dablībnieka numurs],0),3)</f>
        <v>0</v>
      </c>
      <c r="E324" s="35">
        <f>INDEX(PM_Dalibnieki[],MATCH(PM_EULopi[[#This Row],[Dablībnieka numurs]],PM_Dalibnieki[Dablībnieka numurs],0),4)</f>
        <v>0</v>
      </c>
      <c r="F324" s="72"/>
      <c r="G324" s="72"/>
      <c r="H324" s="72"/>
      <c r="I324" s="72"/>
      <c r="J324" s="72"/>
      <c r="K324" s="37">
        <f>SUM(PM_EULopi[[#This Row],[S1]:[S5]])</f>
        <v>0</v>
      </c>
      <c r="L324" s="37" t="str">
        <f t="shared" si="20"/>
        <v>(0, 0, 0)</v>
      </c>
      <c r="M324" s="72"/>
      <c r="N324" s="72"/>
      <c r="O324" s="72"/>
      <c r="P324" s="72"/>
      <c r="Q324" s="72"/>
      <c r="R324" s="37">
        <f>SUM(PM_EULopi[[#This Row],[L1]:[L5]])</f>
        <v>0</v>
      </c>
      <c r="S324" s="37" t="str">
        <f t="shared" si="21"/>
        <v>(0, 0, 0)</v>
      </c>
      <c r="T324" s="72"/>
      <c r="U324" s="72"/>
      <c r="V324" s="72"/>
      <c r="W324" s="72"/>
      <c r="X324" s="72"/>
      <c r="Y324" s="37">
        <f>SUM(PM_EULopi[[#This Row],[Ģ1]:[Ģ5]])</f>
        <v>0</v>
      </c>
      <c r="Z324" s="37" t="str">
        <f t="shared" si="22"/>
        <v>(0, 0, 0)</v>
      </c>
      <c r="AA324" s="72"/>
      <c r="AB324" s="72"/>
      <c r="AC324" s="72"/>
      <c r="AD324" s="72"/>
      <c r="AE324" s="72"/>
      <c r="AF324" s="37">
        <f>SUM(PM_EULopi[[#This Row],[C1]:[C5]])</f>
        <v>0</v>
      </c>
      <c r="AG324" s="37" t="str">
        <f t="shared" si="23"/>
        <v>(0, 0, 0)</v>
      </c>
      <c r="AH324" s="68">
        <f>SUM(PM_EULopi[[#This Row],[S Kopā]]+PM_EULopi[[#This Row],[L Kopā]]+PM_EULopi[[#This Row],[Ģ Kopā]]+PM_EULopi[[#This Row],[C Kopā]])</f>
        <v>0</v>
      </c>
      <c r="AI324" s="68" t="str">
        <f t="shared" si="24"/>
        <v>(0, 0, 0)</v>
      </c>
      <c r="AJ324" s="68" t="str">
        <f>IF(PM_EULopi[[#This Row],[KOPĀ
Punkti ]]&gt;0,RANK(PM_EULopi[[#This Row],[KOPĀ
Punkti ]],PM_EULopi[KOPĀ
Punkti ]),"NAV")</f>
        <v>NAV</v>
      </c>
      <c r="AK324" s="68"/>
      <c r="AL324" s="103">
        <f>INDEX(PM_Dalibnieki[],MATCH(PM_EULopi[[#This Row],[Dablībnieka numurs]],PM_Dalibnieki[Dablībnieka numurs],0),6)</f>
        <v>0</v>
      </c>
      <c r="AM324" s="72" t="str">
        <f>IF(PM_EULopi[[#This Row],[Norma ]]="x",COUNTIFS(PM_EULopi[[Norma ]],PM_EULopi[[#This Row],[Norma ]],PM_EULopi[KOPĀ
Punkti ],"&gt;"&amp;PM_EULopi[[#This Row],[KOPĀ
Punkti ]])+1,"")</f>
        <v/>
      </c>
    </row>
    <row r="325" spans="1:39" x14ac:dyDescent="0.25">
      <c r="A325" s="55">
        <v>319</v>
      </c>
      <c r="B325" s="68">
        <v>319</v>
      </c>
      <c r="C325" s="35">
        <f>INDEX(PM_Dalibnieki[],MATCH(PM_EULopi[[#This Row],[Dablībnieka numurs]],PM_Dalibnieki[Dablībnieka numurs],0),2)</f>
        <v>0</v>
      </c>
      <c r="D325" s="35">
        <f>INDEX(PM_Dalibnieki[],MATCH(PM_EULopi[[#This Row],[Dablībnieka numurs]],PM_Dalibnieki[Dablībnieka numurs],0),3)</f>
        <v>0</v>
      </c>
      <c r="E325" s="35">
        <f>INDEX(PM_Dalibnieki[],MATCH(PM_EULopi[[#This Row],[Dablībnieka numurs]],PM_Dalibnieki[Dablībnieka numurs],0),4)</f>
        <v>0</v>
      </c>
      <c r="F325" s="72"/>
      <c r="G325" s="72"/>
      <c r="H325" s="72"/>
      <c r="I325" s="72"/>
      <c r="J325" s="72"/>
      <c r="K325" s="37">
        <f>SUM(PM_EULopi[[#This Row],[S1]:[S5]])</f>
        <v>0</v>
      </c>
      <c r="L325" s="37" t="str">
        <f t="shared" si="20"/>
        <v>(0, 0, 0)</v>
      </c>
      <c r="M325" s="72"/>
      <c r="N325" s="72"/>
      <c r="O325" s="72"/>
      <c r="P325" s="72"/>
      <c r="Q325" s="72"/>
      <c r="R325" s="37">
        <f>SUM(PM_EULopi[[#This Row],[L1]:[L5]])</f>
        <v>0</v>
      </c>
      <c r="S325" s="37" t="str">
        <f t="shared" si="21"/>
        <v>(0, 0, 0)</v>
      </c>
      <c r="T325" s="72"/>
      <c r="U325" s="72"/>
      <c r="V325" s="72"/>
      <c r="W325" s="72"/>
      <c r="X325" s="72"/>
      <c r="Y325" s="37">
        <f>SUM(PM_EULopi[[#This Row],[Ģ1]:[Ģ5]])</f>
        <v>0</v>
      </c>
      <c r="Z325" s="37" t="str">
        <f t="shared" si="22"/>
        <v>(0, 0, 0)</v>
      </c>
      <c r="AA325" s="72"/>
      <c r="AB325" s="72"/>
      <c r="AC325" s="72"/>
      <c r="AD325" s="72"/>
      <c r="AE325" s="72"/>
      <c r="AF325" s="37">
        <f>SUM(PM_EULopi[[#This Row],[C1]:[C5]])</f>
        <v>0</v>
      </c>
      <c r="AG325" s="37" t="str">
        <f t="shared" si="23"/>
        <v>(0, 0, 0)</v>
      </c>
      <c r="AH325" s="68">
        <f>SUM(PM_EULopi[[#This Row],[S Kopā]]+PM_EULopi[[#This Row],[L Kopā]]+PM_EULopi[[#This Row],[Ģ Kopā]]+PM_EULopi[[#This Row],[C Kopā]])</f>
        <v>0</v>
      </c>
      <c r="AI325" s="68" t="str">
        <f t="shared" si="24"/>
        <v>(0, 0, 0)</v>
      </c>
      <c r="AJ325" s="68" t="str">
        <f>IF(PM_EULopi[[#This Row],[KOPĀ
Punkti ]]&gt;0,RANK(PM_EULopi[[#This Row],[KOPĀ
Punkti ]],PM_EULopi[KOPĀ
Punkti ]),"NAV")</f>
        <v>NAV</v>
      </c>
      <c r="AK325" s="68"/>
      <c r="AL325" s="103">
        <f>INDEX(PM_Dalibnieki[],MATCH(PM_EULopi[[#This Row],[Dablībnieka numurs]],PM_Dalibnieki[Dablībnieka numurs],0),6)</f>
        <v>0</v>
      </c>
      <c r="AM325" s="72" t="str">
        <f>IF(PM_EULopi[[#This Row],[Norma ]]="x",COUNTIFS(PM_EULopi[[Norma ]],PM_EULopi[[#This Row],[Norma ]],PM_EULopi[KOPĀ
Punkti ],"&gt;"&amp;PM_EULopi[[#This Row],[KOPĀ
Punkti ]])+1,"")</f>
        <v/>
      </c>
    </row>
    <row r="326" spans="1:39" x14ac:dyDescent="0.25">
      <c r="A326" s="55">
        <v>320</v>
      </c>
      <c r="B326" s="68">
        <v>320</v>
      </c>
      <c r="C326" s="35">
        <f>INDEX(PM_Dalibnieki[],MATCH(PM_EULopi[[#This Row],[Dablībnieka numurs]],PM_Dalibnieki[Dablībnieka numurs],0),2)</f>
        <v>0</v>
      </c>
      <c r="D326" s="35">
        <f>INDEX(PM_Dalibnieki[],MATCH(PM_EULopi[[#This Row],[Dablībnieka numurs]],PM_Dalibnieki[Dablībnieka numurs],0),3)</f>
        <v>0</v>
      </c>
      <c r="E326" s="35">
        <f>INDEX(PM_Dalibnieki[],MATCH(PM_EULopi[[#This Row],[Dablībnieka numurs]],PM_Dalibnieki[Dablībnieka numurs],0),4)</f>
        <v>0</v>
      </c>
      <c r="F326" s="72"/>
      <c r="G326" s="72"/>
      <c r="H326" s="72"/>
      <c r="I326" s="72"/>
      <c r="J326" s="72"/>
      <c r="K326" s="37">
        <f>SUM(PM_EULopi[[#This Row],[S1]:[S5]])</f>
        <v>0</v>
      </c>
      <c r="L326" s="37" t="str">
        <f t="shared" si="20"/>
        <v>(0, 0, 0)</v>
      </c>
      <c r="M326" s="72"/>
      <c r="N326" s="72"/>
      <c r="O326" s="72"/>
      <c r="P326" s="72"/>
      <c r="Q326" s="72"/>
      <c r="R326" s="37">
        <f>SUM(PM_EULopi[[#This Row],[L1]:[L5]])</f>
        <v>0</v>
      </c>
      <c r="S326" s="37" t="str">
        <f t="shared" si="21"/>
        <v>(0, 0, 0)</v>
      </c>
      <c r="T326" s="72"/>
      <c r="U326" s="72"/>
      <c r="V326" s="72"/>
      <c r="W326" s="72"/>
      <c r="X326" s="72"/>
      <c r="Y326" s="37">
        <f>SUM(PM_EULopi[[#This Row],[Ģ1]:[Ģ5]])</f>
        <v>0</v>
      </c>
      <c r="Z326" s="37" t="str">
        <f t="shared" si="22"/>
        <v>(0, 0, 0)</v>
      </c>
      <c r="AA326" s="72"/>
      <c r="AB326" s="72"/>
      <c r="AC326" s="72"/>
      <c r="AD326" s="72"/>
      <c r="AE326" s="72"/>
      <c r="AF326" s="37">
        <f>SUM(PM_EULopi[[#This Row],[C1]:[C5]])</f>
        <v>0</v>
      </c>
      <c r="AG326" s="37" t="str">
        <f t="shared" si="23"/>
        <v>(0, 0, 0)</v>
      </c>
      <c r="AH326" s="68">
        <f>SUM(PM_EULopi[[#This Row],[S Kopā]]+PM_EULopi[[#This Row],[L Kopā]]+PM_EULopi[[#This Row],[Ģ Kopā]]+PM_EULopi[[#This Row],[C Kopā]])</f>
        <v>0</v>
      </c>
      <c r="AI326" s="68" t="str">
        <f t="shared" si="24"/>
        <v>(0, 0, 0)</v>
      </c>
      <c r="AJ326" s="68" t="str">
        <f>IF(PM_EULopi[[#This Row],[KOPĀ
Punkti ]]&gt;0,RANK(PM_EULopi[[#This Row],[KOPĀ
Punkti ]],PM_EULopi[KOPĀ
Punkti ]),"NAV")</f>
        <v>NAV</v>
      </c>
      <c r="AK326" s="68"/>
      <c r="AL326" s="103">
        <f>INDEX(PM_Dalibnieki[],MATCH(PM_EULopi[[#This Row],[Dablībnieka numurs]],PM_Dalibnieki[Dablībnieka numurs],0),6)</f>
        <v>0</v>
      </c>
      <c r="AM326" s="72" t="str">
        <f>IF(PM_EULopi[[#This Row],[Norma ]]="x",COUNTIFS(PM_EULopi[[Norma ]],PM_EULopi[[#This Row],[Norma ]],PM_EULopi[KOPĀ
Punkti ],"&gt;"&amp;PM_EULopi[[#This Row],[KOPĀ
Punkti ]])+1,"")</f>
        <v/>
      </c>
    </row>
    <row r="327" spans="1:39" x14ac:dyDescent="0.25">
      <c r="A327" s="55">
        <v>321</v>
      </c>
      <c r="B327" s="68">
        <v>321</v>
      </c>
      <c r="C327" s="35">
        <f>INDEX(PM_Dalibnieki[],MATCH(PM_EULopi[[#This Row],[Dablībnieka numurs]],PM_Dalibnieki[Dablībnieka numurs],0),2)</f>
        <v>0</v>
      </c>
      <c r="D327" s="35">
        <f>INDEX(PM_Dalibnieki[],MATCH(PM_EULopi[[#This Row],[Dablībnieka numurs]],PM_Dalibnieki[Dablībnieka numurs],0),3)</f>
        <v>0</v>
      </c>
      <c r="E327" s="35">
        <f>INDEX(PM_Dalibnieki[],MATCH(PM_EULopi[[#This Row],[Dablībnieka numurs]],PM_Dalibnieki[Dablībnieka numurs],0),4)</f>
        <v>0</v>
      </c>
      <c r="F327" s="72"/>
      <c r="G327" s="72"/>
      <c r="H327" s="72"/>
      <c r="I327" s="72"/>
      <c r="J327" s="72"/>
      <c r="K327" s="37">
        <f>SUM(PM_EULopi[[#This Row],[S1]:[S5]])</f>
        <v>0</v>
      </c>
      <c r="L327" s="37" t="str">
        <f t="shared" ref="L327:L390" si="25">"("&amp;COUNTIF(F327:J327,10)&amp;", "&amp;COUNTIF(F327:J327,9)&amp;", "&amp;COUNTIF(F327:J327,8)&amp;")"</f>
        <v>(0, 0, 0)</v>
      </c>
      <c r="M327" s="72"/>
      <c r="N327" s="72"/>
      <c r="O327" s="72"/>
      <c r="P327" s="72"/>
      <c r="Q327" s="72"/>
      <c r="R327" s="37">
        <f>SUM(PM_EULopi[[#This Row],[L1]:[L5]])</f>
        <v>0</v>
      </c>
      <c r="S327" s="37" t="str">
        <f t="shared" ref="S327:S390" si="26">"("&amp;COUNTIF(M327:Q327,10)&amp;", "&amp;COUNTIF(M327:Q327,9)&amp;", "&amp;COUNTIF(M327:Q327,8)&amp;")"</f>
        <v>(0, 0, 0)</v>
      </c>
      <c r="T327" s="72"/>
      <c r="U327" s="72"/>
      <c r="V327" s="72"/>
      <c r="W327" s="72"/>
      <c r="X327" s="72"/>
      <c r="Y327" s="37">
        <f>SUM(PM_EULopi[[#This Row],[Ģ1]:[Ģ5]])</f>
        <v>0</v>
      </c>
      <c r="Z327" s="37" t="str">
        <f t="shared" ref="Z327:Z390" si="27">"("&amp;COUNTIF(T327:X327,10)&amp;", "&amp;COUNTIF(T327:X327,9)&amp;", "&amp;COUNTIF(T327:X327,8)&amp;")"</f>
        <v>(0, 0, 0)</v>
      </c>
      <c r="AA327" s="72"/>
      <c r="AB327" s="72"/>
      <c r="AC327" s="72"/>
      <c r="AD327" s="72"/>
      <c r="AE327" s="72"/>
      <c r="AF327" s="37">
        <f>SUM(PM_EULopi[[#This Row],[C1]:[C5]])</f>
        <v>0</v>
      </c>
      <c r="AG327" s="37" t="str">
        <f t="shared" ref="AG327:AG390" si="28">"("&amp;COUNTIF(AA327:AE327,10)&amp;", "&amp;COUNTIF(AA327:AE327,9)&amp;", "&amp;COUNTIF(AA327:AE327,8)&amp;")"</f>
        <v>(0, 0, 0)</v>
      </c>
      <c r="AH327" s="68">
        <f>SUM(PM_EULopi[[#This Row],[S Kopā]]+PM_EULopi[[#This Row],[L Kopā]]+PM_EULopi[[#This Row],[Ģ Kopā]]+PM_EULopi[[#This Row],[C Kopā]])</f>
        <v>0</v>
      </c>
      <c r="AI327" s="68" t="str">
        <f t="shared" ref="AI327:AI390" si="29">"("&amp;COUNTIF(F327:AE327,10)&amp;", "&amp;COUNTIF(F327:AE327,9)&amp;", "&amp;COUNTIF(F327:AE327,8)&amp;")"</f>
        <v>(0, 0, 0)</v>
      </c>
      <c r="AJ327" s="68" t="str">
        <f>IF(PM_EULopi[[#This Row],[KOPĀ
Punkti ]]&gt;0,RANK(PM_EULopi[[#This Row],[KOPĀ
Punkti ]],PM_EULopi[KOPĀ
Punkti ]),"NAV")</f>
        <v>NAV</v>
      </c>
      <c r="AK327" s="68"/>
      <c r="AL327" s="103">
        <f>INDEX(PM_Dalibnieki[],MATCH(PM_EULopi[[#This Row],[Dablībnieka numurs]],PM_Dalibnieki[Dablībnieka numurs],0),6)</f>
        <v>0</v>
      </c>
      <c r="AM327" s="72" t="str">
        <f>IF(PM_EULopi[[#This Row],[Norma ]]="x",COUNTIFS(PM_EULopi[[Norma ]],PM_EULopi[[#This Row],[Norma ]],PM_EULopi[KOPĀ
Punkti ],"&gt;"&amp;PM_EULopi[[#This Row],[KOPĀ
Punkti ]])+1,"")</f>
        <v/>
      </c>
    </row>
    <row r="328" spans="1:39" x14ac:dyDescent="0.25">
      <c r="A328" s="55">
        <v>322</v>
      </c>
      <c r="B328" s="68">
        <v>322</v>
      </c>
      <c r="C328" s="35">
        <f>INDEX(PM_Dalibnieki[],MATCH(PM_EULopi[[#This Row],[Dablībnieka numurs]],PM_Dalibnieki[Dablībnieka numurs],0),2)</f>
        <v>0</v>
      </c>
      <c r="D328" s="35">
        <f>INDEX(PM_Dalibnieki[],MATCH(PM_EULopi[[#This Row],[Dablībnieka numurs]],PM_Dalibnieki[Dablībnieka numurs],0),3)</f>
        <v>0</v>
      </c>
      <c r="E328" s="35">
        <f>INDEX(PM_Dalibnieki[],MATCH(PM_EULopi[[#This Row],[Dablībnieka numurs]],PM_Dalibnieki[Dablībnieka numurs],0),4)</f>
        <v>0</v>
      </c>
      <c r="F328" s="72"/>
      <c r="G328" s="72"/>
      <c r="H328" s="72"/>
      <c r="I328" s="72"/>
      <c r="J328" s="72"/>
      <c r="K328" s="37">
        <f>SUM(PM_EULopi[[#This Row],[S1]:[S5]])</f>
        <v>0</v>
      </c>
      <c r="L328" s="37" t="str">
        <f t="shared" si="25"/>
        <v>(0, 0, 0)</v>
      </c>
      <c r="M328" s="72"/>
      <c r="N328" s="72"/>
      <c r="O328" s="72"/>
      <c r="P328" s="72"/>
      <c r="Q328" s="72"/>
      <c r="R328" s="37">
        <f>SUM(PM_EULopi[[#This Row],[L1]:[L5]])</f>
        <v>0</v>
      </c>
      <c r="S328" s="37" t="str">
        <f t="shared" si="26"/>
        <v>(0, 0, 0)</v>
      </c>
      <c r="T328" s="72"/>
      <c r="U328" s="72"/>
      <c r="V328" s="72"/>
      <c r="W328" s="72"/>
      <c r="X328" s="72"/>
      <c r="Y328" s="37">
        <f>SUM(PM_EULopi[[#This Row],[Ģ1]:[Ģ5]])</f>
        <v>0</v>
      </c>
      <c r="Z328" s="37" t="str">
        <f t="shared" si="27"/>
        <v>(0, 0, 0)</v>
      </c>
      <c r="AA328" s="72"/>
      <c r="AB328" s="72"/>
      <c r="AC328" s="72"/>
      <c r="AD328" s="72"/>
      <c r="AE328" s="72"/>
      <c r="AF328" s="37">
        <f>SUM(PM_EULopi[[#This Row],[C1]:[C5]])</f>
        <v>0</v>
      </c>
      <c r="AG328" s="37" t="str">
        <f t="shared" si="28"/>
        <v>(0, 0, 0)</v>
      </c>
      <c r="AH328" s="68">
        <f>SUM(PM_EULopi[[#This Row],[S Kopā]]+PM_EULopi[[#This Row],[L Kopā]]+PM_EULopi[[#This Row],[Ģ Kopā]]+PM_EULopi[[#This Row],[C Kopā]])</f>
        <v>0</v>
      </c>
      <c r="AI328" s="68" t="str">
        <f t="shared" si="29"/>
        <v>(0, 0, 0)</v>
      </c>
      <c r="AJ328" s="68" t="str">
        <f>IF(PM_EULopi[[#This Row],[KOPĀ
Punkti ]]&gt;0,RANK(PM_EULopi[[#This Row],[KOPĀ
Punkti ]],PM_EULopi[KOPĀ
Punkti ]),"NAV")</f>
        <v>NAV</v>
      </c>
      <c r="AK328" s="68"/>
      <c r="AL328" s="103">
        <f>INDEX(PM_Dalibnieki[],MATCH(PM_EULopi[[#This Row],[Dablībnieka numurs]],PM_Dalibnieki[Dablībnieka numurs],0),6)</f>
        <v>0</v>
      </c>
      <c r="AM328" s="72" t="str">
        <f>IF(PM_EULopi[[#This Row],[Norma ]]="x",COUNTIFS(PM_EULopi[[Norma ]],PM_EULopi[[#This Row],[Norma ]],PM_EULopi[KOPĀ
Punkti ],"&gt;"&amp;PM_EULopi[[#This Row],[KOPĀ
Punkti ]])+1,"")</f>
        <v/>
      </c>
    </row>
    <row r="329" spans="1:39" x14ac:dyDescent="0.25">
      <c r="A329" s="55">
        <v>323</v>
      </c>
      <c r="B329" s="68">
        <v>323</v>
      </c>
      <c r="C329" s="35">
        <f>INDEX(PM_Dalibnieki[],MATCH(PM_EULopi[[#This Row],[Dablībnieka numurs]],PM_Dalibnieki[Dablībnieka numurs],0),2)</f>
        <v>0</v>
      </c>
      <c r="D329" s="35">
        <f>INDEX(PM_Dalibnieki[],MATCH(PM_EULopi[[#This Row],[Dablībnieka numurs]],PM_Dalibnieki[Dablībnieka numurs],0),3)</f>
        <v>0</v>
      </c>
      <c r="E329" s="35">
        <f>INDEX(PM_Dalibnieki[],MATCH(PM_EULopi[[#This Row],[Dablībnieka numurs]],PM_Dalibnieki[Dablībnieka numurs],0),4)</f>
        <v>0</v>
      </c>
      <c r="F329" s="72"/>
      <c r="G329" s="72"/>
      <c r="H329" s="72"/>
      <c r="I329" s="72"/>
      <c r="J329" s="72"/>
      <c r="K329" s="37">
        <f>SUM(PM_EULopi[[#This Row],[S1]:[S5]])</f>
        <v>0</v>
      </c>
      <c r="L329" s="37" t="str">
        <f t="shared" si="25"/>
        <v>(0, 0, 0)</v>
      </c>
      <c r="M329" s="72"/>
      <c r="N329" s="72"/>
      <c r="O329" s="72"/>
      <c r="P329" s="72"/>
      <c r="Q329" s="72"/>
      <c r="R329" s="37">
        <f>SUM(PM_EULopi[[#This Row],[L1]:[L5]])</f>
        <v>0</v>
      </c>
      <c r="S329" s="37" t="str">
        <f t="shared" si="26"/>
        <v>(0, 0, 0)</v>
      </c>
      <c r="T329" s="72"/>
      <c r="U329" s="72"/>
      <c r="V329" s="72"/>
      <c r="W329" s="72"/>
      <c r="X329" s="72"/>
      <c r="Y329" s="37">
        <f>SUM(PM_EULopi[[#This Row],[Ģ1]:[Ģ5]])</f>
        <v>0</v>
      </c>
      <c r="Z329" s="37" t="str">
        <f t="shared" si="27"/>
        <v>(0, 0, 0)</v>
      </c>
      <c r="AA329" s="72"/>
      <c r="AB329" s="72"/>
      <c r="AC329" s="72"/>
      <c r="AD329" s="72"/>
      <c r="AE329" s="72"/>
      <c r="AF329" s="37">
        <f>SUM(PM_EULopi[[#This Row],[C1]:[C5]])</f>
        <v>0</v>
      </c>
      <c r="AG329" s="37" t="str">
        <f t="shared" si="28"/>
        <v>(0, 0, 0)</v>
      </c>
      <c r="AH329" s="68">
        <f>SUM(PM_EULopi[[#This Row],[S Kopā]]+PM_EULopi[[#This Row],[L Kopā]]+PM_EULopi[[#This Row],[Ģ Kopā]]+PM_EULopi[[#This Row],[C Kopā]])</f>
        <v>0</v>
      </c>
      <c r="AI329" s="68" t="str">
        <f t="shared" si="29"/>
        <v>(0, 0, 0)</v>
      </c>
      <c r="AJ329" s="68" t="str">
        <f>IF(PM_EULopi[[#This Row],[KOPĀ
Punkti ]]&gt;0,RANK(PM_EULopi[[#This Row],[KOPĀ
Punkti ]],PM_EULopi[KOPĀ
Punkti ]),"NAV")</f>
        <v>NAV</v>
      </c>
      <c r="AK329" s="68"/>
      <c r="AL329" s="103">
        <f>INDEX(PM_Dalibnieki[],MATCH(PM_EULopi[[#This Row],[Dablībnieka numurs]],PM_Dalibnieki[Dablībnieka numurs],0),6)</f>
        <v>0</v>
      </c>
      <c r="AM329" s="72" t="str">
        <f>IF(PM_EULopi[[#This Row],[Norma ]]="x",COUNTIFS(PM_EULopi[[Norma ]],PM_EULopi[[#This Row],[Norma ]],PM_EULopi[KOPĀ
Punkti ],"&gt;"&amp;PM_EULopi[[#This Row],[KOPĀ
Punkti ]])+1,"")</f>
        <v/>
      </c>
    </row>
    <row r="330" spans="1:39" x14ac:dyDescent="0.25">
      <c r="A330" s="55">
        <v>324</v>
      </c>
      <c r="B330" s="68">
        <v>324</v>
      </c>
      <c r="C330" s="35">
        <f>INDEX(PM_Dalibnieki[],MATCH(PM_EULopi[[#This Row],[Dablībnieka numurs]],PM_Dalibnieki[Dablībnieka numurs],0),2)</f>
        <v>0</v>
      </c>
      <c r="D330" s="35">
        <f>INDEX(PM_Dalibnieki[],MATCH(PM_EULopi[[#This Row],[Dablībnieka numurs]],PM_Dalibnieki[Dablībnieka numurs],0),3)</f>
        <v>0</v>
      </c>
      <c r="E330" s="35">
        <f>INDEX(PM_Dalibnieki[],MATCH(PM_EULopi[[#This Row],[Dablībnieka numurs]],PM_Dalibnieki[Dablībnieka numurs],0),4)</f>
        <v>0</v>
      </c>
      <c r="F330" s="72"/>
      <c r="G330" s="72"/>
      <c r="H330" s="72"/>
      <c r="I330" s="72"/>
      <c r="J330" s="72"/>
      <c r="K330" s="37">
        <f>SUM(PM_EULopi[[#This Row],[S1]:[S5]])</f>
        <v>0</v>
      </c>
      <c r="L330" s="37" t="str">
        <f t="shared" si="25"/>
        <v>(0, 0, 0)</v>
      </c>
      <c r="M330" s="72"/>
      <c r="N330" s="72"/>
      <c r="O330" s="72"/>
      <c r="P330" s="72"/>
      <c r="Q330" s="72"/>
      <c r="R330" s="37">
        <f>SUM(PM_EULopi[[#This Row],[L1]:[L5]])</f>
        <v>0</v>
      </c>
      <c r="S330" s="37" t="str">
        <f t="shared" si="26"/>
        <v>(0, 0, 0)</v>
      </c>
      <c r="T330" s="72"/>
      <c r="U330" s="72"/>
      <c r="V330" s="72"/>
      <c r="W330" s="72"/>
      <c r="X330" s="72"/>
      <c r="Y330" s="37">
        <f>SUM(PM_EULopi[[#This Row],[Ģ1]:[Ģ5]])</f>
        <v>0</v>
      </c>
      <c r="Z330" s="37" t="str">
        <f t="shared" si="27"/>
        <v>(0, 0, 0)</v>
      </c>
      <c r="AA330" s="72"/>
      <c r="AB330" s="72"/>
      <c r="AC330" s="72"/>
      <c r="AD330" s="72"/>
      <c r="AE330" s="72"/>
      <c r="AF330" s="37">
        <f>SUM(PM_EULopi[[#This Row],[C1]:[C5]])</f>
        <v>0</v>
      </c>
      <c r="AG330" s="37" t="str">
        <f t="shared" si="28"/>
        <v>(0, 0, 0)</v>
      </c>
      <c r="AH330" s="68">
        <f>SUM(PM_EULopi[[#This Row],[S Kopā]]+PM_EULopi[[#This Row],[L Kopā]]+PM_EULopi[[#This Row],[Ģ Kopā]]+PM_EULopi[[#This Row],[C Kopā]])</f>
        <v>0</v>
      </c>
      <c r="AI330" s="68" t="str">
        <f t="shared" si="29"/>
        <v>(0, 0, 0)</v>
      </c>
      <c r="AJ330" s="68" t="str">
        <f>IF(PM_EULopi[[#This Row],[KOPĀ
Punkti ]]&gt;0,RANK(PM_EULopi[[#This Row],[KOPĀ
Punkti ]],PM_EULopi[KOPĀ
Punkti ]),"NAV")</f>
        <v>NAV</v>
      </c>
      <c r="AK330" s="68"/>
      <c r="AL330" s="103">
        <f>INDEX(PM_Dalibnieki[],MATCH(PM_EULopi[[#This Row],[Dablībnieka numurs]],PM_Dalibnieki[Dablībnieka numurs],0),6)</f>
        <v>0</v>
      </c>
      <c r="AM330" s="72" t="str">
        <f>IF(PM_EULopi[[#This Row],[Norma ]]="x",COUNTIFS(PM_EULopi[[Norma ]],PM_EULopi[[#This Row],[Norma ]],PM_EULopi[KOPĀ
Punkti ],"&gt;"&amp;PM_EULopi[[#This Row],[KOPĀ
Punkti ]])+1,"")</f>
        <v/>
      </c>
    </row>
    <row r="331" spans="1:39" x14ac:dyDescent="0.25">
      <c r="A331" s="55">
        <v>325</v>
      </c>
      <c r="B331" s="68">
        <v>325</v>
      </c>
      <c r="C331" s="35">
        <f>INDEX(PM_Dalibnieki[],MATCH(PM_EULopi[[#This Row],[Dablībnieka numurs]],PM_Dalibnieki[Dablībnieka numurs],0),2)</f>
        <v>0</v>
      </c>
      <c r="D331" s="35">
        <f>INDEX(PM_Dalibnieki[],MATCH(PM_EULopi[[#This Row],[Dablībnieka numurs]],PM_Dalibnieki[Dablībnieka numurs],0),3)</f>
        <v>0</v>
      </c>
      <c r="E331" s="35">
        <f>INDEX(PM_Dalibnieki[],MATCH(PM_EULopi[[#This Row],[Dablībnieka numurs]],PM_Dalibnieki[Dablībnieka numurs],0),4)</f>
        <v>0</v>
      </c>
      <c r="F331" s="72"/>
      <c r="G331" s="72"/>
      <c r="H331" s="72"/>
      <c r="I331" s="72"/>
      <c r="J331" s="72"/>
      <c r="K331" s="37">
        <f>SUM(PM_EULopi[[#This Row],[S1]:[S5]])</f>
        <v>0</v>
      </c>
      <c r="L331" s="37" t="str">
        <f t="shared" si="25"/>
        <v>(0, 0, 0)</v>
      </c>
      <c r="M331" s="72"/>
      <c r="N331" s="72"/>
      <c r="O331" s="72"/>
      <c r="P331" s="72"/>
      <c r="Q331" s="72"/>
      <c r="R331" s="37">
        <f>SUM(PM_EULopi[[#This Row],[L1]:[L5]])</f>
        <v>0</v>
      </c>
      <c r="S331" s="37" t="str">
        <f t="shared" si="26"/>
        <v>(0, 0, 0)</v>
      </c>
      <c r="T331" s="72"/>
      <c r="U331" s="72"/>
      <c r="V331" s="72"/>
      <c r="W331" s="72"/>
      <c r="X331" s="72"/>
      <c r="Y331" s="37">
        <f>SUM(PM_EULopi[[#This Row],[Ģ1]:[Ģ5]])</f>
        <v>0</v>
      </c>
      <c r="Z331" s="37" t="str">
        <f t="shared" si="27"/>
        <v>(0, 0, 0)</v>
      </c>
      <c r="AA331" s="72"/>
      <c r="AB331" s="72"/>
      <c r="AC331" s="72"/>
      <c r="AD331" s="72"/>
      <c r="AE331" s="72"/>
      <c r="AF331" s="37">
        <f>SUM(PM_EULopi[[#This Row],[C1]:[C5]])</f>
        <v>0</v>
      </c>
      <c r="AG331" s="37" t="str">
        <f t="shared" si="28"/>
        <v>(0, 0, 0)</v>
      </c>
      <c r="AH331" s="68">
        <f>SUM(PM_EULopi[[#This Row],[S Kopā]]+PM_EULopi[[#This Row],[L Kopā]]+PM_EULopi[[#This Row],[Ģ Kopā]]+PM_EULopi[[#This Row],[C Kopā]])</f>
        <v>0</v>
      </c>
      <c r="AI331" s="68" t="str">
        <f t="shared" si="29"/>
        <v>(0, 0, 0)</v>
      </c>
      <c r="AJ331" s="68" t="str">
        <f>IF(PM_EULopi[[#This Row],[KOPĀ
Punkti ]]&gt;0,RANK(PM_EULopi[[#This Row],[KOPĀ
Punkti ]],PM_EULopi[KOPĀ
Punkti ]),"NAV")</f>
        <v>NAV</v>
      </c>
      <c r="AK331" s="68"/>
      <c r="AL331" s="103">
        <f>INDEX(PM_Dalibnieki[],MATCH(PM_EULopi[[#This Row],[Dablībnieka numurs]],PM_Dalibnieki[Dablībnieka numurs],0),6)</f>
        <v>0</v>
      </c>
      <c r="AM331" s="72" t="str">
        <f>IF(PM_EULopi[[#This Row],[Norma ]]="x",COUNTIFS(PM_EULopi[[Norma ]],PM_EULopi[[#This Row],[Norma ]],PM_EULopi[KOPĀ
Punkti ],"&gt;"&amp;PM_EULopi[[#This Row],[KOPĀ
Punkti ]])+1,"")</f>
        <v/>
      </c>
    </row>
    <row r="332" spans="1:39" x14ac:dyDescent="0.25">
      <c r="A332" s="55">
        <v>326</v>
      </c>
      <c r="B332" s="68">
        <v>326</v>
      </c>
      <c r="C332" s="35">
        <f>INDEX(PM_Dalibnieki[],MATCH(PM_EULopi[[#This Row],[Dablībnieka numurs]],PM_Dalibnieki[Dablībnieka numurs],0),2)</f>
        <v>0</v>
      </c>
      <c r="D332" s="35">
        <f>INDEX(PM_Dalibnieki[],MATCH(PM_EULopi[[#This Row],[Dablībnieka numurs]],PM_Dalibnieki[Dablībnieka numurs],0),3)</f>
        <v>0</v>
      </c>
      <c r="E332" s="35">
        <f>INDEX(PM_Dalibnieki[],MATCH(PM_EULopi[[#This Row],[Dablībnieka numurs]],PM_Dalibnieki[Dablībnieka numurs],0),4)</f>
        <v>0</v>
      </c>
      <c r="F332" s="72"/>
      <c r="G332" s="72"/>
      <c r="H332" s="72"/>
      <c r="I332" s="72"/>
      <c r="J332" s="72"/>
      <c r="K332" s="37">
        <f>SUM(PM_EULopi[[#This Row],[S1]:[S5]])</f>
        <v>0</v>
      </c>
      <c r="L332" s="37" t="str">
        <f t="shared" si="25"/>
        <v>(0, 0, 0)</v>
      </c>
      <c r="M332" s="72"/>
      <c r="N332" s="72"/>
      <c r="O332" s="72"/>
      <c r="P332" s="72"/>
      <c r="Q332" s="72"/>
      <c r="R332" s="37">
        <f>SUM(PM_EULopi[[#This Row],[L1]:[L5]])</f>
        <v>0</v>
      </c>
      <c r="S332" s="37" t="str">
        <f t="shared" si="26"/>
        <v>(0, 0, 0)</v>
      </c>
      <c r="T332" s="72"/>
      <c r="U332" s="72"/>
      <c r="V332" s="72"/>
      <c r="W332" s="72"/>
      <c r="X332" s="72"/>
      <c r="Y332" s="37">
        <f>SUM(PM_EULopi[[#This Row],[Ģ1]:[Ģ5]])</f>
        <v>0</v>
      </c>
      <c r="Z332" s="37" t="str">
        <f t="shared" si="27"/>
        <v>(0, 0, 0)</v>
      </c>
      <c r="AA332" s="72"/>
      <c r="AB332" s="72"/>
      <c r="AC332" s="72"/>
      <c r="AD332" s="72"/>
      <c r="AE332" s="72"/>
      <c r="AF332" s="37">
        <f>SUM(PM_EULopi[[#This Row],[C1]:[C5]])</f>
        <v>0</v>
      </c>
      <c r="AG332" s="37" t="str">
        <f t="shared" si="28"/>
        <v>(0, 0, 0)</v>
      </c>
      <c r="AH332" s="68">
        <f>SUM(PM_EULopi[[#This Row],[S Kopā]]+PM_EULopi[[#This Row],[L Kopā]]+PM_EULopi[[#This Row],[Ģ Kopā]]+PM_EULopi[[#This Row],[C Kopā]])</f>
        <v>0</v>
      </c>
      <c r="AI332" s="68" t="str">
        <f t="shared" si="29"/>
        <v>(0, 0, 0)</v>
      </c>
      <c r="AJ332" s="68" t="str">
        <f>IF(PM_EULopi[[#This Row],[KOPĀ
Punkti ]]&gt;0,RANK(PM_EULopi[[#This Row],[KOPĀ
Punkti ]],PM_EULopi[KOPĀ
Punkti ]),"NAV")</f>
        <v>NAV</v>
      </c>
      <c r="AK332" s="68"/>
      <c r="AL332" s="103">
        <f>INDEX(PM_Dalibnieki[],MATCH(PM_EULopi[[#This Row],[Dablībnieka numurs]],PM_Dalibnieki[Dablībnieka numurs],0),6)</f>
        <v>0</v>
      </c>
      <c r="AM332" s="72" t="str">
        <f>IF(PM_EULopi[[#This Row],[Norma ]]="x",COUNTIFS(PM_EULopi[[Norma ]],PM_EULopi[[#This Row],[Norma ]],PM_EULopi[KOPĀ
Punkti ],"&gt;"&amp;PM_EULopi[[#This Row],[KOPĀ
Punkti ]])+1,"")</f>
        <v/>
      </c>
    </row>
    <row r="333" spans="1:39" x14ac:dyDescent="0.25">
      <c r="A333" s="55">
        <v>327</v>
      </c>
      <c r="B333" s="68">
        <v>327</v>
      </c>
      <c r="C333" s="35">
        <f>INDEX(PM_Dalibnieki[],MATCH(PM_EULopi[[#This Row],[Dablībnieka numurs]],PM_Dalibnieki[Dablībnieka numurs],0),2)</f>
        <v>0</v>
      </c>
      <c r="D333" s="35">
        <f>INDEX(PM_Dalibnieki[],MATCH(PM_EULopi[[#This Row],[Dablībnieka numurs]],PM_Dalibnieki[Dablībnieka numurs],0),3)</f>
        <v>0</v>
      </c>
      <c r="E333" s="35">
        <f>INDEX(PM_Dalibnieki[],MATCH(PM_EULopi[[#This Row],[Dablībnieka numurs]],PM_Dalibnieki[Dablībnieka numurs],0),4)</f>
        <v>0</v>
      </c>
      <c r="F333" s="72"/>
      <c r="G333" s="72"/>
      <c r="H333" s="72"/>
      <c r="I333" s="72"/>
      <c r="J333" s="72"/>
      <c r="K333" s="37">
        <f>SUM(PM_EULopi[[#This Row],[S1]:[S5]])</f>
        <v>0</v>
      </c>
      <c r="L333" s="37" t="str">
        <f t="shared" si="25"/>
        <v>(0, 0, 0)</v>
      </c>
      <c r="M333" s="72"/>
      <c r="N333" s="72"/>
      <c r="O333" s="72"/>
      <c r="P333" s="72"/>
      <c r="Q333" s="72"/>
      <c r="R333" s="37">
        <f>SUM(PM_EULopi[[#This Row],[L1]:[L5]])</f>
        <v>0</v>
      </c>
      <c r="S333" s="37" t="str">
        <f t="shared" si="26"/>
        <v>(0, 0, 0)</v>
      </c>
      <c r="T333" s="72"/>
      <c r="U333" s="72"/>
      <c r="V333" s="72"/>
      <c r="W333" s="72"/>
      <c r="X333" s="72"/>
      <c r="Y333" s="37">
        <f>SUM(PM_EULopi[[#This Row],[Ģ1]:[Ģ5]])</f>
        <v>0</v>
      </c>
      <c r="Z333" s="37" t="str">
        <f t="shared" si="27"/>
        <v>(0, 0, 0)</v>
      </c>
      <c r="AA333" s="72"/>
      <c r="AB333" s="72"/>
      <c r="AC333" s="72"/>
      <c r="AD333" s="72"/>
      <c r="AE333" s="72"/>
      <c r="AF333" s="37">
        <f>SUM(PM_EULopi[[#This Row],[C1]:[C5]])</f>
        <v>0</v>
      </c>
      <c r="AG333" s="37" t="str">
        <f t="shared" si="28"/>
        <v>(0, 0, 0)</v>
      </c>
      <c r="AH333" s="68">
        <f>SUM(PM_EULopi[[#This Row],[S Kopā]]+PM_EULopi[[#This Row],[L Kopā]]+PM_EULopi[[#This Row],[Ģ Kopā]]+PM_EULopi[[#This Row],[C Kopā]])</f>
        <v>0</v>
      </c>
      <c r="AI333" s="68" t="str">
        <f t="shared" si="29"/>
        <v>(0, 0, 0)</v>
      </c>
      <c r="AJ333" s="68" t="str">
        <f>IF(PM_EULopi[[#This Row],[KOPĀ
Punkti ]]&gt;0,RANK(PM_EULopi[[#This Row],[KOPĀ
Punkti ]],PM_EULopi[KOPĀ
Punkti ]),"NAV")</f>
        <v>NAV</v>
      </c>
      <c r="AK333" s="68"/>
      <c r="AL333" s="103">
        <f>INDEX(PM_Dalibnieki[],MATCH(PM_EULopi[[#This Row],[Dablībnieka numurs]],PM_Dalibnieki[Dablībnieka numurs],0),6)</f>
        <v>0</v>
      </c>
      <c r="AM333" s="72" t="str">
        <f>IF(PM_EULopi[[#This Row],[Norma ]]="x",COUNTIFS(PM_EULopi[[Norma ]],PM_EULopi[[#This Row],[Norma ]],PM_EULopi[KOPĀ
Punkti ],"&gt;"&amp;PM_EULopi[[#This Row],[KOPĀ
Punkti ]])+1,"")</f>
        <v/>
      </c>
    </row>
    <row r="334" spans="1:39" x14ac:dyDescent="0.25">
      <c r="A334" s="55">
        <v>328</v>
      </c>
      <c r="B334" s="68">
        <v>328</v>
      </c>
      <c r="C334" s="35">
        <f>INDEX(PM_Dalibnieki[],MATCH(PM_EULopi[[#This Row],[Dablībnieka numurs]],PM_Dalibnieki[Dablībnieka numurs],0),2)</f>
        <v>0</v>
      </c>
      <c r="D334" s="35">
        <f>INDEX(PM_Dalibnieki[],MATCH(PM_EULopi[[#This Row],[Dablībnieka numurs]],PM_Dalibnieki[Dablībnieka numurs],0),3)</f>
        <v>0</v>
      </c>
      <c r="E334" s="35">
        <f>INDEX(PM_Dalibnieki[],MATCH(PM_EULopi[[#This Row],[Dablībnieka numurs]],PM_Dalibnieki[Dablībnieka numurs],0),4)</f>
        <v>0</v>
      </c>
      <c r="F334" s="72"/>
      <c r="G334" s="72"/>
      <c r="H334" s="72"/>
      <c r="I334" s="72"/>
      <c r="J334" s="72"/>
      <c r="K334" s="37">
        <f>SUM(PM_EULopi[[#This Row],[S1]:[S5]])</f>
        <v>0</v>
      </c>
      <c r="L334" s="37" t="str">
        <f t="shared" si="25"/>
        <v>(0, 0, 0)</v>
      </c>
      <c r="M334" s="72"/>
      <c r="N334" s="72"/>
      <c r="O334" s="72"/>
      <c r="P334" s="72"/>
      <c r="Q334" s="72"/>
      <c r="R334" s="37">
        <f>SUM(PM_EULopi[[#This Row],[L1]:[L5]])</f>
        <v>0</v>
      </c>
      <c r="S334" s="37" t="str">
        <f t="shared" si="26"/>
        <v>(0, 0, 0)</v>
      </c>
      <c r="T334" s="72"/>
      <c r="U334" s="72"/>
      <c r="V334" s="72"/>
      <c r="W334" s="72"/>
      <c r="X334" s="72"/>
      <c r="Y334" s="37">
        <f>SUM(PM_EULopi[[#This Row],[Ģ1]:[Ģ5]])</f>
        <v>0</v>
      </c>
      <c r="Z334" s="37" t="str">
        <f t="shared" si="27"/>
        <v>(0, 0, 0)</v>
      </c>
      <c r="AA334" s="72"/>
      <c r="AB334" s="72"/>
      <c r="AC334" s="72"/>
      <c r="AD334" s="72"/>
      <c r="AE334" s="72"/>
      <c r="AF334" s="37">
        <f>SUM(PM_EULopi[[#This Row],[C1]:[C5]])</f>
        <v>0</v>
      </c>
      <c r="AG334" s="37" t="str">
        <f t="shared" si="28"/>
        <v>(0, 0, 0)</v>
      </c>
      <c r="AH334" s="68">
        <f>SUM(PM_EULopi[[#This Row],[S Kopā]]+PM_EULopi[[#This Row],[L Kopā]]+PM_EULopi[[#This Row],[Ģ Kopā]]+PM_EULopi[[#This Row],[C Kopā]])</f>
        <v>0</v>
      </c>
      <c r="AI334" s="68" t="str">
        <f t="shared" si="29"/>
        <v>(0, 0, 0)</v>
      </c>
      <c r="AJ334" s="68" t="str">
        <f>IF(PM_EULopi[[#This Row],[KOPĀ
Punkti ]]&gt;0,RANK(PM_EULopi[[#This Row],[KOPĀ
Punkti ]],PM_EULopi[KOPĀ
Punkti ]),"NAV")</f>
        <v>NAV</v>
      </c>
      <c r="AK334" s="68"/>
      <c r="AL334" s="103">
        <f>INDEX(PM_Dalibnieki[],MATCH(PM_EULopi[[#This Row],[Dablībnieka numurs]],PM_Dalibnieki[Dablībnieka numurs],0),6)</f>
        <v>0</v>
      </c>
      <c r="AM334" s="72" t="str">
        <f>IF(PM_EULopi[[#This Row],[Norma ]]="x",COUNTIFS(PM_EULopi[[Norma ]],PM_EULopi[[#This Row],[Norma ]],PM_EULopi[KOPĀ
Punkti ],"&gt;"&amp;PM_EULopi[[#This Row],[KOPĀ
Punkti ]])+1,"")</f>
        <v/>
      </c>
    </row>
    <row r="335" spans="1:39" x14ac:dyDescent="0.25">
      <c r="A335" s="55">
        <v>329</v>
      </c>
      <c r="B335" s="68">
        <v>329</v>
      </c>
      <c r="C335" s="35">
        <f>INDEX(PM_Dalibnieki[],MATCH(PM_EULopi[[#This Row],[Dablībnieka numurs]],PM_Dalibnieki[Dablībnieka numurs],0),2)</f>
        <v>0</v>
      </c>
      <c r="D335" s="35">
        <f>INDEX(PM_Dalibnieki[],MATCH(PM_EULopi[[#This Row],[Dablībnieka numurs]],PM_Dalibnieki[Dablībnieka numurs],0),3)</f>
        <v>0</v>
      </c>
      <c r="E335" s="35">
        <f>INDEX(PM_Dalibnieki[],MATCH(PM_EULopi[[#This Row],[Dablībnieka numurs]],PM_Dalibnieki[Dablībnieka numurs],0),4)</f>
        <v>0</v>
      </c>
      <c r="F335" s="72"/>
      <c r="G335" s="72"/>
      <c r="H335" s="72"/>
      <c r="I335" s="72"/>
      <c r="J335" s="72"/>
      <c r="K335" s="37">
        <f>SUM(PM_EULopi[[#This Row],[S1]:[S5]])</f>
        <v>0</v>
      </c>
      <c r="L335" s="37" t="str">
        <f t="shared" si="25"/>
        <v>(0, 0, 0)</v>
      </c>
      <c r="M335" s="72"/>
      <c r="N335" s="72"/>
      <c r="O335" s="72"/>
      <c r="P335" s="72"/>
      <c r="Q335" s="72"/>
      <c r="R335" s="37">
        <f>SUM(PM_EULopi[[#This Row],[L1]:[L5]])</f>
        <v>0</v>
      </c>
      <c r="S335" s="37" t="str">
        <f t="shared" si="26"/>
        <v>(0, 0, 0)</v>
      </c>
      <c r="T335" s="72"/>
      <c r="U335" s="72"/>
      <c r="V335" s="72"/>
      <c r="W335" s="72"/>
      <c r="X335" s="72"/>
      <c r="Y335" s="37">
        <f>SUM(PM_EULopi[[#This Row],[Ģ1]:[Ģ5]])</f>
        <v>0</v>
      </c>
      <c r="Z335" s="37" t="str">
        <f t="shared" si="27"/>
        <v>(0, 0, 0)</v>
      </c>
      <c r="AA335" s="72"/>
      <c r="AB335" s="72"/>
      <c r="AC335" s="72"/>
      <c r="AD335" s="72"/>
      <c r="AE335" s="72"/>
      <c r="AF335" s="37">
        <f>SUM(PM_EULopi[[#This Row],[C1]:[C5]])</f>
        <v>0</v>
      </c>
      <c r="AG335" s="37" t="str">
        <f t="shared" si="28"/>
        <v>(0, 0, 0)</v>
      </c>
      <c r="AH335" s="68">
        <f>SUM(PM_EULopi[[#This Row],[S Kopā]]+PM_EULopi[[#This Row],[L Kopā]]+PM_EULopi[[#This Row],[Ģ Kopā]]+PM_EULopi[[#This Row],[C Kopā]])</f>
        <v>0</v>
      </c>
      <c r="AI335" s="68" t="str">
        <f t="shared" si="29"/>
        <v>(0, 0, 0)</v>
      </c>
      <c r="AJ335" s="68" t="str">
        <f>IF(PM_EULopi[[#This Row],[KOPĀ
Punkti ]]&gt;0,RANK(PM_EULopi[[#This Row],[KOPĀ
Punkti ]],PM_EULopi[KOPĀ
Punkti ]),"NAV")</f>
        <v>NAV</v>
      </c>
      <c r="AK335" s="68"/>
      <c r="AL335" s="103">
        <f>INDEX(PM_Dalibnieki[],MATCH(PM_EULopi[[#This Row],[Dablībnieka numurs]],PM_Dalibnieki[Dablībnieka numurs],0),6)</f>
        <v>0</v>
      </c>
      <c r="AM335" s="72" t="str">
        <f>IF(PM_EULopi[[#This Row],[Norma ]]="x",COUNTIFS(PM_EULopi[[Norma ]],PM_EULopi[[#This Row],[Norma ]],PM_EULopi[KOPĀ
Punkti ],"&gt;"&amp;PM_EULopi[[#This Row],[KOPĀ
Punkti ]])+1,"")</f>
        <v/>
      </c>
    </row>
    <row r="336" spans="1:39" x14ac:dyDescent="0.25">
      <c r="A336" s="55">
        <v>330</v>
      </c>
      <c r="B336" s="68">
        <v>330</v>
      </c>
      <c r="C336" s="35">
        <f>INDEX(PM_Dalibnieki[],MATCH(PM_EULopi[[#This Row],[Dablībnieka numurs]],PM_Dalibnieki[Dablībnieka numurs],0),2)</f>
        <v>0</v>
      </c>
      <c r="D336" s="35">
        <f>INDEX(PM_Dalibnieki[],MATCH(PM_EULopi[[#This Row],[Dablībnieka numurs]],PM_Dalibnieki[Dablībnieka numurs],0),3)</f>
        <v>0</v>
      </c>
      <c r="E336" s="35">
        <f>INDEX(PM_Dalibnieki[],MATCH(PM_EULopi[[#This Row],[Dablībnieka numurs]],PM_Dalibnieki[Dablībnieka numurs],0),4)</f>
        <v>0</v>
      </c>
      <c r="F336" s="72"/>
      <c r="G336" s="72"/>
      <c r="H336" s="72"/>
      <c r="I336" s="72"/>
      <c r="J336" s="72"/>
      <c r="K336" s="37">
        <f>SUM(PM_EULopi[[#This Row],[S1]:[S5]])</f>
        <v>0</v>
      </c>
      <c r="L336" s="37" t="str">
        <f t="shared" si="25"/>
        <v>(0, 0, 0)</v>
      </c>
      <c r="M336" s="72"/>
      <c r="N336" s="72"/>
      <c r="O336" s="72"/>
      <c r="P336" s="72"/>
      <c r="Q336" s="72"/>
      <c r="R336" s="37">
        <f>SUM(PM_EULopi[[#This Row],[L1]:[L5]])</f>
        <v>0</v>
      </c>
      <c r="S336" s="37" t="str">
        <f t="shared" si="26"/>
        <v>(0, 0, 0)</v>
      </c>
      <c r="T336" s="72"/>
      <c r="U336" s="72"/>
      <c r="V336" s="72"/>
      <c r="W336" s="72"/>
      <c r="X336" s="72"/>
      <c r="Y336" s="37">
        <f>SUM(PM_EULopi[[#This Row],[Ģ1]:[Ģ5]])</f>
        <v>0</v>
      </c>
      <c r="Z336" s="37" t="str">
        <f t="shared" si="27"/>
        <v>(0, 0, 0)</v>
      </c>
      <c r="AA336" s="72"/>
      <c r="AB336" s="72"/>
      <c r="AC336" s="72"/>
      <c r="AD336" s="72"/>
      <c r="AE336" s="72"/>
      <c r="AF336" s="37">
        <f>SUM(PM_EULopi[[#This Row],[C1]:[C5]])</f>
        <v>0</v>
      </c>
      <c r="AG336" s="37" t="str">
        <f t="shared" si="28"/>
        <v>(0, 0, 0)</v>
      </c>
      <c r="AH336" s="68">
        <f>SUM(PM_EULopi[[#This Row],[S Kopā]]+PM_EULopi[[#This Row],[L Kopā]]+PM_EULopi[[#This Row],[Ģ Kopā]]+PM_EULopi[[#This Row],[C Kopā]])</f>
        <v>0</v>
      </c>
      <c r="AI336" s="68" t="str">
        <f t="shared" si="29"/>
        <v>(0, 0, 0)</v>
      </c>
      <c r="AJ336" s="68" t="str">
        <f>IF(PM_EULopi[[#This Row],[KOPĀ
Punkti ]]&gt;0,RANK(PM_EULopi[[#This Row],[KOPĀ
Punkti ]],PM_EULopi[KOPĀ
Punkti ]),"NAV")</f>
        <v>NAV</v>
      </c>
      <c r="AK336" s="68"/>
      <c r="AL336" s="103">
        <f>INDEX(PM_Dalibnieki[],MATCH(PM_EULopi[[#This Row],[Dablībnieka numurs]],PM_Dalibnieki[Dablībnieka numurs],0),6)</f>
        <v>0</v>
      </c>
      <c r="AM336" s="72" t="str">
        <f>IF(PM_EULopi[[#This Row],[Norma ]]="x",COUNTIFS(PM_EULopi[[Norma ]],PM_EULopi[[#This Row],[Norma ]],PM_EULopi[KOPĀ
Punkti ],"&gt;"&amp;PM_EULopi[[#This Row],[KOPĀ
Punkti ]])+1,"")</f>
        <v/>
      </c>
    </row>
    <row r="337" spans="1:39" x14ac:dyDescent="0.25">
      <c r="A337" s="55">
        <v>331</v>
      </c>
      <c r="B337" s="68">
        <v>331</v>
      </c>
      <c r="C337" s="35">
        <f>INDEX(PM_Dalibnieki[],MATCH(PM_EULopi[[#This Row],[Dablībnieka numurs]],PM_Dalibnieki[Dablībnieka numurs],0),2)</f>
        <v>0</v>
      </c>
      <c r="D337" s="35">
        <f>INDEX(PM_Dalibnieki[],MATCH(PM_EULopi[[#This Row],[Dablībnieka numurs]],PM_Dalibnieki[Dablībnieka numurs],0),3)</f>
        <v>0</v>
      </c>
      <c r="E337" s="35">
        <f>INDEX(PM_Dalibnieki[],MATCH(PM_EULopi[[#This Row],[Dablībnieka numurs]],PM_Dalibnieki[Dablībnieka numurs],0),4)</f>
        <v>0</v>
      </c>
      <c r="F337" s="72"/>
      <c r="G337" s="72"/>
      <c r="H337" s="72"/>
      <c r="I337" s="72"/>
      <c r="J337" s="72"/>
      <c r="K337" s="37">
        <f>SUM(PM_EULopi[[#This Row],[S1]:[S5]])</f>
        <v>0</v>
      </c>
      <c r="L337" s="37" t="str">
        <f t="shared" si="25"/>
        <v>(0, 0, 0)</v>
      </c>
      <c r="M337" s="72"/>
      <c r="N337" s="72"/>
      <c r="O337" s="72"/>
      <c r="P337" s="72"/>
      <c r="Q337" s="72"/>
      <c r="R337" s="37">
        <f>SUM(PM_EULopi[[#This Row],[L1]:[L5]])</f>
        <v>0</v>
      </c>
      <c r="S337" s="37" t="str">
        <f t="shared" si="26"/>
        <v>(0, 0, 0)</v>
      </c>
      <c r="T337" s="72"/>
      <c r="U337" s="72"/>
      <c r="V337" s="72"/>
      <c r="W337" s="72"/>
      <c r="X337" s="72"/>
      <c r="Y337" s="37">
        <f>SUM(PM_EULopi[[#This Row],[Ģ1]:[Ģ5]])</f>
        <v>0</v>
      </c>
      <c r="Z337" s="37" t="str">
        <f t="shared" si="27"/>
        <v>(0, 0, 0)</v>
      </c>
      <c r="AA337" s="72"/>
      <c r="AB337" s="72"/>
      <c r="AC337" s="72"/>
      <c r="AD337" s="72"/>
      <c r="AE337" s="72"/>
      <c r="AF337" s="37">
        <f>SUM(PM_EULopi[[#This Row],[C1]:[C5]])</f>
        <v>0</v>
      </c>
      <c r="AG337" s="37" t="str">
        <f t="shared" si="28"/>
        <v>(0, 0, 0)</v>
      </c>
      <c r="AH337" s="68">
        <f>SUM(PM_EULopi[[#This Row],[S Kopā]]+PM_EULopi[[#This Row],[L Kopā]]+PM_EULopi[[#This Row],[Ģ Kopā]]+PM_EULopi[[#This Row],[C Kopā]])</f>
        <v>0</v>
      </c>
      <c r="AI337" s="68" t="str">
        <f t="shared" si="29"/>
        <v>(0, 0, 0)</v>
      </c>
      <c r="AJ337" s="68" t="str">
        <f>IF(PM_EULopi[[#This Row],[KOPĀ
Punkti ]]&gt;0,RANK(PM_EULopi[[#This Row],[KOPĀ
Punkti ]],PM_EULopi[KOPĀ
Punkti ]),"NAV")</f>
        <v>NAV</v>
      </c>
      <c r="AK337" s="68"/>
      <c r="AL337" s="103">
        <f>INDEX(PM_Dalibnieki[],MATCH(PM_EULopi[[#This Row],[Dablībnieka numurs]],PM_Dalibnieki[Dablībnieka numurs],0),6)</f>
        <v>0</v>
      </c>
      <c r="AM337" s="72" t="str">
        <f>IF(PM_EULopi[[#This Row],[Norma ]]="x",COUNTIFS(PM_EULopi[[Norma ]],PM_EULopi[[#This Row],[Norma ]],PM_EULopi[KOPĀ
Punkti ],"&gt;"&amp;PM_EULopi[[#This Row],[KOPĀ
Punkti ]])+1,"")</f>
        <v/>
      </c>
    </row>
    <row r="338" spans="1:39" x14ac:dyDescent="0.25">
      <c r="A338" s="55">
        <v>332</v>
      </c>
      <c r="B338" s="68">
        <v>332</v>
      </c>
      <c r="C338" s="35">
        <f>INDEX(PM_Dalibnieki[],MATCH(PM_EULopi[[#This Row],[Dablībnieka numurs]],PM_Dalibnieki[Dablībnieka numurs],0),2)</f>
        <v>0</v>
      </c>
      <c r="D338" s="35">
        <f>INDEX(PM_Dalibnieki[],MATCH(PM_EULopi[[#This Row],[Dablībnieka numurs]],PM_Dalibnieki[Dablībnieka numurs],0),3)</f>
        <v>0</v>
      </c>
      <c r="E338" s="35">
        <f>INDEX(PM_Dalibnieki[],MATCH(PM_EULopi[[#This Row],[Dablībnieka numurs]],PM_Dalibnieki[Dablībnieka numurs],0),4)</f>
        <v>0</v>
      </c>
      <c r="F338" s="72"/>
      <c r="G338" s="72"/>
      <c r="H338" s="72"/>
      <c r="I338" s="72"/>
      <c r="J338" s="72"/>
      <c r="K338" s="37">
        <f>SUM(PM_EULopi[[#This Row],[S1]:[S5]])</f>
        <v>0</v>
      </c>
      <c r="L338" s="37" t="str">
        <f t="shared" si="25"/>
        <v>(0, 0, 0)</v>
      </c>
      <c r="M338" s="72"/>
      <c r="N338" s="72"/>
      <c r="O338" s="72"/>
      <c r="P338" s="72"/>
      <c r="Q338" s="72"/>
      <c r="R338" s="37">
        <f>SUM(PM_EULopi[[#This Row],[L1]:[L5]])</f>
        <v>0</v>
      </c>
      <c r="S338" s="37" t="str">
        <f t="shared" si="26"/>
        <v>(0, 0, 0)</v>
      </c>
      <c r="T338" s="72"/>
      <c r="U338" s="72"/>
      <c r="V338" s="72"/>
      <c r="W338" s="72"/>
      <c r="X338" s="72"/>
      <c r="Y338" s="37">
        <f>SUM(PM_EULopi[[#This Row],[Ģ1]:[Ģ5]])</f>
        <v>0</v>
      </c>
      <c r="Z338" s="37" t="str">
        <f t="shared" si="27"/>
        <v>(0, 0, 0)</v>
      </c>
      <c r="AA338" s="72"/>
      <c r="AB338" s="72"/>
      <c r="AC338" s="72"/>
      <c r="AD338" s="72"/>
      <c r="AE338" s="72"/>
      <c r="AF338" s="37">
        <f>SUM(PM_EULopi[[#This Row],[C1]:[C5]])</f>
        <v>0</v>
      </c>
      <c r="AG338" s="37" t="str">
        <f t="shared" si="28"/>
        <v>(0, 0, 0)</v>
      </c>
      <c r="AH338" s="68">
        <f>SUM(PM_EULopi[[#This Row],[S Kopā]]+PM_EULopi[[#This Row],[L Kopā]]+PM_EULopi[[#This Row],[Ģ Kopā]]+PM_EULopi[[#This Row],[C Kopā]])</f>
        <v>0</v>
      </c>
      <c r="AI338" s="68" t="str">
        <f t="shared" si="29"/>
        <v>(0, 0, 0)</v>
      </c>
      <c r="AJ338" s="68" t="str">
        <f>IF(PM_EULopi[[#This Row],[KOPĀ
Punkti ]]&gt;0,RANK(PM_EULopi[[#This Row],[KOPĀ
Punkti ]],PM_EULopi[KOPĀ
Punkti ]),"NAV")</f>
        <v>NAV</v>
      </c>
      <c r="AK338" s="68"/>
      <c r="AL338" s="103">
        <f>INDEX(PM_Dalibnieki[],MATCH(PM_EULopi[[#This Row],[Dablībnieka numurs]],PM_Dalibnieki[Dablībnieka numurs],0),6)</f>
        <v>0</v>
      </c>
      <c r="AM338" s="72" t="str">
        <f>IF(PM_EULopi[[#This Row],[Norma ]]="x",COUNTIFS(PM_EULopi[[Norma ]],PM_EULopi[[#This Row],[Norma ]],PM_EULopi[KOPĀ
Punkti ],"&gt;"&amp;PM_EULopi[[#This Row],[KOPĀ
Punkti ]])+1,"")</f>
        <v/>
      </c>
    </row>
    <row r="339" spans="1:39" x14ac:dyDescent="0.25">
      <c r="A339" s="55">
        <v>333</v>
      </c>
      <c r="B339" s="68">
        <v>333</v>
      </c>
      <c r="C339" s="35">
        <f>INDEX(PM_Dalibnieki[],MATCH(PM_EULopi[[#This Row],[Dablībnieka numurs]],PM_Dalibnieki[Dablībnieka numurs],0),2)</f>
        <v>0</v>
      </c>
      <c r="D339" s="35">
        <f>INDEX(PM_Dalibnieki[],MATCH(PM_EULopi[[#This Row],[Dablībnieka numurs]],PM_Dalibnieki[Dablībnieka numurs],0),3)</f>
        <v>0</v>
      </c>
      <c r="E339" s="35">
        <f>INDEX(PM_Dalibnieki[],MATCH(PM_EULopi[[#This Row],[Dablībnieka numurs]],PM_Dalibnieki[Dablībnieka numurs],0),4)</f>
        <v>0</v>
      </c>
      <c r="F339" s="72"/>
      <c r="G339" s="72"/>
      <c r="H339" s="72"/>
      <c r="I339" s="72"/>
      <c r="J339" s="72"/>
      <c r="K339" s="37">
        <f>SUM(PM_EULopi[[#This Row],[S1]:[S5]])</f>
        <v>0</v>
      </c>
      <c r="L339" s="37" t="str">
        <f t="shared" si="25"/>
        <v>(0, 0, 0)</v>
      </c>
      <c r="M339" s="72"/>
      <c r="N339" s="72"/>
      <c r="O339" s="72"/>
      <c r="P339" s="72"/>
      <c r="Q339" s="72"/>
      <c r="R339" s="37">
        <f>SUM(PM_EULopi[[#This Row],[L1]:[L5]])</f>
        <v>0</v>
      </c>
      <c r="S339" s="37" t="str">
        <f t="shared" si="26"/>
        <v>(0, 0, 0)</v>
      </c>
      <c r="T339" s="72"/>
      <c r="U339" s="72"/>
      <c r="V339" s="72"/>
      <c r="W339" s="72"/>
      <c r="X339" s="72"/>
      <c r="Y339" s="37">
        <f>SUM(PM_EULopi[[#This Row],[Ģ1]:[Ģ5]])</f>
        <v>0</v>
      </c>
      <c r="Z339" s="37" t="str">
        <f t="shared" si="27"/>
        <v>(0, 0, 0)</v>
      </c>
      <c r="AA339" s="72"/>
      <c r="AB339" s="72"/>
      <c r="AC339" s="72"/>
      <c r="AD339" s="72"/>
      <c r="AE339" s="72"/>
      <c r="AF339" s="37">
        <f>SUM(PM_EULopi[[#This Row],[C1]:[C5]])</f>
        <v>0</v>
      </c>
      <c r="AG339" s="37" t="str">
        <f t="shared" si="28"/>
        <v>(0, 0, 0)</v>
      </c>
      <c r="AH339" s="68">
        <f>SUM(PM_EULopi[[#This Row],[S Kopā]]+PM_EULopi[[#This Row],[L Kopā]]+PM_EULopi[[#This Row],[Ģ Kopā]]+PM_EULopi[[#This Row],[C Kopā]])</f>
        <v>0</v>
      </c>
      <c r="AI339" s="68" t="str">
        <f t="shared" si="29"/>
        <v>(0, 0, 0)</v>
      </c>
      <c r="AJ339" s="68" t="str">
        <f>IF(PM_EULopi[[#This Row],[KOPĀ
Punkti ]]&gt;0,RANK(PM_EULopi[[#This Row],[KOPĀ
Punkti ]],PM_EULopi[KOPĀ
Punkti ]),"NAV")</f>
        <v>NAV</v>
      </c>
      <c r="AK339" s="68"/>
      <c r="AL339" s="103">
        <f>INDEX(PM_Dalibnieki[],MATCH(PM_EULopi[[#This Row],[Dablībnieka numurs]],PM_Dalibnieki[Dablībnieka numurs],0),6)</f>
        <v>0</v>
      </c>
      <c r="AM339" s="72" t="str">
        <f>IF(PM_EULopi[[#This Row],[Norma ]]="x",COUNTIFS(PM_EULopi[[Norma ]],PM_EULopi[[#This Row],[Norma ]],PM_EULopi[KOPĀ
Punkti ],"&gt;"&amp;PM_EULopi[[#This Row],[KOPĀ
Punkti ]])+1,"")</f>
        <v/>
      </c>
    </row>
    <row r="340" spans="1:39" x14ac:dyDescent="0.25">
      <c r="A340" s="55">
        <v>334</v>
      </c>
      <c r="B340" s="68">
        <v>334</v>
      </c>
      <c r="C340" s="35">
        <f>INDEX(PM_Dalibnieki[],MATCH(PM_EULopi[[#This Row],[Dablībnieka numurs]],PM_Dalibnieki[Dablībnieka numurs],0),2)</f>
        <v>0</v>
      </c>
      <c r="D340" s="35">
        <f>INDEX(PM_Dalibnieki[],MATCH(PM_EULopi[[#This Row],[Dablībnieka numurs]],PM_Dalibnieki[Dablībnieka numurs],0),3)</f>
        <v>0</v>
      </c>
      <c r="E340" s="35">
        <f>INDEX(PM_Dalibnieki[],MATCH(PM_EULopi[[#This Row],[Dablībnieka numurs]],PM_Dalibnieki[Dablībnieka numurs],0),4)</f>
        <v>0</v>
      </c>
      <c r="F340" s="72"/>
      <c r="G340" s="72"/>
      <c r="H340" s="72"/>
      <c r="I340" s="72"/>
      <c r="J340" s="72"/>
      <c r="K340" s="37">
        <f>SUM(PM_EULopi[[#This Row],[S1]:[S5]])</f>
        <v>0</v>
      </c>
      <c r="L340" s="37" t="str">
        <f t="shared" si="25"/>
        <v>(0, 0, 0)</v>
      </c>
      <c r="M340" s="72"/>
      <c r="N340" s="72"/>
      <c r="O340" s="72"/>
      <c r="P340" s="72"/>
      <c r="Q340" s="72"/>
      <c r="R340" s="37">
        <f>SUM(PM_EULopi[[#This Row],[L1]:[L5]])</f>
        <v>0</v>
      </c>
      <c r="S340" s="37" t="str">
        <f t="shared" si="26"/>
        <v>(0, 0, 0)</v>
      </c>
      <c r="T340" s="72"/>
      <c r="U340" s="72"/>
      <c r="V340" s="72"/>
      <c r="W340" s="72"/>
      <c r="X340" s="72"/>
      <c r="Y340" s="37">
        <f>SUM(PM_EULopi[[#This Row],[Ģ1]:[Ģ5]])</f>
        <v>0</v>
      </c>
      <c r="Z340" s="37" t="str">
        <f t="shared" si="27"/>
        <v>(0, 0, 0)</v>
      </c>
      <c r="AA340" s="72"/>
      <c r="AB340" s="72"/>
      <c r="AC340" s="72"/>
      <c r="AD340" s="72"/>
      <c r="AE340" s="72"/>
      <c r="AF340" s="37">
        <f>SUM(PM_EULopi[[#This Row],[C1]:[C5]])</f>
        <v>0</v>
      </c>
      <c r="AG340" s="37" t="str">
        <f t="shared" si="28"/>
        <v>(0, 0, 0)</v>
      </c>
      <c r="AH340" s="68">
        <f>SUM(PM_EULopi[[#This Row],[S Kopā]]+PM_EULopi[[#This Row],[L Kopā]]+PM_EULopi[[#This Row],[Ģ Kopā]]+PM_EULopi[[#This Row],[C Kopā]])</f>
        <v>0</v>
      </c>
      <c r="AI340" s="68" t="str">
        <f t="shared" si="29"/>
        <v>(0, 0, 0)</v>
      </c>
      <c r="AJ340" s="68" t="str">
        <f>IF(PM_EULopi[[#This Row],[KOPĀ
Punkti ]]&gt;0,RANK(PM_EULopi[[#This Row],[KOPĀ
Punkti ]],PM_EULopi[KOPĀ
Punkti ]),"NAV")</f>
        <v>NAV</v>
      </c>
      <c r="AK340" s="68"/>
      <c r="AL340" s="103">
        <f>INDEX(PM_Dalibnieki[],MATCH(PM_EULopi[[#This Row],[Dablībnieka numurs]],PM_Dalibnieki[Dablībnieka numurs],0),6)</f>
        <v>0</v>
      </c>
      <c r="AM340" s="72" t="str">
        <f>IF(PM_EULopi[[#This Row],[Norma ]]="x",COUNTIFS(PM_EULopi[[Norma ]],PM_EULopi[[#This Row],[Norma ]],PM_EULopi[KOPĀ
Punkti ],"&gt;"&amp;PM_EULopi[[#This Row],[KOPĀ
Punkti ]])+1,"")</f>
        <v/>
      </c>
    </row>
    <row r="341" spans="1:39" x14ac:dyDescent="0.25">
      <c r="A341" s="55">
        <v>335</v>
      </c>
      <c r="B341" s="68">
        <v>335</v>
      </c>
      <c r="C341" s="35">
        <f>INDEX(PM_Dalibnieki[],MATCH(PM_EULopi[[#This Row],[Dablībnieka numurs]],PM_Dalibnieki[Dablībnieka numurs],0),2)</f>
        <v>0</v>
      </c>
      <c r="D341" s="35">
        <f>INDEX(PM_Dalibnieki[],MATCH(PM_EULopi[[#This Row],[Dablībnieka numurs]],PM_Dalibnieki[Dablībnieka numurs],0),3)</f>
        <v>0</v>
      </c>
      <c r="E341" s="35">
        <f>INDEX(PM_Dalibnieki[],MATCH(PM_EULopi[[#This Row],[Dablībnieka numurs]],PM_Dalibnieki[Dablībnieka numurs],0),4)</f>
        <v>0</v>
      </c>
      <c r="F341" s="72"/>
      <c r="G341" s="72"/>
      <c r="H341" s="72"/>
      <c r="I341" s="72"/>
      <c r="J341" s="72"/>
      <c r="K341" s="37">
        <f>SUM(PM_EULopi[[#This Row],[S1]:[S5]])</f>
        <v>0</v>
      </c>
      <c r="L341" s="37" t="str">
        <f t="shared" si="25"/>
        <v>(0, 0, 0)</v>
      </c>
      <c r="M341" s="72"/>
      <c r="N341" s="72"/>
      <c r="O341" s="72"/>
      <c r="P341" s="72"/>
      <c r="Q341" s="72"/>
      <c r="R341" s="37">
        <f>SUM(PM_EULopi[[#This Row],[L1]:[L5]])</f>
        <v>0</v>
      </c>
      <c r="S341" s="37" t="str">
        <f t="shared" si="26"/>
        <v>(0, 0, 0)</v>
      </c>
      <c r="T341" s="72"/>
      <c r="U341" s="72"/>
      <c r="V341" s="72"/>
      <c r="W341" s="72"/>
      <c r="X341" s="72"/>
      <c r="Y341" s="37">
        <f>SUM(PM_EULopi[[#This Row],[Ģ1]:[Ģ5]])</f>
        <v>0</v>
      </c>
      <c r="Z341" s="37" t="str">
        <f t="shared" si="27"/>
        <v>(0, 0, 0)</v>
      </c>
      <c r="AA341" s="72"/>
      <c r="AB341" s="72"/>
      <c r="AC341" s="72"/>
      <c r="AD341" s="72"/>
      <c r="AE341" s="72"/>
      <c r="AF341" s="37">
        <f>SUM(PM_EULopi[[#This Row],[C1]:[C5]])</f>
        <v>0</v>
      </c>
      <c r="AG341" s="37" t="str">
        <f t="shared" si="28"/>
        <v>(0, 0, 0)</v>
      </c>
      <c r="AH341" s="68">
        <f>SUM(PM_EULopi[[#This Row],[S Kopā]]+PM_EULopi[[#This Row],[L Kopā]]+PM_EULopi[[#This Row],[Ģ Kopā]]+PM_EULopi[[#This Row],[C Kopā]])</f>
        <v>0</v>
      </c>
      <c r="AI341" s="68" t="str">
        <f t="shared" si="29"/>
        <v>(0, 0, 0)</v>
      </c>
      <c r="AJ341" s="68" t="str">
        <f>IF(PM_EULopi[[#This Row],[KOPĀ
Punkti ]]&gt;0,RANK(PM_EULopi[[#This Row],[KOPĀ
Punkti ]],PM_EULopi[KOPĀ
Punkti ]),"NAV")</f>
        <v>NAV</v>
      </c>
      <c r="AK341" s="68"/>
      <c r="AL341" s="103">
        <f>INDEX(PM_Dalibnieki[],MATCH(PM_EULopi[[#This Row],[Dablībnieka numurs]],PM_Dalibnieki[Dablībnieka numurs],0),6)</f>
        <v>0</v>
      </c>
      <c r="AM341" s="72" t="str">
        <f>IF(PM_EULopi[[#This Row],[Norma ]]="x",COUNTIFS(PM_EULopi[[Norma ]],PM_EULopi[[#This Row],[Norma ]],PM_EULopi[KOPĀ
Punkti ],"&gt;"&amp;PM_EULopi[[#This Row],[KOPĀ
Punkti ]])+1,"")</f>
        <v/>
      </c>
    </row>
    <row r="342" spans="1:39" x14ac:dyDescent="0.25">
      <c r="A342" s="55">
        <v>336</v>
      </c>
      <c r="B342" s="68">
        <v>336</v>
      </c>
      <c r="C342" s="35">
        <f>INDEX(PM_Dalibnieki[],MATCH(PM_EULopi[[#This Row],[Dablībnieka numurs]],PM_Dalibnieki[Dablībnieka numurs],0),2)</f>
        <v>0</v>
      </c>
      <c r="D342" s="35">
        <f>INDEX(PM_Dalibnieki[],MATCH(PM_EULopi[[#This Row],[Dablībnieka numurs]],PM_Dalibnieki[Dablībnieka numurs],0),3)</f>
        <v>0</v>
      </c>
      <c r="E342" s="35">
        <f>INDEX(PM_Dalibnieki[],MATCH(PM_EULopi[[#This Row],[Dablībnieka numurs]],PM_Dalibnieki[Dablībnieka numurs],0),4)</f>
        <v>0</v>
      </c>
      <c r="F342" s="72"/>
      <c r="G342" s="72"/>
      <c r="H342" s="72"/>
      <c r="I342" s="72"/>
      <c r="J342" s="72"/>
      <c r="K342" s="37">
        <f>SUM(PM_EULopi[[#This Row],[S1]:[S5]])</f>
        <v>0</v>
      </c>
      <c r="L342" s="37" t="str">
        <f t="shared" si="25"/>
        <v>(0, 0, 0)</v>
      </c>
      <c r="M342" s="72"/>
      <c r="N342" s="72"/>
      <c r="O342" s="72"/>
      <c r="P342" s="72"/>
      <c r="Q342" s="72"/>
      <c r="R342" s="37">
        <f>SUM(PM_EULopi[[#This Row],[L1]:[L5]])</f>
        <v>0</v>
      </c>
      <c r="S342" s="37" t="str">
        <f t="shared" si="26"/>
        <v>(0, 0, 0)</v>
      </c>
      <c r="T342" s="72"/>
      <c r="U342" s="72"/>
      <c r="V342" s="72"/>
      <c r="W342" s="72"/>
      <c r="X342" s="72"/>
      <c r="Y342" s="37">
        <f>SUM(PM_EULopi[[#This Row],[Ģ1]:[Ģ5]])</f>
        <v>0</v>
      </c>
      <c r="Z342" s="37" t="str">
        <f t="shared" si="27"/>
        <v>(0, 0, 0)</v>
      </c>
      <c r="AA342" s="72"/>
      <c r="AB342" s="72"/>
      <c r="AC342" s="72"/>
      <c r="AD342" s="72"/>
      <c r="AE342" s="72"/>
      <c r="AF342" s="37">
        <f>SUM(PM_EULopi[[#This Row],[C1]:[C5]])</f>
        <v>0</v>
      </c>
      <c r="AG342" s="37" t="str">
        <f t="shared" si="28"/>
        <v>(0, 0, 0)</v>
      </c>
      <c r="AH342" s="68">
        <f>SUM(PM_EULopi[[#This Row],[S Kopā]]+PM_EULopi[[#This Row],[L Kopā]]+PM_EULopi[[#This Row],[Ģ Kopā]]+PM_EULopi[[#This Row],[C Kopā]])</f>
        <v>0</v>
      </c>
      <c r="AI342" s="68" t="str">
        <f t="shared" si="29"/>
        <v>(0, 0, 0)</v>
      </c>
      <c r="AJ342" s="68" t="str">
        <f>IF(PM_EULopi[[#This Row],[KOPĀ
Punkti ]]&gt;0,RANK(PM_EULopi[[#This Row],[KOPĀ
Punkti ]],PM_EULopi[KOPĀ
Punkti ]),"NAV")</f>
        <v>NAV</v>
      </c>
      <c r="AK342" s="68"/>
      <c r="AL342" s="103">
        <f>INDEX(PM_Dalibnieki[],MATCH(PM_EULopi[[#This Row],[Dablībnieka numurs]],PM_Dalibnieki[Dablībnieka numurs],0),6)</f>
        <v>0</v>
      </c>
      <c r="AM342" s="72" t="str">
        <f>IF(PM_EULopi[[#This Row],[Norma ]]="x",COUNTIFS(PM_EULopi[[Norma ]],PM_EULopi[[#This Row],[Norma ]],PM_EULopi[KOPĀ
Punkti ],"&gt;"&amp;PM_EULopi[[#This Row],[KOPĀ
Punkti ]])+1,"")</f>
        <v/>
      </c>
    </row>
    <row r="343" spans="1:39" x14ac:dyDescent="0.25">
      <c r="A343" s="55">
        <v>337</v>
      </c>
      <c r="B343" s="68">
        <v>337</v>
      </c>
      <c r="C343" s="35">
        <f>INDEX(PM_Dalibnieki[],MATCH(PM_EULopi[[#This Row],[Dablībnieka numurs]],PM_Dalibnieki[Dablībnieka numurs],0),2)</f>
        <v>0</v>
      </c>
      <c r="D343" s="35">
        <f>INDEX(PM_Dalibnieki[],MATCH(PM_EULopi[[#This Row],[Dablībnieka numurs]],PM_Dalibnieki[Dablībnieka numurs],0),3)</f>
        <v>0</v>
      </c>
      <c r="E343" s="35">
        <f>INDEX(PM_Dalibnieki[],MATCH(PM_EULopi[[#This Row],[Dablībnieka numurs]],PM_Dalibnieki[Dablībnieka numurs],0),4)</f>
        <v>0</v>
      </c>
      <c r="F343" s="72"/>
      <c r="G343" s="72"/>
      <c r="H343" s="72"/>
      <c r="I343" s="72"/>
      <c r="J343" s="72"/>
      <c r="K343" s="37">
        <f>SUM(PM_EULopi[[#This Row],[S1]:[S5]])</f>
        <v>0</v>
      </c>
      <c r="L343" s="37" t="str">
        <f t="shared" si="25"/>
        <v>(0, 0, 0)</v>
      </c>
      <c r="M343" s="72"/>
      <c r="N343" s="72"/>
      <c r="O343" s="72"/>
      <c r="P343" s="72"/>
      <c r="Q343" s="72"/>
      <c r="R343" s="37">
        <f>SUM(PM_EULopi[[#This Row],[L1]:[L5]])</f>
        <v>0</v>
      </c>
      <c r="S343" s="37" t="str">
        <f t="shared" si="26"/>
        <v>(0, 0, 0)</v>
      </c>
      <c r="T343" s="72"/>
      <c r="U343" s="72"/>
      <c r="V343" s="72"/>
      <c r="W343" s="72"/>
      <c r="X343" s="72"/>
      <c r="Y343" s="37">
        <f>SUM(PM_EULopi[[#This Row],[Ģ1]:[Ģ5]])</f>
        <v>0</v>
      </c>
      <c r="Z343" s="37" t="str">
        <f t="shared" si="27"/>
        <v>(0, 0, 0)</v>
      </c>
      <c r="AA343" s="72"/>
      <c r="AB343" s="72"/>
      <c r="AC343" s="72"/>
      <c r="AD343" s="72"/>
      <c r="AE343" s="72"/>
      <c r="AF343" s="37">
        <f>SUM(PM_EULopi[[#This Row],[C1]:[C5]])</f>
        <v>0</v>
      </c>
      <c r="AG343" s="37" t="str">
        <f t="shared" si="28"/>
        <v>(0, 0, 0)</v>
      </c>
      <c r="AH343" s="68">
        <f>SUM(PM_EULopi[[#This Row],[S Kopā]]+PM_EULopi[[#This Row],[L Kopā]]+PM_EULopi[[#This Row],[Ģ Kopā]]+PM_EULopi[[#This Row],[C Kopā]])</f>
        <v>0</v>
      </c>
      <c r="AI343" s="68" t="str">
        <f t="shared" si="29"/>
        <v>(0, 0, 0)</v>
      </c>
      <c r="AJ343" s="68" t="str">
        <f>IF(PM_EULopi[[#This Row],[KOPĀ
Punkti ]]&gt;0,RANK(PM_EULopi[[#This Row],[KOPĀ
Punkti ]],PM_EULopi[KOPĀ
Punkti ]),"NAV")</f>
        <v>NAV</v>
      </c>
      <c r="AK343" s="68"/>
      <c r="AL343" s="103">
        <f>INDEX(PM_Dalibnieki[],MATCH(PM_EULopi[[#This Row],[Dablībnieka numurs]],PM_Dalibnieki[Dablībnieka numurs],0),6)</f>
        <v>0</v>
      </c>
      <c r="AM343" s="72" t="str">
        <f>IF(PM_EULopi[[#This Row],[Norma ]]="x",COUNTIFS(PM_EULopi[[Norma ]],PM_EULopi[[#This Row],[Norma ]],PM_EULopi[KOPĀ
Punkti ],"&gt;"&amp;PM_EULopi[[#This Row],[KOPĀ
Punkti ]])+1,"")</f>
        <v/>
      </c>
    </row>
    <row r="344" spans="1:39" x14ac:dyDescent="0.25">
      <c r="A344" s="55">
        <v>338</v>
      </c>
      <c r="B344" s="68">
        <v>338</v>
      </c>
      <c r="C344" s="35">
        <f>INDEX(PM_Dalibnieki[],MATCH(PM_EULopi[[#This Row],[Dablībnieka numurs]],PM_Dalibnieki[Dablībnieka numurs],0),2)</f>
        <v>0</v>
      </c>
      <c r="D344" s="35">
        <f>INDEX(PM_Dalibnieki[],MATCH(PM_EULopi[[#This Row],[Dablībnieka numurs]],PM_Dalibnieki[Dablībnieka numurs],0),3)</f>
        <v>0</v>
      </c>
      <c r="E344" s="35">
        <f>INDEX(PM_Dalibnieki[],MATCH(PM_EULopi[[#This Row],[Dablībnieka numurs]],PM_Dalibnieki[Dablībnieka numurs],0),4)</f>
        <v>0</v>
      </c>
      <c r="F344" s="72"/>
      <c r="G344" s="72"/>
      <c r="H344" s="72"/>
      <c r="I344" s="72"/>
      <c r="J344" s="72"/>
      <c r="K344" s="37">
        <f>SUM(PM_EULopi[[#This Row],[S1]:[S5]])</f>
        <v>0</v>
      </c>
      <c r="L344" s="37" t="str">
        <f t="shared" si="25"/>
        <v>(0, 0, 0)</v>
      </c>
      <c r="M344" s="72"/>
      <c r="N344" s="72"/>
      <c r="O344" s="72"/>
      <c r="P344" s="72"/>
      <c r="Q344" s="72"/>
      <c r="R344" s="37">
        <f>SUM(PM_EULopi[[#This Row],[L1]:[L5]])</f>
        <v>0</v>
      </c>
      <c r="S344" s="37" t="str">
        <f t="shared" si="26"/>
        <v>(0, 0, 0)</v>
      </c>
      <c r="T344" s="72"/>
      <c r="U344" s="72"/>
      <c r="V344" s="72"/>
      <c r="W344" s="72"/>
      <c r="X344" s="72"/>
      <c r="Y344" s="37">
        <f>SUM(PM_EULopi[[#This Row],[Ģ1]:[Ģ5]])</f>
        <v>0</v>
      </c>
      <c r="Z344" s="37" t="str">
        <f t="shared" si="27"/>
        <v>(0, 0, 0)</v>
      </c>
      <c r="AA344" s="72"/>
      <c r="AB344" s="72"/>
      <c r="AC344" s="72"/>
      <c r="AD344" s="72"/>
      <c r="AE344" s="72"/>
      <c r="AF344" s="37">
        <f>SUM(PM_EULopi[[#This Row],[C1]:[C5]])</f>
        <v>0</v>
      </c>
      <c r="AG344" s="37" t="str">
        <f t="shared" si="28"/>
        <v>(0, 0, 0)</v>
      </c>
      <c r="AH344" s="68">
        <f>SUM(PM_EULopi[[#This Row],[S Kopā]]+PM_EULopi[[#This Row],[L Kopā]]+PM_EULopi[[#This Row],[Ģ Kopā]]+PM_EULopi[[#This Row],[C Kopā]])</f>
        <v>0</v>
      </c>
      <c r="AI344" s="68" t="str">
        <f t="shared" si="29"/>
        <v>(0, 0, 0)</v>
      </c>
      <c r="AJ344" s="68" t="str">
        <f>IF(PM_EULopi[[#This Row],[KOPĀ
Punkti ]]&gt;0,RANK(PM_EULopi[[#This Row],[KOPĀ
Punkti ]],PM_EULopi[KOPĀ
Punkti ]),"NAV")</f>
        <v>NAV</v>
      </c>
      <c r="AK344" s="68"/>
      <c r="AL344" s="103">
        <f>INDEX(PM_Dalibnieki[],MATCH(PM_EULopi[[#This Row],[Dablībnieka numurs]],PM_Dalibnieki[Dablībnieka numurs],0),6)</f>
        <v>0</v>
      </c>
      <c r="AM344" s="72" t="str">
        <f>IF(PM_EULopi[[#This Row],[Norma ]]="x",COUNTIFS(PM_EULopi[[Norma ]],PM_EULopi[[#This Row],[Norma ]],PM_EULopi[KOPĀ
Punkti ],"&gt;"&amp;PM_EULopi[[#This Row],[KOPĀ
Punkti ]])+1,"")</f>
        <v/>
      </c>
    </row>
    <row r="345" spans="1:39" x14ac:dyDescent="0.25">
      <c r="A345" s="55">
        <v>339</v>
      </c>
      <c r="B345" s="68">
        <v>339</v>
      </c>
      <c r="C345" s="35">
        <f>INDEX(PM_Dalibnieki[],MATCH(PM_EULopi[[#This Row],[Dablībnieka numurs]],PM_Dalibnieki[Dablībnieka numurs],0),2)</f>
        <v>0</v>
      </c>
      <c r="D345" s="35">
        <f>INDEX(PM_Dalibnieki[],MATCH(PM_EULopi[[#This Row],[Dablībnieka numurs]],PM_Dalibnieki[Dablībnieka numurs],0),3)</f>
        <v>0</v>
      </c>
      <c r="E345" s="35">
        <f>INDEX(PM_Dalibnieki[],MATCH(PM_EULopi[[#This Row],[Dablībnieka numurs]],PM_Dalibnieki[Dablībnieka numurs],0),4)</f>
        <v>0</v>
      </c>
      <c r="F345" s="72"/>
      <c r="G345" s="72"/>
      <c r="H345" s="72"/>
      <c r="I345" s="72"/>
      <c r="J345" s="72"/>
      <c r="K345" s="37">
        <f>SUM(PM_EULopi[[#This Row],[S1]:[S5]])</f>
        <v>0</v>
      </c>
      <c r="L345" s="37" t="str">
        <f t="shared" si="25"/>
        <v>(0, 0, 0)</v>
      </c>
      <c r="M345" s="72"/>
      <c r="N345" s="72"/>
      <c r="O345" s="72"/>
      <c r="P345" s="72"/>
      <c r="Q345" s="72"/>
      <c r="R345" s="37">
        <f>SUM(PM_EULopi[[#This Row],[L1]:[L5]])</f>
        <v>0</v>
      </c>
      <c r="S345" s="37" t="str">
        <f t="shared" si="26"/>
        <v>(0, 0, 0)</v>
      </c>
      <c r="T345" s="72"/>
      <c r="U345" s="72"/>
      <c r="V345" s="72"/>
      <c r="W345" s="72"/>
      <c r="X345" s="72"/>
      <c r="Y345" s="37">
        <f>SUM(PM_EULopi[[#This Row],[Ģ1]:[Ģ5]])</f>
        <v>0</v>
      </c>
      <c r="Z345" s="37" t="str">
        <f t="shared" si="27"/>
        <v>(0, 0, 0)</v>
      </c>
      <c r="AA345" s="72"/>
      <c r="AB345" s="72"/>
      <c r="AC345" s="72"/>
      <c r="AD345" s="72"/>
      <c r="AE345" s="72"/>
      <c r="AF345" s="37">
        <f>SUM(PM_EULopi[[#This Row],[C1]:[C5]])</f>
        <v>0</v>
      </c>
      <c r="AG345" s="37" t="str">
        <f t="shared" si="28"/>
        <v>(0, 0, 0)</v>
      </c>
      <c r="AH345" s="68">
        <f>SUM(PM_EULopi[[#This Row],[S Kopā]]+PM_EULopi[[#This Row],[L Kopā]]+PM_EULopi[[#This Row],[Ģ Kopā]]+PM_EULopi[[#This Row],[C Kopā]])</f>
        <v>0</v>
      </c>
      <c r="AI345" s="68" t="str">
        <f t="shared" si="29"/>
        <v>(0, 0, 0)</v>
      </c>
      <c r="AJ345" s="68" t="str">
        <f>IF(PM_EULopi[[#This Row],[KOPĀ
Punkti ]]&gt;0,RANK(PM_EULopi[[#This Row],[KOPĀ
Punkti ]],PM_EULopi[KOPĀ
Punkti ]),"NAV")</f>
        <v>NAV</v>
      </c>
      <c r="AK345" s="68"/>
      <c r="AL345" s="103">
        <f>INDEX(PM_Dalibnieki[],MATCH(PM_EULopi[[#This Row],[Dablībnieka numurs]],PM_Dalibnieki[Dablībnieka numurs],0),6)</f>
        <v>0</v>
      </c>
      <c r="AM345" s="72" t="str">
        <f>IF(PM_EULopi[[#This Row],[Norma ]]="x",COUNTIFS(PM_EULopi[[Norma ]],PM_EULopi[[#This Row],[Norma ]],PM_EULopi[KOPĀ
Punkti ],"&gt;"&amp;PM_EULopi[[#This Row],[KOPĀ
Punkti ]])+1,"")</f>
        <v/>
      </c>
    </row>
    <row r="346" spans="1:39" x14ac:dyDescent="0.25">
      <c r="A346" s="55">
        <v>340</v>
      </c>
      <c r="B346" s="68">
        <v>340</v>
      </c>
      <c r="C346" s="35">
        <f>INDEX(PM_Dalibnieki[],MATCH(PM_EULopi[[#This Row],[Dablībnieka numurs]],PM_Dalibnieki[Dablībnieka numurs],0),2)</f>
        <v>0</v>
      </c>
      <c r="D346" s="35">
        <f>INDEX(PM_Dalibnieki[],MATCH(PM_EULopi[[#This Row],[Dablībnieka numurs]],PM_Dalibnieki[Dablībnieka numurs],0),3)</f>
        <v>0</v>
      </c>
      <c r="E346" s="35">
        <f>INDEX(PM_Dalibnieki[],MATCH(PM_EULopi[[#This Row],[Dablībnieka numurs]],PM_Dalibnieki[Dablībnieka numurs],0),4)</f>
        <v>0</v>
      </c>
      <c r="F346" s="72"/>
      <c r="G346" s="72"/>
      <c r="H346" s="72"/>
      <c r="I346" s="72"/>
      <c r="J346" s="72"/>
      <c r="K346" s="37">
        <f>SUM(PM_EULopi[[#This Row],[S1]:[S5]])</f>
        <v>0</v>
      </c>
      <c r="L346" s="37" t="str">
        <f t="shared" si="25"/>
        <v>(0, 0, 0)</v>
      </c>
      <c r="M346" s="72"/>
      <c r="N346" s="72"/>
      <c r="O346" s="72"/>
      <c r="P346" s="72"/>
      <c r="Q346" s="72"/>
      <c r="R346" s="37">
        <f>SUM(PM_EULopi[[#This Row],[L1]:[L5]])</f>
        <v>0</v>
      </c>
      <c r="S346" s="37" t="str">
        <f t="shared" si="26"/>
        <v>(0, 0, 0)</v>
      </c>
      <c r="T346" s="72"/>
      <c r="U346" s="72"/>
      <c r="V346" s="72"/>
      <c r="W346" s="72"/>
      <c r="X346" s="72"/>
      <c r="Y346" s="37">
        <f>SUM(PM_EULopi[[#This Row],[Ģ1]:[Ģ5]])</f>
        <v>0</v>
      </c>
      <c r="Z346" s="37" t="str">
        <f t="shared" si="27"/>
        <v>(0, 0, 0)</v>
      </c>
      <c r="AA346" s="72"/>
      <c r="AB346" s="72"/>
      <c r="AC346" s="72"/>
      <c r="AD346" s="72"/>
      <c r="AE346" s="72"/>
      <c r="AF346" s="37">
        <f>SUM(PM_EULopi[[#This Row],[C1]:[C5]])</f>
        <v>0</v>
      </c>
      <c r="AG346" s="37" t="str">
        <f t="shared" si="28"/>
        <v>(0, 0, 0)</v>
      </c>
      <c r="AH346" s="68">
        <f>SUM(PM_EULopi[[#This Row],[S Kopā]]+PM_EULopi[[#This Row],[L Kopā]]+PM_EULopi[[#This Row],[Ģ Kopā]]+PM_EULopi[[#This Row],[C Kopā]])</f>
        <v>0</v>
      </c>
      <c r="AI346" s="68" t="str">
        <f t="shared" si="29"/>
        <v>(0, 0, 0)</v>
      </c>
      <c r="AJ346" s="68" t="str">
        <f>IF(PM_EULopi[[#This Row],[KOPĀ
Punkti ]]&gt;0,RANK(PM_EULopi[[#This Row],[KOPĀ
Punkti ]],PM_EULopi[KOPĀ
Punkti ]),"NAV")</f>
        <v>NAV</v>
      </c>
      <c r="AK346" s="68"/>
      <c r="AL346" s="103">
        <f>INDEX(PM_Dalibnieki[],MATCH(PM_EULopi[[#This Row],[Dablībnieka numurs]],PM_Dalibnieki[Dablībnieka numurs],0),6)</f>
        <v>0</v>
      </c>
      <c r="AM346" s="72" t="str">
        <f>IF(PM_EULopi[[#This Row],[Norma ]]="x",COUNTIFS(PM_EULopi[[Norma ]],PM_EULopi[[#This Row],[Norma ]],PM_EULopi[KOPĀ
Punkti ],"&gt;"&amp;PM_EULopi[[#This Row],[KOPĀ
Punkti ]])+1,"")</f>
        <v/>
      </c>
    </row>
    <row r="347" spans="1:39" x14ac:dyDescent="0.25">
      <c r="A347" s="55">
        <v>341</v>
      </c>
      <c r="B347" s="68">
        <v>341</v>
      </c>
      <c r="C347" s="35">
        <f>INDEX(PM_Dalibnieki[],MATCH(PM_EULopi[[#This Row],[Dablībnieka numurs]],PM_Dalibnieki[Dablībnieka numurs],0),2)</f>
        <v>0</v>
      </c>
      <c r="D347" s="35">
        <f>INDEX(PM_Dalibnieki[],MATCH(PM_EULopi[[#This Row],[Dablībnieka numurs]],PM_Dalibnieki[Dablībnieka numurs],0),3)</f>
        <v>0</v>
      </c>
      <c r="E347" s="35">
        <f>INDEX(PM_Dalibnieki[],MATCH(PM_EULopi[[#This Row],[Dablībnieka numurs]],PM_Dalibnieki[Dablībnieka numurs],0),4)</f>
        <v>0</v>
      </c>
      <c r="F347" s="72"/>
      <c r="G347" s="72"/>
      <c r="H347" s="72"/>
      <c r="I347" s="72"/>
      <c r="J347" s="72"/>
      <c r="K347" s="37">
        <f>SUM(PM_EULopi[[#This Row],[S1]:[S5]])</f>
        <v>0</v>
      </c>
      <c r="L347" s="37" t="str">
        <f t="shared" si="25"/>
        <v>(0, 0, 0)</v>
      </c>
      <c r="M347" s="72"/>
      <c r="N347" s="72"/>
      <c r="O347" s="72"/>
      <c r="P347" s="72"/>
      <c r="Q347" s="72"/>
      <c r="R347" s="37">
        <f>SUM(PM_EULopi[[#This Row],[L1]:[L5]])</f>
        <v>0</v>
      </c>
      <c r="S347" s="37" t="str">
        <f t="shared" si="26"/>
        <v>(0, 0, 0)</v>
      </c>
      <c r="T347" s="72"/>
      <c r="U347" s="72"/>
      <c r="V347" s="72"/>
      <c r="W347" s="72"/>
      <c r="X347" s="72"/>
      <c r="Y347" s="37">
        <f>SUM(PM_EULopi[[#This Row],[Ģ1]:[Ģ5]])</f>
        <v>0</v>
      </c>
      <c r="Z347" s="37" t="str">
        <f t="shared" si="27"/>
        <v>(0, 0, 0)</v>
      </c>
      <c r="AA347" s="72"/>
      <c r="AB347" s="72"/>
      <c r="AC347" s="72"/>
      <c r="AD347" s="72"/>
      <c r="AE347" s="72"/>
      <c r="AF347" s="37">
        <f>SUM(PM_EULopi[[#This Row],[C1]:[C5]])</f>
        <v>0</v>
      </c>
      <c r="AG347" s="37" t="str">
        <f t="shared" si="28"/>
        <v>(0, 0, 0)</v>
      </c>
      <c r="AH347" s="68">
        <f>SUM(PM_EULopi[[#This Row],[S Kopā]]+PM_EULopi[[#This Row],[L Kopā]]+PM_EULopi[[#This Row],[Ģ Kopā]]+PM_EULopi[[#This Row],[C Kopā]])</f>
        <v>0</v>
      </c>
      <c r="AI347" s="68" t="str">
        <f t="shared" si="29"/>
        <v>(0, 0, 0)</v>
      </c>
      <c r="AJ347" s="68" t="str">
        <f>IF(PM_EULopi[[#This Row],[KOPĀ
Punkti ]]&gt;0,RANK(PM_EULopi[[#This Row],[KOPĀ
Punkti ]],PM_EULopi[KOPĀ
Punkti ]),"NAV")</f>
        <v>NAV</v>
      </c>
      <c r="AK347" s="68"/>
      <c r="AL347" s="103">
        <f>INDEX(PM_Dalibnieki[],MATCH(PM_EULopi[[#This Row],[Dablībnieka numurs]],PM_Dalibnieki[Dablībnieka numurs],0),6)</f>
        <v>0</v>
      </c>
      <c r="AM347" s="72" t="str">
        <f>IF(PM_EULopi[[#This Row],[Norma ]]="x",COUNTIFS(PM_EULopi[[Norma ]],PM_EULopi[[#This Row],[Norma ]],PM_EULopi[KOPĀ
Punkti ],"&gt;"&amp;PM_EULopi[[#This Row],[KOPĀ
Punkti ]])+1,"")</f>
        <v/>
      </c>
    </row>
    <row r="348" spans="1:39" x14ac:dyDescent="0.25">
      <c r="A348" s="55">
        <v>342</v>
      </c>
      <c r="B348" s="68">
        <v>342</v>
      </c>
      <c r="C348" s="35">
        <f>INDEX(PM_Dalibnieki[],MATCH(PM_EULopi[[#This Row],[Dablībnieka numurs]],PM_Dalibnieki[Dablībnieka numurs],0),2)</f>
        <v>0</v>
      </c>
      <c r="D348" s="35">
        <f>INDEX(PM_Dalibnieki[],MATCH(PM_EULopi[[#This Row],[Dablībnieka numurs]],PM_Dalibnieki[Dablībnieka numurs],0),3)</f>
        <v>0</v>
      </c>
      <c r="E348" s="35">
        <f>INDEX(PM_Dalibnieki[],MATCH(PM_EULopi[[#This Row],[Dablībnieka numurs]],PM_Dalibnieki[Dablībnieka numurs],0),4)</f>
        <v>0</v>
      </c>
      <c r="F348" s="72"/>
      <c r="G348" s="72"/>
      <c r="H348" s="72"/>
      <c r="I348" s="72"/>
      <c r="J348" s="72"/>
      <c r="K348" s="37">
        <f>SUM(PM_EULopi[[#This Row],[S1]:[S5]])</f>
        <v>0</v>
      </c>
      <c r="L348" s="37" t="str">
        <f t="shared" si="25"/>
        <v>(0, 0, 0)</v>
      </c>
      <c r="M348" s="72"/>
      <c r="N348" s="72"/>
      <c r="O348" s="72"/>
      <c r="P348" s="72"/>
      <c r="Q348" s="72"/>
      <c r="R348" s="37">
        <f>SUM(PM_EULopi[[#This Row],[L1]:[L5]])</f>
        <v>0</v>
      </c>
      <c r="S348" s="37" t="str">
        <f t="shared" si="26"/>
        <v>(0, 0, 0)</v>
      </c>
      <c r="T348" s="72"/>
      <c r="U348" s="72"/>
      <c r="V348" s="72"/>
      <c r="W348" s="72"/>
      <c r="X348" s="72"/>
      <c r="Y348" s="37">
        <f>SUM(PM_EULopi[[#This Row],[Ģ1]:[Ģ5]])</f>
        <v>0</v>
      </c>
      <c r="Z348" s="37" t="str">
        <f t="shared" si="27"/>
        <v>(0, 0, 0)</v>
      </c>
      <c r="AA348" s="72"/>
      <c r="AB348" s="72"/>
      <c r="AC348" s="72"/>
      <c r="AD348" s="72"/>
      <c r="AE348" s="72"/>
      <c r="AF348" s="37">
        <f>SUM(PM_EULopi[[#This Row],[C1]:[C5]])</f>
        <v>0</v>
      </c>
      <c r="AG348" s="37" t="str">
        <f t="shared" si="28"/>
        <v>(0, 0, 0)</v>
      </c>
      <c r="AH348" s="68">
        <f>SUM(PM_EULopi[[#This Row],[S Kopā]]+PM_EULopi[[#This Row],[L Kopā]]+PM_EULopi[[#This Row],[Ģ Kopā]]+PM_EULopi[[#This Row],[C Kopā]])</f>
        <v>0</v>
      </c>
      <c r="AI348" s="68" t="str">
        <f t="shared" si="29"/>
        <v>(0, 0, 0)</v>
      </c>
      <c r="AJ348" s="68" t="str">
        <f>IF(PM_EULopi[[#This Row],[KOPĀ
Punkti ]]&gt;0,RANK(PM_EULopi[[#This Row],[KOPĀ
Punkti ]],PM_EULopi[KOPĀ
Punkti ]),"NAV")</f>
        <v>NAV</v>
      </c>
      <c r="AK348" s="68"/>
      <c r="AL348" s="103">
        <f>INDEX(PM_Dalibnieki[],MATCH(PM_EULopi[[#This Row],[Dablībnieka numurs]],PM_Dalibnieki[Dablībnieka numurs],0),6)</f>
        <v>0</v>
      </c>
      <c r="AM348" s="72" t="str">
        <f>IF(PM_EULopi[[#This Row],[Norma ]]="x",COUNTIFS(PM_EULopi[[Norma ]],PM_EULopi[[#This Row],[Norma ]],PM_EULopi[KOPĀ
Punkti ],"&gt;"&amp;PM_EULopi[[#This Row],[KOPĀ
Punkti ]])+1,"")</f>
        <v/>
      </c>
    </row>
    <row r="349" spans="1:39" x14ac:dyDescent="0.25">
      <c r="A349" s="55">
        <v>343</v>
      </c>
      <c r="B349" s="68">
        <v>343</v>
      </c>
      <c r="C349" s="35">
        <f>INDEX(PM_Dalibnieki[],MATCH(PM_EULopi[[#This Row],[Dablībnieka numurs]],PM_Dalibnieki[Dablībnieka numurs],0),2)</f>
        <v>0</v>
      </c>
      <c r="D349" s="35">
        <f>INDEX(PM_Dalibnieki[],MATCH(PM_EULopi[[#This Row],[Dablībnieka numurs]],PM_Dalibnieki[Dablībnieka numurs],0),3)</f>
        <v>0</v>
      </c>
      <c r="E349" s="35">
        <f>INDEX(PM_Dalibnieki[],MATCH(PM_EULopi[[#This Row],[Dablībnieka numurs]],PM_Dalibnieki[Dablībnieka numurs],0),4)</f>
        <v>0</v>
      </c>
      <c r="F349" s="72"/>
      <c r="G349" s="72"/>
      <c r="H349" s="72"/>
      <c r="I349" s="72"/>
      <c r="J349" s="72"/>
      <c r="K349" s="37">
        <f>SUM(PM_EULopi[[#This Row],[S1]:[S5]])</f>
        <v>0</v>
      </c>
      <c r="L349" s="37" t="str">
        <f t="shared" si="25"/>
        <v>(0, 0, 0)</v>
      </c>
      <c r="M349" s="72"/>
      <c r="N349" s="72"/>
      <c r="O349" s="72"/>
      <c r="P349" s="72"/>
      <c r="Q349" s="72"/>
      <c r="R349" s="37">
        <f>SUM(PM_EULopi[[#This Row],[L1]:[L5]])</f>
        <v>0</v>
      </c>
      <c r="S349" s="37" t="str">
        <f t="shared" si="26"/>
        <v>(0, 0, 0)</v>
      </c>
      <c r="T349" s="72"/>
      <c r="U349" s="72"/>
      <c r="V349" s="72"/>
      <c r="W349" s="72"/>
      <c r="X349" s="72"/>
      <c r="Y349" s="37">
        <f>SUM(PM_EULopi[[#This Row],[Ģ1]:[Ģ5]])</f>
        <v>0</v>
      </c>
      <c r="Z349" s="37" t="str">
        <f t="shared" si="27"/>
        <v>(0, 0, 0)</v>
      </c>
      <c r="AA349" s="72"/>
      <c r="AB349" s="72"/>
      <c r="AC349" s="72"/>
      <c r="AD349" s="72"/>
      <c r="AE349" s="72"/>
      <c r="AF349" s="37">
        <f>SUM(PM_EULopi[[#This Row],[C1]:[C5]])</f>
        <v>0</v>
      </c>
      <c r="AG349" s="37" t="str">
        <f t="shared" si="28"/>
        <v>(0, 0, 0)</v>
      </c>
      <c r="AH349" s="68">
        <f>SUM(PM_EULopi[[#This Row],[S Kopā]]+PM_EULopi[[#This Row],[L Kopā]]+PM_EULopi[[#This Row],[Ģ Kopā]]+PM_EULopi[[#This Row],[C Kopā]])</f>
        <v>0</v>
      </c>
      <c r="AI349" s="68" t="str">
        <f t="shared" si="29"/>
        <v>(0, 0, 0)</v>
      </c>
      <c r="AJ349" s="68" t="str">
        <f>IF(PM_EULopi[[#This Row],[KOPĀ
Punkti ]]&gt;0,RANK(PM_EULopi[[#This Row],[KOPĀ
Punkti ]],PM_EULopi[KOPĀ
Punkti ]),"NAV")</f>
        <v>NAV</v>
      </c>
      <c r="AK349" s="68"/>
      <c r="AL349" s="103">
        <f>INDEX(PM_Dalibnieki[],MATCH(PM_EULopi[[#This Row],[Dablībnieka numurs]],PM_Dalibnieki[Dablībnieka numurs],0),6)</f>
        <v>0</v>
      </c>
      <c r="AM349" s="72" t="str">
        <f>IF(PM_EULopi[[#This Row],[Norma ]]="x",COUNTIFS(PM_EULopi[[Norma ]],PM_EULopi[[#This Row],[Norma ]],PM_EULopi[KOPĀ
Punkti ],"&gt;"&amp;PM_EULopi[[#This Row],[KOPĀ
Punkti ]])+1,"")</f>
        <v/>
      </c>
    </row>
    <row r="350" spans="1:39" x14ac:dyDescent="0.25">
      <c r="A350" s="55">
        <v>344</v>
      </c>
      <c r="B350" s="68">
        <v>344</v>
      </c>
      <c r="C350" s="35">
        <f>INDEX(PM_Dalibnieki[],MATCH(PM_EULopi[[#This Row],[Dablībnieka numurs]],PM_Dalibnieki[Dablībnieka numurs],0),2)</f>
        <v>0</v>
      </c>
      <c r="D350" s="35">
        <f>INDEX(PM_Dalibnieki[],MATCH(PM_EULopi[[#This Row],[Dablībnieka numurs]],PM_Dalibnieki[Dablībnieka numurs],0),3)</f>
        <v>0</v>
      </c>
      <c r="E350" s="35">
        <f>INDEX(PM_Dalibnieki[],MATCH(PM_EULopi[[#This Row],[Dablībnieka numurs]],PM_Dalibnieki[Dablībnieka numurs],0),4)</f>
        <v>0</v>
      </c>
      <c r="F350" s="72"/>
      <c r="G350" s="72"/>
      <c r="H350" s="72"/>
      <c r="I350" s="72"/>
      <c r="J350" s="72"/>
      <c r="K350" s="37">
        <f>SUM(PM_EULopi[[#This Row],[S1]:[S5]])</f>
        <v>0</v>
      </c>
      <c r="L350" s="37" t="str">
        <f t="shared" si="25"/>
        <v>(0, 0, 0)</v>
      </c>
      <c r="M350" s="72"/>
      <c r="N350" s="72"/>
      <c r="O350" s="72"/>
      <c r="P350" s="72"/>
      <c r="Q350" s="72"/>
      <c r="R350" s="37">
        <f>SUM(PM_EULopi[[#This Row],[L1]:[L5]])</f>
        <v>0</v>
      </c>
      <c r="S350" s="37" t="str">
        <f t="shared" si="26"/>
        <v>(0, 0, 0)</v>
      </c>
      <c r="T350" s="72"/>
      <c r="U350" s="72"/>
      <c r="V350" s="72"/>
      <c r="W350" s="72"/>
      <c r="X350" s="72"/>
      <c r="Y350" s="37">
        <f>SUM(PM_EULopi[[#This Row],[Ģ1]:[Ģ5]])</f>
        <v>0</v>
      </c>
      <c r="Z350" s="37" t="str">
        <f t="shared" si="27"/>
        <v>(0, 0, 0)</v>
      </c>
      <c r="AA350" s="72"/>
      <c r="AB350" s="72"/>
      <c r="AC350" s="72"/>
      <c r="AD350" s="72"/>
      <c r="AE350" s="72"/>
      <c r="AF350" s="37">
        <f>SUM(PM_EULopi[[#This Row],[C1]:[C5]])</f>
        <v>0</v>
      </c>
      <c r="AG350" s="37" t="str">
        <f t="shared" si="28"/>
        <v>(0, 0, 0)</v>
      </c>
      <c r="AH350" s="68">
        <f>SUM(PM_EULopi[[#This Row],[S Kopā]]+PM_EULopi[[#This Row],[L Kopā]]+PM_EULopi[[#This Row],[Ģ Kopā]]+PM_EULopi[[#This Row],[C Kopā]])</f>
        <v>0</v>
      </c>
      <c r="AI350" s="68" t="str">
        <f t="shared" si="29"/>
        <v>(0, 0, 0)</v>
      </c>
      <c r="AJ350" s="68" t="str">
        <f>IF(PM_EULopi[[#This Row],[KOPĀ
Punkti ]]&gt;0,RANK(PM_EULopi[[#This Row],[KOPĀ
Punkti ]],PM_EULopi[KOPĀ
Punkti ]),"NAV")</f>
        <v>NAV</v>
      </c>
      <c r="AK350" s="68"/>
      <c r="AL350" s="103">
        <f>INDEX(PM_Dalibnieki[],MATCH(PM_EULopi[[#This Row],[Dablībnieka numurs]],PM_Dalibnieki[Dablībnieka numurs],0),6)</f>
        <v>0</v>
      </c>
      <c r="AM350" s="72" t="str">
        <f>IF(PM_EULopi[[#This Row],[Norma ]]="x",COUNTIFS(PM_EULopi[[Norma ]],PM_EULopi[[#This Row],[Norma ]],PM_EULopi[KOPĀ
Punkti ],"&gt;"&amp;PM_EULopi[[#This Row],[KOPĀ
Punkti ]])+1,"")</f>
        <v/>
      </c>
    </row>
    <row r="351" spans="1:39" x14ac:dyDescent="0.25">
      <c r="A351" s="55">
        <v>345</v>
      </c>
      <c r="B351" s="68">
        <v>345</v>
      </c>
      <c r="C351" s="35">
        <f>INDEX(PM_Dalibnieki[],MATCH(PM_EULopi[[#This Row],[Dablībnieka numurs]],PM_Dalibnieki[Dablībnieka numurs],0),2)</f>
        <v>0</v>
      </c>
      <c r="D351" s="35">
        <f>INDEX(PM_Dalibnieki[],MATCH(PM_EULopi[[#This Row],[Dablībnieka numurs]],PM_Dalibnieki[Dablībnieka numurs],0),3)</f>
        <v>0</v>
      </c>
      <c r="E351" s="35">
        <f>INDEX(PM_Dalibnieki[],MATCH(PM_EULopi[[#This Row],[Dablībnieka numurs]],PM_Dalibnieki[Dablībnieka numurs],0),4)</f>
        <v>0</v>
      </c>
      <c r="F351" s="72"/>
      <c r="G351" s="72"/>
      <c r="H351" s="72"/>
      <c r="I351" s="72"/>
      <c r="J351" s="72"/>
      <c r="K351" s="37">
        <f>SUM(PM_EULopi[[#This Row],[S1]:[S5]])</f>
        <v>0</v>
      </c>
      <c r="L351" s="37" t="str">
        <f t="shared" si="25"/>
        <v>(0, 0, 0)</v>
      </c>
      <c r="M351" s="72"/>
      <c r="N351" s="72"/>
      <c r="O351" s="72"/>
      <c r="P351" s="72"/>
      <c r="Q351" s="72"/>
      <c r="R351" s="37">
        <f>SUM(PM_EULopi[[#This Row],[L1]:[L5]])</f>
        <v>0</v>
      </c>
      <c r="S351" s="37" t="str">
        <f t="shared" si="26"/>
        <v>(0, 0, 0)</v>
      </c>
      <c r="T351" s="72"/>
      <c r="U351" s="72"/>
      <c r="V351" s="72"/>
      <c r="W351" s="72"/>
      <c r="X351" s="72"/>
      <c r="Y351" s="37">
        <f>SUM(PM_EULopi[[#This Row],[Ģ1]:[Ģ5]])</f>
        <v>0</v>
      </c>
      <c r="Z351" s="37" t="str">
        <f t="shared" si="27"/>
        <v>(0, 0, 0)</v>
      </c>
      <c r="AA351" s="72"/>
      <c r="AB351" s="72"/>
      <c r="AC351" s="72"/>
      <c r="AD351" s="72"/>
      <c r="AE351" s="72"/>
      <c r="AF351" s="37">
        <f>SUM(PM_EULopi[[#This Row],[C1]:[C5]])</f>
        <v>0</v>
      </c>
      <c r="AG351" s="37" t="str">
        <f t="shared" si="28"/>
        <v>(0, 0, 0)</v>
      </c>
      <c r="AH351" s="68">
        <f>SUM(PM_EULopi[[#This Row],[S Kopā]]+PM_EULopi[[#This Row],[L Kopā]]+PM_EULopi[[#This Row],[Ģ Kopā]]+PM_EULopi[[#This Row],[C Kopā]])</f>
        <v>0</v>
      </c>
      <c r="AI351" s="68" t="str">
        <f t="shared" si="29"/>
        <v>(0, 0, 0)</v>
      </c>
      <c r="AJ351" s="68" t="str">
        <f>IF(PM_EULopi[[#This Row],[KOPĀ
Punkti ]]&gt;0,RANK(PM_EULopi[[#This Row],[KOPĀ
Punkti ]],PM_EULopi[KOPĀ
Punkti ]),"NAV")</f>
        <v>NAV</v>
      </c>
      <c r="AK351" s="68"/>
      <c r="AL351" s="103">
        <f>INDEX(PM_Dalibnieki[],MATCH(PM_EULopi[[#This Row],[Dablībnieka numurs]],PM_Dalibnieki[Dablībnieka numurs],0),6)</f>
        <v>0</v>
      </c>
      <c r="AM351" s="72" t="str">
        <f>IF(PM_EULopi[[#This Row],[Norma ]]="x",COUNTIFS(PM_EULopi[[Norma ]],PM_EULopi[[#This Row],[Norma ]],PM_EULopi[KOPĀ
Punkti ],"&gt;"&amp;PM_EULopi[[#This Row],[KOPĀ
Punkti ]])+1,"")</f>
        <v/>
      </c>
    </row>
    <row r="352" spans="1:39" x14ac:dyDescent="0.25">
      <c r="A352" s="55">
        <v>346</v>
      </c>
      <c r="B352" s="68">
        <v>346</v>
      </c>
      <c r="C352" s="35">
        <f>INDEX(PM_Dalibnieki[],MATCH(PM_EULopi[[#This Row],[Dablībnieka numurs]],PM_Dalibnieki[Dablībnieka numurs],0),2)</f>
        <v>0</v>
      </c>
      <c r="D352" s="35">
        <f>INDEX(PM_Dalibnieki[],MATCH(PM_EULopi[[#This Row],[Dablībnieka numurs]],PM_Dalibnieki[Dablībnieka numurs],0),3)</f>
        <v>0</v>
      </c>
      <c r="E352" s="35">
        <f>INDEX(PM_Dalibnieki[],MATCH(PM_EULopi[[#This Row],[Dablībnieka numurs]],PM_Dalibnieki[Dablībnieka numurs],0),4)</f>
        <v>0</v>
      </c>
      <c r="F352" s="72"/>
      <c r="G352" s="72"/>
      <c r="H352" s="72"/>
      <c r="I352" s="72"/>
      <c r="J352" s="72"/>
      <c r="K352" s="37">
        <f>SUM(PM_EULopi[[#This Row],[S1]:[S5]])</f>
        <v>0</v>
      </c>
      <c r="L352" s="37" t="str">
        <f t="shared" si="25"/>
        <v>(0, 0, 0)</v>
      </c>
      <c r="M352" s="72"/>
      <c r="N352" s="72"/>
      <c r="O352" s="72"/>
      <c r="P352" s="72"/>
      <c r="Q352" s="72"/>
      <c r="R352" s="37">
        <f>SUM(PM_EULopi[[#This Row],[L1]:[L5]])</f>
        <v>0</v>
      </c>
      <c r="S352" s="37" t="str">
        <f t="shared" si="26"/>
        <v>(0, 0, 0)</v>
      </c>
      <c r="T352" s="72"/>
      <c r="U352" s="72"/>
      <c r="V352" s="72"/>
      <c r="W352" s="72"/>
      <c r="X352" s="72"/>
      <c r="Y352" s="37">
        <f>SUM(PM_EULopi[[#This Row],[Ģ1]:[Ģ5]])</f>
        <v>0</v>
      </c>
      <c r="Z352" s="37" t="str">
        <f t="shared" si="27"/>
        <v>(0, 0, 0)</v>
      </c>
      <c r="AA352" s="72"/>
      <c r="AB352" s="72"/>
      <c r="AC352" s="72"/>
      <c r="AD352" s="72"/>
      <c r="AE352" s="72"/>
      <c r="AF352" s="37">
        <f>SUM(PM_EULopi[[#This Row],[C1]:[C5]])</f>
        <v>0</v>
      </c>
      <c r="AG352" s="37" t="str">
        <f t="shared" si="28"/>
        <v>(0, 0, 0)</v>
      </c>
      <c r="AH352" s="68">
        <f>SUM(PM_EULopi[[#This Row],[S Kopā]]+PM_EULopi[[#This Row],[L Kopā]]+PM_EULopi[[#This Row],[Ģ Kopā]]+PM_EULopi[[#This Row],[C Kopā]])</f>
        <v>0</v>
      </c>
      <c r="AI352" s="68" t="str">
        <f t="shared" si="29"/>
        <v>(0, 0, 0)</v>
      </c>
      <c r="AJ352" s="68" t="str">
        <f>IF(PM_EULopi[[#This Row],[KOPĀ
Punkti ]]&gt;0,RANK(PM_EULopi[[#This Row],[KOPĀ
Punkti ]],PM_EULopi[KOPĀ
Punkti ]),"NAV")</f>
        <v>NAV</v>
      </c>
      <c r="AK352" s="68"/>
      <c r="AL352" s="103">
        <f>INDEX(PM_Dalibnieki[],MATCH(PM_EULopi[[#This Row],[Dablībnieka numurs]],PM_Dalibnieki[Dablībnieka numurs],0),6)</f>
        <v>0</v>
      </c>
      <c r="AM352" s="72" t="str">
        <f>IF(PM_EULopi[[#This Row],[Norma ]]="x",COUNTIFS(PM_EULopi[[Norma ]],PM_EULopi[[#This Row],[Norma ]],PM_EULopi[KOPĀ
Punkti ],"&gt;"&amp;PM_EULopi[[#This Row],[KOPĀ
Punkti ]])+1,"")</f>
        <v/>
      </c>
    </row>
    <row r="353" spans="1:39" x14ac:dyDescent="0.25">
      <c r="A353" s="55">
        <v>347</v>
      </c>
      <c r="B353" s="68">
        <v>347</v>
      </c>
      <c r="C353" s="35">
        <f>INDEX(PM_Dalibnieki[],MATCH(PM_EULopi[[#This Row],[Dablībnieka numurs]],PM_Dalibnieki[Dablībnieka numurs],0),2)</f>
        <v>0</v>
      </c>
      <c r="D353" s="35">
        <f>INDEX(PM_Dalibnieki[],MATCH(PM_EULopi[[#This Row],[Dablībnieka numurs]],PM_Dalibnieki[Dablībnieka numurs],0),3)</f>
        <v>0</v>
      </c>
      <c r="E353" s="35">
        <f>INDEX(PM_Dalibnieki[],MATCH(PM_EULopi[[#This Row],[Dablībnieka numurs]],PM_Dalibnieki[Dablībnieka numurs],0),4)</f>
        <v>0</v>
      </c>
      <c r="F353" s="72"/>
      <c r="G353" s="72"/>
      <c r="H353" s="72"/>
      <c r="I353" s="72"/>
      <c r="J353" s="72"/>
      <c r="K353" s="37">
        <f>SUM(PM_EULopi[[#This Row],[S1]:[S5]])</f>
        <v>0</v>
      </c>
      <c r="L353" s="37" t="str">
        <f t="shared" si="25"/>
        <v>(0, 0, 0)</v>
      </c>
      <c r="M353" s="72"/>
      <c r="N353" s="72"/>
      <c r="O353" s="72"/>
      <c r="P353" s="72"/>
      <c r="Q353" s="72"/>
      <c r="R353" s="37">
        <f>SUM(PM_EULopi[[#This Row],[L1]:[L5]])</f>
        <v>0</v>
      </c>
      <c r="S353" s="37" t="str">
        <f t="shared" si="26"/>
        <v>(0, 0, 0)</v>
      </c>
      <c r="T353" s="72"/>
      <c r="U353" s="72"/>
      <c r="V353" s="72"/>
      <c r="W353" s="72"/>
      <c r="X353" s="72"/>
      <c r="Y353" s="37">
        <f>SUM(PM_EULopi[[#This Row],[Ģ1]:[Ģ5]])</f>
        <v>0</v>
      </c>
      <c r="Z353" s="37" t="str">
        <f t="shared" si="27"/>
        <v>(0, 0, 0)</v>
      </c>
      <c r="AA353" s="72"/>
      <c r="AB353" s="72"/>
      <c r="AC353" s="72"/>
      <c r="AD353" s="72"/>
      <c r="AE353" s="72"/>
      <c r="AF353" s="37">
        <f>SUM(PM_EULopi[[#This Row],[C1]:[C5]])</f>
        <v>0</v>
      </c>
      <c r="AG353" s="37" t="str">
        <f t="shared" si="28"/>
        <v>(0, 0, 0)</v>
      </c>
      <c r="AH353" s="68">
        <f>SUM(PM_EULopi[[#This Row],[S Kopā]]+PM_EULopi[[#This Row],[L Kopā]]+PM_EULopi[[#This Row],[Ģ Kopā]]+PM_EULopi[[#This Row],[C Kopā]])</f>
        <v>0</v>
      </c>
      <c r="AI353" s="68" t="str">
        <f t="shared" si="29"/>
        <v>(0, 0, 0)</v>
      </c>
      <c r="AJ353" s="68" t="str">
        <f>IF(PM_EULopi[[#This Row],[KOPĀ
Punkti ]]&gt;0,RANK(PM_EULopi[[#This Row],[KOPĀ
Punkti ]],PM_EULopi[KOPĀ
Punkti ]),"NAV")</f>
        <v>NAV</v>
      </c>
      <c r="AK353" s="68"/>
      <c r="AL353" s="103">
        <f>INDEX(PM_Dalibnieki[],MATCH(PM_EULopi[[#This Row],[Dablībnieka numurs]],PM_Dalibnieki[Dablībnieka numurs],0),6)</f>
        <v>0</v>
      </c>
      <c r="AM353" s="72" t="str">
        <f>IF(PM_EULopi[[#This Row],[Norma ]]="x",COUNTIFS(PM_EULopi[[Norma ]],PM_EULopi[[#This Row],[Norma ]],PM_EULopi[KOPĀ
Punkti ],"&gt;"&amp;PM_EULopi[[#This Row],[KOPĀ
Punkti ]])+1,"")</f>
        <v/>
      </c>
    </row>
    <row r="354" spans="1:39" x14ac:dyDescent="0.25">
      <c r="A354" s="55">
        <v>348</v>
      </c>
      <c r="B354" s="68">
        <v>348</v>
      </c>
      <c r="C354" s="35">
        <f>INDEX(PM_Dalibnieki[],MATCH(PM_EULopi[[#This Row],[Dablībnieka numurs]],PM_Dalibnieki[Dablībnieka numurs],0),2)</f>
        <v>0</v>
      </c>
      <c r="D354" s="35">
        <f>INDEX(PM_Dalibnieki[],MATCH(PM_EULopi[[#This Row],[Dablībnieka numurs]],PM_Dalibnieki[Dablībnieka numurs],0),3)</f>
        <v>0</v>
      </c>
      <c r="E354" s="35">
        <f>INDEX(PM_Dalibnieki[],MATCH(PM_EULopi[[#This Row],[Dablībnieka numurs]],PM_Dalibnieki[Dablībnieka numurs],0),4)</f>
        <v>0</v>
      </c>
      <c r="F354" s="72"/>
      <c r="G354" s="72"/>
      <c r="H354" s="72"/>
      <c r="I354" s="72"/>
      <c r="J354" s="72"/>
      <c r="K354" s="37">
        <f>SUM(PM_EULopi[[#This Row],[S1]:[S5]])</f>
        <v>0</v>
      </c>
      <c r="L354" s="37" t="str">
        <f t="shared" si="25"/>
        <v>(0, 0, 0)</v>
      </c>
      <c r="M354" s="72"/>
      <c r="N354" s="72"/>
      <c r="O354" s="72"/>
      <c r="P354" s="72"/>
      <c r="Q354" s="72"/>
      <c r="R354" s="37">
        <f>SUM(PM_EULopi[[#This Row],[L1]:[L5]])</f>
        <v>0</v>
      </c>
      <c r="S354" s="37" t="str">
        <f t="shared" si="26"/>
        <v>(0, 0, 0)</v>
      </c>
      <c r="T354" s="72"/>
      <c r="U354" s="72"/>
      <c r="V354" s="72"/>
      <c r="W354" s="72"/>
      <c r="X354" s="72"/>
      <c r="Y354" s="37">
        <f>SUM(PM_EULopi[[#This Row],[Ģ1]:[Ģ5]])</f>
        <v>0</v>
      </c>
      <c r="Z354" s="37" t="str">
        <f t="shared" si="27"/>
        <v>(0, 0, 0)</v>
      </c>
      <c r="AA354" s="72"/>
      <c r="AB354" s="72"/>
      <c r="AC354" s="72"/>
      <c r="AD354" s="72"/>
      <c r="AE354" s="72"/>
      <c r="AF354" s="37">
        <f>SUM(PM_EULopi[[#This Row],[C1]:[C5]])</f>
        <v>0</v>
      </c>
      <c r="AG354" s="37" t="str">
        <f t="shared" si="28"/>
        <v>(0, 0, 0)</v>
      </c>
      <c r="AH354" s="68">
        <f>SUM(PM_EULopi[[#This Row],[S Kopā]]+PM_EULopi[[#This Row],[L Kopā]]+PM_EULopi[[#This Row],[Ģ Kopā]]+PM_EULopi[[#This Row],[C Kopā]])</f>
        <v>0</v>
      </c>
      <c r="AI354" s="68" t="str">
        <f t="shared" si="29"/>
        <v>(0, 0, 0)</v>
      </c>
      <c r="AJ354" s="68" t="str">
        <f>IF(PM_EULopi[[#This Row],[KOPĀ
Punkti ]]&gt;0,RANK(PM_EULopi[[#This Row],[KOPĀ
Punkti ]],PM_EULopi[KOPĀ
Punkti ]),"NAV")</f>
        <v>NAV</v>
      </c>
      <c r="AK354" s="68"/>
      <c r="AL354" s="103">
        <f>INDEX(PM_Dalibnieki[],MATCH(PM_EULopi[[#This Row],[Dablībnieka numurs]],PM_Dalibnieki[Dablībnieka numurs],0),6)</f>
        <v>0</v>
      </c>
      <c r="AM354" s="72" t="str">
        <f>IF(PM_EULopi[[#This Row],[Norma ]]="x",COUNTIFS(PM_EULopi[[Norma ]],PM_EULopi[[#This Row],[Norma ]],PM_EULopi[KOPĀ
Punkti ],"&gt;"&amp;PM_EULopi[[#This Row],[KOPĀ
Punkti ]])+1,"")</f>
        <v/>
      </c>
    </row>
    <row r="355" spans="1:39" x14ac:dyDescent="0.25">
      <c r="A355" s="55">
        <v>349</v>
      </c>
      <c r="B355" s="68">
        <v>349</v>
      </c>
      <c r="C355" s="35">
        <f>INDEX(PM_Dalibnieki[],MATCH(PM_EULopi[[#This Row],[Dablībnieka numurs]],PM_Dalibnieki[Dablībnieka numurs],0),2)</f>
        <v>0</v>
      </c>
      <c r="D355" s="35">
        <f>INDEX(PM_Dalibnieki[],MATCH(PM_EULopi[[#This Row],[Dablībnieka numurs]],PM_Dalibnieki[Dablībnieka numurs],0),3)</f>
        <v>0</v>
      </c>
      <c r="E355" s="35">
        <f>INDEX(PM_Dalibnieki[],MATCH(PM_EULopi[[#This Row],[Dablībnieka numurs]],PM_Dalibnieki[Dablībnieka numurs],0),4)</f>
        <v>0</v>
      </c>
      <c r="F355" s="72"/>
      <c r="G355" s="72"/>
      <c r="H355" s="72"/>
      <c r="I355" s="72"/>
      <c r="J355" s="72"/>
      <c r="K355" s="37">
        <f>SUM(PM_EULopi[[#This Row],[S1]:[S5]])</f>
        <v>0</v>
      </c>
      <c r="L355" s="37" t="str">
        <f t="shared" si="25"/>
        <v>(0, 0, 0)</v>
      </c>
      <c r="M355" s="72"/>
      <c r="N355" s="72"/>
      <c r="O355" s="72"/>
      <c r="P355" s="72"/>
      <c r="Q355" s="72"/>
      <c r="R355" s="37">
        <f>SUM(PM_EULopi[[#This Row],[L1]:[L5]])</f>
        <v>0</v>
      </c>
      <c r="S355" s="37" t="str">
        <f t="shared" si="26"/>
        <v>(0, 0, 0)</v>
      </c>
      <c r="T355" s="72"/>
      <c r="U355" s="72"/>
      <c r="V355" s="72"/>
      <c r="W355" s="72"/>
      <c r="X355" s="72"/>
      <c r="Y355" s="37">
        <f>SUM(PM_EULopi[[#This Row],[Ģ1]:[Ģ5]])</f>
        <v>0</v>
      </c>
      <c r="Z355" s="37" t="str">
        <f t="shared" si="27"/>
        <v>(0, 0, 0)</v>
      </c>
      <c r="AA355" s="72"/>
      <c r="AB355" s="72"/>
      <c r="AC355" s="72"/>
      <c r="AD355" s="72"/>
      <c r="AE355" s="72"/>
      <c r="AF355" s="37">
        <f>SUM(PM_EULopi[[#This Row],[C1]:[C5]])</f>
        <v>0</v>
      </c>
      <c r="AG355" s="37" t="str">
        <f t="shared" si="28"/>
        <v>(0, 0, 0)</v>
      </c>
      <c r="AH355" s="68">
        <f>SUM(PM_EULopi[[#This Row],[S Kopā]]+PM_EULopi[[#This Row],[L Kopā]]+PM_EULopi[[#This Row],[Ģ Kopā]]+PM_EULopi[[#This Row],[C Kopā]])</f>
        <v>0</v>
      </c>
      <c r="AI355" s="68" t="str">
        <f t="shared" si="29"/>
        <v>(0, 0, 0)</v>
      </c>
      <c r="AJ355" s="68" t="str">
        <f>IF(PM_EULopi[[#This Row],[KOPĀ
Punkti ]]&gt;0,RANK(PM_EULopi[[#This Row],[KOPĀ
Punkti ]],PM_EULopi[KOPĀ
Punkti ]),"NAV")</f>
        <v>NAV</v>
      </c>
      <c r="AK355" s="68"/>
      <c r="AL355" s="103">
        <f>INDEX(PM_Dalibnieki[],MATCH(PM_EULopi[[#This Row],[Dablībnieka numurs]],PM_Dalibnieki[Dablībnieka numurs],0),6)</f>
        <v>0</v>
      </c>
      <c r="AM355" s="72" t="str">
        <f>IF(PM_EULopi[[#This Row],[Norma ]]="x",COUNTIFS(PM_EULopi[[Norma ]],PM_EULopi[[#This Row],[Norma ]],PM_EULopi[KOPĀ
Punkti ],"&gt;"&amp;PM_EULopi[[#This Row],[KOPĀ
Punkti ]])+1,"")</f>
        <v/>
      </c>
    </row>
    <row r="356" spans="1:39" x14ac:dyDescent="0.25">
      <c r="A356" s="55">
        <v>350</v>
      </c>
      <c r="B356" s="68">
        <v>350</v>
      </c>
      <c r="C356" s="35">
        <f>INDEX(PM_Dalibnieki[],MATCH(PM_EULopi[[#This Row],[Dablībnieka numurs]],PM_Dalibnieki[Dablībnieka numurs],0),2)</f>
        <v>0</v>
      </c>
      <c r="D356" s="35">
        <f>INDEX(PM_Dalibnieki[],MATCH(PM_EULopi[[#This Row],[Dablībnieka numurs]],PM_Dalibnieki[Dablībnieka numurs],0),3)</f>
        <v>0</v>
      </c>
      <c r="E356" s="35">
        <f>INDEX(PM_Dalibnieki[],MATCH(PM_EULopi[[#This Row],[Dablībnieka numurs]],PM_Dalibnieki[Dablībnieka numurs],0),4)</f>
        <v>0</v>
      </c>
      <c r="F356" s="72"/>
      <c r="G356" s="72"/>
      <c r="H356" s="72"/>
      <c r="I356" s="72"/>
      <c r="J356" s="72"/>
      <c r="K356" s="37">
        <f>SUM(PM_EULopi[[#This Row],[S1]:[S5]])</f>
        <v>0</v>
      </c>
      <c r="L356" s="37" t="str">
        <f t="shared" si="25"/>
        <v>(0, 0, 0)</v>
      </c>
      <c r="M356" s="72"/>
      <c r="N356" s="72"/>
      <c r="O356" s="72"/>
      <c r="P356" s="72"/>
      <c r="Q356" s="72"/>
      <c r="R356" s="37">
        <f>SUM(PM_EULopi[[#This Row],[L1]:[L5]])</f>
        <v>0</v>
      </c>
      <c r="S356" s="37" t="str">
        <f t="shared" si="26"/>
        <v>(0, 0, 0)</v>
      </c>
      <c r="T356" s="72"/>
      <c r="U356" s="72"/>
      <c r="V356" s="72"/>
      <c r="W356" s="72"/>
      <c r="X356" s="72"/>
      <c r="Y356" s="37">
        <f>SUM(PM_EULopi[[#This Row],[Ģ1]:[Ģ5]])</f>
        <v>0</v>
      </c>
      <c r="Z356" s="37" t="str">
        <f t="shared" si="27"/>
        <v>(0, 0, 0)</v>
      </c>
      <c r="AA356" s="72"/>
      <c r="AB356" s="72"/>
      <c r="AC356" s="72"/>
      <c r="AD356" s="72"/>
      <c r="AE356" s="72"/>
      <c r="AF356" s="37">
        <f>SUM(PM_EULopi[[#This Row],[C1]:[C5]])</f>
        <v>0</v>
      </c>
      <c r="AG356" s="37" t="str">
        <f t="shared" si="28"/>
        <v>(0, 0, 0)</v>
      </c>
      <c r="AH356" s="68">
        <f>SUM(PM_EULopi[[#This Row],[S Kopā]]+PM_EULopi[[#This Row],[L Kopā]]+PM_EULopi[[#This Row],[Ģ Kopā]]+PM_EULopi[[#This Row],[C Kopā]])</f>
        <v>0</v>
      </c>
      <c r="AI356" s="68" t="str">
        <f t="shared" si="29"/>
        <v>(0, 0, 0)</v>
      </c>
      <c r="AJ356" s="68" t="str">
        <f>IF(PM_EULopi[[#This Row],[KOPĀ
Punkti ]]&gt;0,RANK(PM_EULopi[[#This Row],[KOPĀ
Punkti ]],PM_EULopi[KOPĀ
Punkti ]),"NAV")</f>
        <v>NAV</v>
      </c>
      <c r="AK356" s="68"/>
      <c r="AL356" s="103">
        <f>INDEX(PM_Dalibnieki[],MATCH(PM_EULopi[[#This Row],[Dablībnieka numurs]],PM_Dalibnieki[Dablībnieka numurs],0),6)</f>
        <v>0</v>
      </c>
      <c r="AM356" s="72" t="str">
        <f>IF(PM_EULopi[[#This Row],[Norma ]]="x",COUNTIFS(PM_EULopi[[Norma ]],PM_EULopi[[#This Row],[Norma ]],PM_EULopi[KOPĀ
Punkti ],"&gt;"&amp;PM_EULopi[[#This Row],[KOPĀ
Punkti ]])+1,"")</f>
        <v/>
      </c>
    </row>
    <row r="357" spans="1:39" x14ac:dyDescent="0.25">
      <c r="A357" s="55">
        <v>351</v>
      </c>
      <c r="B357" s="68">
        <v>351</v>
      </c>
      <c r="C357" s="35">
        <f>INDEX(PM_Dalibnieki[],MATCH(PM_EULopi[[#This Row],[Dablībnieka numurs]],PM_Dalibnieki[Dablībnieka numurs],0),2)</f>
        <v>0</v>
      </c>
      <c r="D357" s="35">
        <f>INDEX(PM_Dalibnieki[],MATCH(PM_EULopi[[#This Row],[Dablībnieka numurs]],PM_Dalibnieki[Dablībnieka numurs],0),3)</f>
        <v>0</v>
      </c>
      <c r="E357" s="35">
        <f>INDEX(PM_Dalibnieki[],MATCH(PM_EULopi[[#This Row],[Dablībnieka numurs]],PM_Dalibnieki[Dablībnieka numurs],0),4)</f>
        <v>0</v>
      </c>
      <c r="F357" s="72"/>
      <c r="G357" s="72"/>
      <c r="H357" s="72"/>
      <c r="I357" s="72"/>
      <c r="J357" s="72"/>
      <c r="K357" s="37">
        <f>SUM(PM_EULopi[[#This Row],[S1]:[S5]])</f>
        <v>0</v>
      </c>
      <c r="L357" s="37" t="str">
        <f t="shared" si="25"/>
        <v>(0, 0, 0)</v>
      </c>
      <c r="M357" s="72"/>
      <c r="N357" s="72"/>
      <c r="O357" s="72"/>
      <c r="P357" s="72"/>
      <c r="Q357" s="72"/>
      <c r="R357" s="37">
        <f>SUM(PM_EULopi[[#This Row],[L1]:[L5]])</f>
        <v>0</v>
      </c>
      <c r="S357" s="37" t="str">
        <f t="shared" si="26"/>
        <v>(0, 0, 0)</v>
      </c>
      <c r="T357" s="72"/>
      <c r="U357" s="72"/>
      <c r="V357" s="72"/>
      <c r="W357" s="72"/>
      <c r="X357" s="72"/>
      <c r="Y357" s="37">
        <f>SUM(PM_EULopi[[#This Row],[Ģ1]:[Ģ5]])</f>
        <v>0</v>
      </c>
      <c r="Z357" s="37" t="str">
        <f t="shared" si="27"/>
        <v>(0, 0, 0)</v>
      </c>
      <c r="AA357" s="72"/>
      <c r="AB357" s="72"/>
      <c r="AC357" s="72"/>
      <c r="AD357" s="72"/>
      <c r="AE357" s="72"/>
      <c r="AF357" s="37">
        <f>SUM(PM_EULopi[[#This Row],[C1]:[C5]])</f>
        <v>0</v>
      </c>
      <c r="AG357" s="37" t="str">
        <f t="shared" si="28"/>
        <v>(0, 0, 0)</v>
      </c>
      <c r="AH357" s="68">
        <f>SUM(PM_EULopi[[#This Row],[S Kopā]]+PM_EULopi[[#This Row],[L Kopā]]+PM_EULopi[[#This Row],[Ģ Kopā]]+PM_EULopi[[#This Row],[C Kopā]])</f>
        <v>0</v>
      </c>
      <c r="AI357" s="68" t="str">
        <f t="shared" si="29"/>
        <v>(0, 0, 0)</v>
      </c>
      <c r="AJ357" s="68" t="str">
        <f>IF(PM_EULopi[[#This Row],[KOPĀ
Punkti ]]&gt;0,RANK(PM_EULopi[[#This Row],[KOPĀ
Punkti ]],PM_EULopi[KOPĀ
Punkti ]),"NAV")</f>
        <v>NAV</v>
      </c>
      <c r="AK357" s="68"/>
      <c r="AL357" s="103">
        <f>INDEX(PM_Dalibnieki[],MATCH(PM_EULopi[[#This Row],[Dablībnieka numurs]],PM_Dalibnieki[Dablībnieka numurs],0),6)</f>
        <v>0</v>
      </c>
      <c r="AM357" s="72" t="str">
        <f>IF(PM_EULopi[[#This Row],[Norma ]]="x",COUNTIFS(PM_EULopi[[Norma ]],PM_EULopi[[#This Row],[Norma ]],PM_EULopi[KOPĀ
Punkti ],"&gt;"&amp;PM_EULopi[[#This Row],[KOPĀ
Punkti ]])+1,"")</f>
        <v/>
      </c>
    </row>
    <row r="358" spans="1:39" x14ac:dyDescent="0.25">
      <c r="A358" s="55">
        <v>352</v>
      </c>
      <c r="B358" s="68">
        <v>352</v>
      </c>
      <c r="C358" s="35">
        <f>INDEX(PM_Dalibnieki[],MATCH(PM_EULopi[[#This Row],[Dablībnieka numurs]],PM_Dalibnieki[Dablībnieka numurs],0),2)</f>
        <v>0</v>
      </c>
      <c r="D358" s="35">
        <f>INDEX(PM_Dalibnieki[],MATCH(PM_EULopi[[#This Row],[Dablībnieka numurs]],PM_Dalibnieki[Dablībnieka numurs],0),3)</f>
        <v>0</v>
      </c>
      <c r="E358" s="35">
        <f>INDEX(PM_Dalibnieki[],MATCH(PM_EULopi[[#This Row],[Dablībnieka numurs]],PM_Dalibnieki[Dablībnieka numurs],0),4)</f>
        <v>0</v>
      </c>
      <c r="F358" s="72"/>
      <c r="G358" s="72"/>
      <c r="H358" s="72"/>
      <c r="I358" s="72"/>
      <c r="J358" s="72"/>
      <c r="K358" s="37">
        <f>SUM(PM_EULopi[[#This Row],[S1]:[S5]])</f>
        <v>0</v>
      </c>
      <c r="L358" s="37" t="str">
        <f t="shared" si="25"/>
        <v>(0, 0, 0)</v>
      </c>
      <c r="M358" s="72"/>
      <c r="N358" s="72"/>
      <c r="O358" s="72"/>
      <c r="P358" s="72"/>
      <c r="Q358" s="72"/>
      <c r="R358" s="37">
        <f>SUM(PM_EULopi[[#This Row],[L1]:[L5]])</f>
        <v>0</v>
      </c>
      <c r="S358" s="37" t="str">
        <f t="shared" si="26"/>
        <v>(0, 0, 0)</v>
      </c>
      <c r="T358" s="72"/>
      <c r="U358" s="72"/>
      <c r="V358" s="72"/>
      <c r="W358" s="72"/>
      <c r="X358" s="72"/>
      <c r="Y358" s="37">
        <f>SUM(PM_EULopi[[#This Row],[Ģ1]:[Ģ5]])</f>
        <v>0</v>
      </c>
      <c r="Z358" s="37" t="str">
        <f t="shared" si="27"/>
        <v>(0, 0, 0)</v>
      </c>
      <c r="AA358" s="72"/>
      <c r="AB358" s="72"/>
      <c r="AC358" s="72"/>
      <c r="AD358" s="72"/>
      <c r="AE358" s="72"/>
      <c r="AF358" s="37">
        <f>SUM(PM_EULopi[[#This Row],[C1]:[C5]])</f>
        <v>0</v>
      </c>
      <c r="AG358" s="37" t="str">
        <f t="shared" si="28"/>
        <v>(0, 0, 0)</v>
      </c>
      <c r="AH358" s="68">
        <f>SUM(PM_EULopi[[#This Row],[S Kopā]]+PM_EULopi[[#This Row],[L Kopā]]+PM_EULopi[[#This Row],[Ģ Kopā]]+PM_EULopi[[#This Row],[C Kopā]])</f>
        <v>0</v>
      </c>
      <c r="AI358" s="68" t="str">
        <f t="shared" si="29"/>
        <v>(0, 0, 0)</v>
      </c>
      <c r="AJ358" s="68" t="str">
        <f>IF(PM_EULopi[[#This Row],[KOPĀ
Punkti ]]&gt;0,RANK(PM_EULopi[[#This Row],[KOPĀ
Punkti ]],PM_EULopi[KOPĀ
Punkti ]),"NAV")</f>
        <v>NAV</v>
      </c>
      <c r="AK358" s="68"/>
      <c r="AL358" s="103">
        <f>INDEX(PM_Dalibnieki[],MATCH(PM_EULopi[[#This Row],[Dablībnieka numurs]],PM_Dalibnieki[Dablībnieka numurs],0),6)</f>
        <v>0</v>
      </c>
      <c r="AM358" s="72" t="str">
        <f>IF(PM_EULopi[[#This Row],[Norma ]]="x",COUNTIFS(PM_EULopi[[Norma ]],PM_EULopi[[#This Row],[Norma ]],PM_EULopi[KOPĀ
Punkti ],"&gt;"&amp;PM_EULopi[[#This Row],[KOPĀ
Punkti ]])+1,"")</f>
        <v/>
      </c>
    </row>
    <row r="359" spans="1:39" x14ac:dyDescent="0.25">
      <c r="A359" s="55">
        <v>353</v>
      </c>
      <c r="B359" s="68">
        <v>353</v>
      </c>
      <c r="C359" s="35">
        <f>INDEX(PM_Dalibnieki[],MATCH(PM_EULopi[[#This Row],[Dablībnieka numurs]],PM_Dalibnieki[Dablībnieka numurs],0),2)</f>
        <v>0</v>
      </c>
      <c r="D359" s="35">
        <f>INDEX(PM_Dalibnieki[],MATCH(PM_EULopi[[#This Row],[Dablībnieka numurs]],PM_Dalibnieki[Dablībnieka numurs],0),3)</f>
        <v>0</v>
      </c>
      <c r="E359" s="35">
        <f>INDEX(PM_Dalibnieki[],MATCH(PM_EULopi[[#This Row],[Dablībnieka numurs]],PM_Dalibnieki[Dablībnieka numurs],0),4)</f>
        <v>0</v>
      </c>
      <c r="F359" s="72"/>
      <c r="G359" s="72"/>
      <c r="H359" s="72"/>
      <c r="I359" s="72"/>
      <c r="J359" s="72"/>
      <c r="K359" s="37">
        <f>SUM(PM_EULopi[[#This Row],[S1]:[S5]])</f>
        <v>0</v>
      </c>
      <c r="L359" s="37" t="str">
        <f t="shared" si="25"/>
        <v>(0, 0, 0)</v>
      </c>
      <c r="M359" s="72"/>
      <c r="N359" s="72"/>
      <c r="O359" s="72"/>
      <c r="P359" s="72"/>
      <c r="Q359" s="72"/>
      <c r="R359" s="37">
        <f>SUM(PM_EULopi[[#This Row],[L1]:[L5]])</f>
        <v>0</v>
      </c>
      <c r="S359" s="37" t="str">
        <f t="shared" si="26"/>
        <v>(0, 0, 0)</v>
      </c>
      <c r="T359" s="72"/>
      <c r="U359" s="72"/>
      <c r="V359" s="72"/>
      <c r="W359" s="72"/>
      <c r="X359" s="72"/>
      <c r="Y359" s="37">
        <f>SUM(PM_EULopi[[#This Row],[Ģ1]:[Ģ5]])</f>
        <v>0</v>
      </c>
      <c r="Z359" s="37" t="str">
        <f t="shared" si="27"/>
        <v>(0, 0, 0)</v>
      </c>
      <c r="AA359" s="72"/>
      <c r="AB359" s="72"/>
      <c r="AC359" s="72"/>
      <c r="AD359" s="72"/>
      <c r="AE359" s="72"/>
      <c r="AF359" s="37">
        <f>SUM(PM_EULopi[[#This Row],[C1]:[C5]])</f>
        <v>0</v>
      </c>
      <c r="AG359" s="37" t="str">
        <f t="shared" si="28"/>
        <v>(0, 0, 0)</v>
      </c>
      <c r="AH359" s="68">
        <f>SUM(PM_EULopi[[#This Row],[S Kopā]]+PM_EULopi[[#This Row],[L Kopā]]+PM_EULopi[[#This Row],[Ģ Kopā]]+PM_EULopi[[#This Row],[C Kopā]])</f>
        <v>0</v>
      </c>
      <c r="AI359" s="68" t="str">
        <f t="shared" si="29"/>
        <v>(0, 0, 0)</v>
      </c>
      <c r="AJ359" s="68" t="str">
        <f>IF(PM_EULopi[[#This Row],[KOPĀ
Punkti ]]&gt;0,RANK(PM_EULopi[[#This Row],[KOPĀ
Punkti ]],PM_EULopi[KOPĀ
Punkti ]),"NAV")</f>
        <v>NAV</v>
      </c>
      <c r="AK359" s="68"/>
      <c r="AL359" s="103">
        <f>INDEX(PM_Dalibnieki[],MATCH(PM_EULopi[[#This Row],[Dablībnieka numurs]],PM_Dalibnieki[Dablībnieka numurs],0),6)</f>
        <v>0</v>
      </c>
      <c r="AM359" s="72" t="str">
        <f>IF(PM_EULopi[[#This Row],[Norma ]]="x",COUNTIFS(PM_EULopi[[Norma ]],PM_EULopi[[#This Row],[Norma ]],PM_EULopi[KOPĀ
Punkti ],"&gt;"&amp;PM_EULopi[[#This Row],[KOPĀ
Punkti ]])+1,"")</f>
        <v/>
      </c>
    </row>
    <row r="360" spans="1:39" x14ac:dyDescent="0.25">
      <c r="A360" s="55">
        <v>354</v>
      </c>
      <c r="B360" s="68">
        <v>354</v>
      </c>
      <c r="C360" s="35">
        <f>INDEX(PM_Dalibnieki[],MATCH(PM_EULopi[[#This Row],[Dablībnieka numurs]],PM_Dalibnieki[Dablībnieka numurs],0),2)</f>
        <v>0</v>
      </c>
      <c r="D360" s="35">
        <f>INDEX(PM_Dalibnieki[],MATCH(PM_EULopi[[#This Row],[Dablībnieka numurs]],PM_Dalibnieki[Dablībnieka numurs],0),3)</f>
        <v>0</v>
      </c>
      <c r="E360" s="35">
        <f>INDEX(PM_Dalibnieki[],MATCH(PM_EULopi[[#This Row],[Dablībnieka numurs]],PM_Dalibnieki[Dablībnieka numurs],0),4)</f>
        <v>0</v>
      </c>
      <c r="F360" s="72"/>
      <c r="G360" s="72"/>
      <c r="H360" s="72"/>
      <c r="I360" s="72"/>
      <c r="J360" s="72"/>
      <c r="K360" s="37">
        <f>SUM(PM_EULopi[[#This Row],[S1]:[S5]])</f>
        <v>0</v>
      </c>
      <c r="L360" s="37" t="str">
        <f t="shared" si="25"/>
        <v>(0, 0, 0)</v>
      </c>
      <c r="M360" s="72"/>
      <c r="N360" s="72"/>
      <c r="O360" s="72"/>
      <c r="P360" s="72"/>
      <c r="Q360" s="72"/>
      <c r="R360" s="37">
        <f>SUM(PM_EULopi[[#This Row],[L1]:[L5]])</f>
        <v>0</v>
      </c>
      <c r="S360" s="37" t="str">
        <f t="shared" si="26"/>
        <v>(0, 0, 0)</v>
      </c>
      <c r="T360" s="72"/>
      <c r="U360" s="72"/>
      <c r="V360" s="72"/>
      <c r="W360" s="72"/>
      <c r="X360" s="72"/>
      <c r="Y360" s="37">
        <f>SUM(PM_EULopi[[#This Row],[Ģ1]:[Ģ5]])</f>
        <v>0</v>
      </c>
      <c r="Z360" s="37" t="str">
        <f t="shared" si="27"/>
        <v>(0, 0, 0)</v>
      </c>
      <c r="AA360" s="72"/>
      <c r="AB360" s="72"/>
      <c r="AC360" s="72"/>
      <c r="AD360" s="72"/>
      <c r="AE360" s="72"/>
      <c r="AF360" s="37">
        <f>SUM(PM_EULopi[[#This Row],[C1]:[C5]])</f>
        <v>0</v>
      </c>
      <c r="AG360" s="37" t="str">
        <f t="shared" si="28"/>
        <v>(0, 0, 0)</v>
      </c>
      <c r="AH360" s="68">
        <f>SUM(PM_EULopi[[#This Row],[S Kopā]]+PM_EULopi[[#This Row],[L Kopā]]+PM_EULopi[[#This Row],[Ģ Kopā]]+PM_EULopi[[#This Row],[C Kopā]])</f>
        <v>0</v>
      </c>
      <c r="AI360" s="68" t="str">
        <f t="shared" si="29"/>
        <v>(0, 0, 0)</v>
      </c>
      <c r="AJ360" s="68" t="str">
        <f>IF(PM_EULopi[[#This Row],[KOPĀ
Punkti ]]&gt;0,RANK(PM_EULopi[[#This Row],[KOPĀ
Punkti ]],PM_EULopi[KOPĀ
Punkti ]),"NAV")</f>
        <v>NAV</v>
      </c>
      <c r="AK360" s="68"/>
      <c r="AL360" s="103">
        <f>INDEX(PM_Dalibnieki[],MATCH(PM_EULopi[[#This Row],[Dablībnieka numurs]],PM_Dalibnieki[Dablībnieka numurs],0),6)</f>
        <v>0</v>
      </c>
      <c r="AM360" s="72" t="str">
        <f>IF(PM_EULopi[[#This Row],[Norma ]]="x",COUNTIFS(PM_EULopi[[Norma ]],PM_EULopi[[#This Row],[Norma ]],PM_EULopi[KOPĀ
Punkti ],"&gt;"&amp;PM_EULopi[[#This Row],[KOPĀ
Punkti ]])+1,"")</f>
        <v/>
      </c>
    </row>
    <row r="361" spans="1:39" x14ac:dyDescent="0.25">
      <c r="A361" s="55">
        <v>355</v>
      </c>
      <c r="B361" s="68">
        <v>355</v>
      </c>
      <c r="C361" s="35">
        <f>INDEX(PM_Dalibnieki[],MATCH(PM_EULopi[[#This Row],[Dablībnieka numurs]],PM_Dalibnieki[Dablībnieka numurs],0),2)</f>
        <v>0</v>
      </c>
      <c r="D361" s="35">
        <f>INDEX(PM_Dalibnieki[],MATCH(PM_EULopi[[#This Row],[Dablībnieka numurs]],PM_Dalibnieki[Dablībnieka numurs],0),3)</f>
        <v>0</v>
      </c>
      <c r="E361" s="35">
        <f>INDEX(PM_Dalibnieki[],MATCH(PM_EULopi[[#This Row],[Dablībnieka numurs]],PM_Dalibnieki[Dablībnieka numurs],0),4)</f>
        <v>0</v>
      </c>
      <c r="F361" s="72"/>
      <c r="G361" s="72"/>
      <c r="H361" s="72"/>
      <c r="I361" s="72"/>
      <c r="J361" s="72"/>
      <c r="K361" s="37">
        <f>SUM(PM_EULopi[[#This Row],[S1]:[S5]])</f>
        <v>0</v>
      </c>
      <c r="L361" s="37" t="str">
        <f t="shared" si="25"/>
        <v>(0, 0, 0)</v>
      </c>
      <c r="M361" s="72"/>
      <c r="N361" s="72"/>
      <c r="O361" s="72"/>
      <c r="P361" s="72"/>
      <c r="Q361" s="72"/>
      <c r="R361" s="37">
        <f>SUM(PM_EULopi[[#This Row],[L1]:[L5]])</f>
        <v>0</v>
      </c>
      <c r="S361" s="37" t="str">
        <f t="shared" si="26"/>
        <v>(0, 0, 0)</v>
      </c>
      <c r="T361" s="72"/>
      <c r="U361" s="72"/>
      <c r="V361" s="72"/>
      <c r="W361" s="72"/>
      <c r="X361" s="72"/>
      <c r="Y361" s="37">
        <f>SUM(PM_EULopi[[#This Row],[Ģ1]:[Ģ5]])</f>
        <v>0</v>
      </c>
      <c r="Z361" s="37" t="str">
        <f t="shared" si="27"/>
        <v>(0, 0, 0)</v>
      </c>
      <c r="AA361" s="72"/>
      <c r="AB361" s="72"/>
      <c r="AC361" s="72"/>
      <c r="AD361" s="72"/>
      <c r="AE361" s="72"/>
      <c r="AF361" s="37">
        <f>SUM(PM_EULopi[[#This Row],[C1]:[C5]])</f>
        <v>0</v>
      </c>
      <c r="AG361" s="37" t="str">
        <f t="shared" si="28"/>
        <v>(0, 0, 0)</v>
      </c>
      <c r="AH361" s="68">
        <f>SUM(PM_EULopi[[#This Row],[S Kopā]]+PM_EULopi[[#This Row],[L Kopā]]+PM_EULopi[[#This Row],[Ģ Kopā]]+PM_EULopi[[#This Row],[C Kopā]])</f>
        <v>0</v>
      </c>
      <c r="AI361" s="68" t="str">
        <f t="shared" si="29"/>
        <v>(0, 0, 0)</v>
      </c>
      <c r="AJ361" s="68" t="str">
        <f>IF(PM_EULopi[[#This Row],[KOPĀ
Punkti ]]&gt;0,RANK(PM_EULopi[[#This Row],[KOPĀ
Punkti ]],PM_EULopi[KOPĀ
Punkti ]),"NAV")</f>
        <v>NAV</v>
      </c>
      <c r="AK361" s="68"/>
      <c r="AL361" s="103">
        <f>INDEX(PM_Dalibnieki[],MATCH(PM_EULopi[[#This Row],[Dablībnieka numurs]],PM_Dalibnieki[Dablībnieka numurs],0),6)</f>
        <v>0</v>
      </c>
      <c r="AM361" s="72" t="str">
        <f>IF(PM_EULopi[[#This Row],[Norma ]]="x",COUNTIFS(PM_EULopi[[Norma ]],PM_EULopi[[#This Row],[Norma ]],PM_EULopi[KOPĀ
Punkti ],"&gt;"&amp;PM_EULopi[[#This Row],[KOPĀ
Punkti ]])+1,"")</f>
        <v/>
      </c>
    </row>
    <row r="362" spans="1:39" x14ac:dyDescent="0.25">
      <c r="A362" s="55">
        <v>356</v>
      </c>
      <c r="B362" s="68">
        <v>356</v>
      </c>
      <c r="C362" s="35">
        <f>INDEX(PM_Dalibnieki[],MATCH(PM_EULopi[[#This Row],[Dablībnieka numurs]],PM_Dalibnieki[Dablībnieka numurs],0),2)</f>
        <v>0</v>
      </c>
      <c r="D362" s="35">
        <f>INDEX(PM_Dalibnieki[],MATCH(PM_EULopi[[#This Row],[Dablībnieka numurs]],PM_Dalibnieki[Dablībnieka numurs],0),3)</f>
        <v>0</v>
      </c>
      <c r="E362" s="35">
        <f>INDEX(PM_Dalibnieki[],MATCH(PM_EULopi[[#This Row],[Dablībnieka numurs]],PM_Dalibnieki[Dablībnieka numurs],0),4)</f>
        <v>0</v>
      </c>
      <c r="F362" s="72"/>
      <c r="G362" s="72"/>
      <c r="H362" s="72"/>
      <c r="I362" s="72"/>
      <c r="J362" s="72"/>
      <c r="K362" s="37">
        <f>SUM(PM_EULopi[[#This Row],[S1]:[S5]])</f>
        <v>0</v>
      </c>
      <c r="L362" s="37" t="str">
        <f t="shared" si="25"/>
        <v>(0, 0, 0)</v>
      </c>
      <c r="M362" s="72"/>
      <c r="N362" s="72"/>
      <c r="O362" s="72"/>
      <c r="P362" s="72"/>
      <c r="Q362" s="72"/>
      <c r="R362" s="37">
        <f>SUM(PM_EULopi[[#This Row],[L1]:[L5]])</f>
        <v>0</v>
      </c>
      <c r="S362" s="37" t="str">
        <f t="shared" si="26"/>
        <v>(0, 0, 0)</v>
      </c>
      <c r="T362" s="72"/>
      <c r="U362" s="72"/>
      <c r="V362" s="72"/>
      <c r="W362" s="72"/>
      <c r="X362" s="72"/>
      <c r="Y362" s="37">
        <f>SUM(PM_EULopi[[#This Row],[Ģ1]:[Ģ5]])</f>
        <v>0</v>
      </c>
      <c r="Z362" s="37" t="str">
        <f t="shared" si="27"/>
        <v>(0, 0, 0)</v>
      </c>
      <c r="AA362" s="72"/>
      <c r="AB362" s="72"/>
      <c r="AC362" s="72"/>
      <c r="AD362" s="72"/>
      <c r="AE362" s="72"/>
      <c r="AF362" s="37">
        <f>SUM(PM_EULopi[[#This Row],[C1]:[C5]])</f>
        <v>0</v>
      </c>
      <c r="AG362" s="37" t="str">
        <f t="shared" si="28"/>
        <v>(0, 0, 0)</v>
      </c>
      <c r="AH362" s="68">
        <f>SUM(PM_EULopi[[#This Row],[S Kopā]]+PM_EULopi[[#This Row],[L Kopā]]+PM_EULopi[[#This Row],[Ģ Kopā]]+PM_EULopi[[#This Row],[C Kopā]])</f>
        <v>0</v>
      </c>
      <c r="AI362" s="68" t="str">
        <f t="shared" si="29"/>
        <v>(0, 0, 0)</v>
      </c>
      <c r="AJ362" s="68" t="str">
        <f>IF(PM_EULopi[[#This Row],[KOPĀ
Punkti ]]&gt;0,RANK(PM_EULopi[[#This Row],[KOPĀ
Punkti ]],PM_EULopi[KOPĀ
Punkti ]),"NAV")</f>
        <v>NAV</v>
      </c>
      <c r="AK362" s="68"/>
      <c r="AL362" s="103">
        <f>INDEX(PM_Dalibnieki[],MATCH(PM_EULopi[[#This Row],[Dablībnieka numurs]],PM_Dalibnieki[Dablībnieka numurs],0),6)</f>
        <v>0</v>
      </c>
      <c r="AM362" s="72" t="str">
        <f>IF(PM_EULopi[[#This Row],[Norma ]]="x",COUNTIFS(PM_EULopi[[Norma ]],PM_EULopi[[#This Row],[Norma ]],PM_EULopi[KOPĀ
Punkti ],"&gt;"&amp;PM_EULopi[[#This Row],[KOPĀ
Punkti ]])+1,"")</f>
        <v/>
      </c>
    </row>
    <row r="363" spans="1:39" x14ac:dyDescent="0.25">
      <c r="A363" s="55">
        <v>357</v>
      </c>
      <c r="B363" s="68">
        <v>357</v>
      </c>
      <c r="C363" s="35">
        <f>INDEX(PM_Dalibnieki[],MATCH(PM_EULopi[[#This Row],[Dablībnieka numurs]],PM_Dalibnieki[Dablībnieka numurs],0),2)</f>
        <v>0</v>
      </c>
      <c r="D363" s="35">
        <f>INDEX(PM_Dalibnieki[],MATCH(PM_EULopi[[#This Row],[Dablībnieka numurs]],PM_Dalibnieki[Dablībnieka numurs],0),3)</f>
        <v>0</v>
      </c>
      <c r="E363" s="35">
        <f>INDEX(PM_Dalibnieki[],MATCH(PM_EULopi[[#This Row],[Dablībnieka numurs]],PM_Dalibnieki[Dablībnieka numurs],0),4)</f>
        <v>0</v>
      </c>
      <c r="F363" s="72"/>
      <c r="G363" s="72"/>
      <c r="H363" s="72"/>
      <c r="I363" s="72"/>
      <c r="J363" s="72"/>
      <c r="K363" s="37">
        <f>SUM(PM_EULopi[[#This Row],[S1]:[S5]])</f>
        <v>0</v>
      </c>
      <c r="L363" s="37" t="str">
        <f t="shared" si="25"/>
        <v>(0, 0, 0)</v>
      </c>
      <c r="M363" s="72"/>
      <c r="N363" s="72"/>
      <c r="O363" s="72"/>
      <c r="P363" s="72"/>
      <c r="Q363" s="72"/>
      <c r="R363" s="37">
        <f>SUM(PM_EULopi[[#This Row],[L1]:[L5]])</f>
        <v>0</v>
      </c>
      <c r="S363" s="37" t="str">
        <f t="shared" si="26"/>
        <v>(0, 0, 0)</v>
      </c>
      <c r="T363" s="72"/>
      <c r="U363" s="72"/>
      <c r="V363" s="72"/>
      <c r="W363" s="72"/>
      <c r="X363" s="72"/>
      <c r="Y363" s="37">
        <f>SUM(PM_EULopi[[#This Row],[Ģ1]:[Ģ5]])</f>
        <v>0</v>
      </c>
      <c r="Z363" s="37" t="str">
        <f t="shared" si="27"/>
        <v>(0, 0, 0)</v>
      </c>
      <c r="AA363" s="72"/>
      <c r="AB363" s="72"/>
      <c r="AC363" s="72"/>
      <c r="AD363" s="72"/>
      <c r="AE363" s="72"/>
      <c r="AF363" s="37">
        <f>SUM(PM_EULopi[[#This Row],[C1]:[C5]])</f>
        <v>0</v>
      </c>
      <c r="AG363" s="37" t="str">
        <f t="shared" si="28"/>
        <v>(0, 0, 0)</v>
      </c>
      <c r="AH363" s="68">
        <f>SUM(PM_EULopi[[#This Row],[S Kopā]]+PM_EULopi[[#This Row],[L Kopā]]+PM_EULopi[[#This Row],[Ģ Kopā]]+PM_EULopi[[#This Row],[C Kopā]])</f>
        <v>0</v>
      </c>
      <c r="AI363" s="68" t="str">
        <f t="shared" si="29"/>
        <v>(0, 0, 0)</v>
      </c>
      <c r="AJ363" s="68" t="str">
        <f>IF(PM_EULopi[[#This Row],[KOPĀ
Punkti ]]&gt;0,RANK(PM_EULopi[[#This Row],[KOPĀ
Punkti ]],PM_EULopi[KOPĀ
Punkti ]),"NAV")</f>
        <v>NAV</v>
      </c>
      <c r="AK363" s="68"/>
      <c r="AL363" s="103">
        <f>INDEX(PM_Dalibnieki[],MATCH(PM_EULopi[[#This Row],[Dablībnieka numurs]],PM_Dalibnieki[Dablībnieka numurs],0),6)</f>
        <v>0</v>
      </c>
      <c r="AM363" s="72" t="str">
        <f>IF(PM_EULopi[[#This Row],[Norma ]]="x",COUNTIFS(PM_EULopi[[Norma ]],PM_EULopi[[#This Row],[Norma ]],PM_EULopi[KOPĀ
Punkti ],"&gt;"&amp;PM_EULopi[[#This Row],[KOPĀ
Punkti ]])+1,"")</f>
        <v/>
      </c>
    </row>
    <row r="364" spans="1:39" x14ac:dyDescent="0.25">
      <c r="A364" s="55">
        <v>358</v>
      </c>
      <c r="B364" s="68">
        <v>358</v>
      </c>
      <c r="C364" s="35">
        <f>INDEX(PM_Dalibnieki[],MATCH(PM_EULopi[[#This Row],[Dablībnieka numurs]],PM_Dalibnieki[Dablībnieka numurs],0),2)</f>
        <v>0</v>
      </c>
      <c r="D364" s="35">
        <f>INDEX(PM_Dalibnieki[],MATCH(PM_EULopi[[#This Row],[Dablībnieka numurs]],PM_Dalibnieki[Dablībnieka numurs],0),3)</f>
        <v>0</v>
      </c>
      <c r="E364" s="35">
        <f>INDEX(PM_Dalibnieki[],MATCH(PM_EULopi[[#This Row],[Dablībnieka numurs]],PM_Dalibnieki[Dablībnieka numurs],0),4)</f>
        <v>0</v>
      </c>
      <c r="F364" s="72"/>
      <c r="G364" s="72"/>
      <c r="H364" s="72"/>
      <c r="I364" s="72"/>
      <c r="J364" s="72"/>
      <c r="K364" s="37">
        <f>SUM(PM_EULopi[[#This Row],[S1]:[S5]])</f>
        <v>0</v>
      </c>
      <c r="L364" s="37" t="str">
        <f t="shared" si="25"/>
        <v>(0, 0, 0)</v>
      </c>
      <c r="M364" s="72"/>
      <c r="N364" s="72"/>
      <c r="O364" s="72"/>
      <c r="P364" s="72"/>
      <c r="Q364" s="72"/>
      <c r="R364" s="37">
        <f>SUM(PM_EULopi[[#This Row],[L1]:[L5]])</f>
        <v>0</v>
      </c>
      <c r="S364" s="37" t="str">
        <f t="shared" si="26"/>
        <v>(0, 0, 0)</v>
      </c>
      <c r="T364" s="72"/>
      <c r="U364" s="72"/>
      <c r="V364" s="72"/>
      <c r="W364" s="72"/>
      <c r="X364" s="72"/>
      <c r="Y364" s="37">
        <f>SUM(PM_EULopi[[#This Row],[Ģ1]:[Ģ5]])</f>
        <v>0</v>
      </c>
      <c r="Z364" s="37" t="str">
        <f t="shared" si="27"/>
        <v>(0, 0, 0)</v>
      </c>
      <c r="AA364" s="72"/>
      <c r="AB364" s="72"/>
      <c r="AC364" s="72"/>
      <c r="AD364" s="72"/>
      <c r="AE364" s="72"/>
      <c r="AF364" s="37">
        <f>SUM(PM_EULopi[[#This Row],[C1]:[C5]])</f>
        <v>0</v>
      </c>
      <c r="AG364" s="37" t="str">
        <f t="shared" si="28"/>
        <v>(0, 0, 0)</v>
      </c>
      <c r="AH364" s="68">
        <f>SUM(PM_EULopi[[#This Row],[S Kopā]]+PM_EULopi[[#This Row],[L Kopā]]+PM_EULopi[[#This Row],[Ģ Kopā]]+PM_EULopi[[#This Row],[C Kopā]])</f>
        <v>0</v>
      </c>
      <c r="AI364" s="68" t="str">
        <f t="shared" si="29"/>
        <v>(0, 0, 0)</v>
      </c>
      <c r="AJ364" s="68" t="str">
        <f>IF(PM_EULopi[[#This Row],[KOPĀ
Punkti ]]&gt;0,RANK(PM_EULopi[[#This Row],[KOPĀ
Punkti ]],PM_EULopi[KOPĀ
Punkti ]),"NAV")</f>
        <v>NAV</v>
      </c>
      <c r="AK364" s="68"/>
      <c r="AL364" s="103">
        <f>INDEX(PM_Dalibnieki[],MATCH(PM_EULopi[[#This Row],[Dablībnieka numurs]],PM_Dalibnieki[Dablībnieka numurs],0),6)</f>
        <v>0</v>
      </c>
      <c r="AM364" s="72" t="str">
        <f>IF(PM_EULopi[[#This Row],[Norma ]]="x",COUNTIFS(PM_EULopi[[Norma ]],PM_EULopi[[#This Row],[Norma ]],PM_EULopi[KOPĀ
Punkti ],"&gt;"&amp;PM_EULopi[[#This Row],[KOPĀ
Punkti ]])+1,"")</f>
        <v/>
      </c>
    </row>
    <row r="365" spans="1:39" x14ac:dyDescent="0.25">
      <c r="A365" s="55">
        <v>359</v>
      </c>
      <c r="B365" s="68">
        <v>359</v>
      </c>
      <c r="C365" s="35">
        <f>INDEX(PM_Dalibnieki[],MATCH(PM_EULopi[[#This Row],[Dablībnieka numurs]],PM_Dalibnieki[Dablībnieka numurs],0),2)</f>
        <v>0</v>
      </c>
      <c r="D365" s="35">
        <f>INDEX(PM_Dalibnieki[],MATCH(PM_EULopi[[#This Row],[Dablībnieka numurs]],PM_Dalibnieki[Dablībnieka numurs],0),3)</f>
        <v>0</v>
      </c>
      <c r="E365" s="35">
        <f>INDEX(PM_Dalibnieki[],MATCH(PM_EULopi[[#This Row],[Dablībnieka numurs]],PM_Dalibnieki[Dablībnieka numurs],0),4)</f>
        <v>0</v>
      </c>
      <c r="F365" s="72"/>
      <c r="G365" s="72"/>
      <c r="H365" s="72"/>
      <c r="I365" s="72"/>
      <c r="J365" s="72"/>
      <c r="K365" s="37">
        <f>SUM(PM_EULopi[[#This Row],[S1]:[S5]])</f>
        <v>0</v>
      </c>
      <c r="L365" s="37" t="str">
        <f t="shared" si="25"/>
        <v>(0, 0, 0)</v>
      </c>
      <c r="M365" s="72"/>
      <c r="N365" s="72"/>
      <c r="O365" s="72"/>
      <c r="P365" s="72"/>
      <c r="Q365" s="72"/>
      <c r="R365" s="37">
        <f>SUM(PM_EULopi[[#This Row],[L1]:[L5]])</f>
        <v>0</v>
      </c>
      <c r="S365" s="37" t="str">
        <f t="shared" si="26"/>
        <v>(0, 0, 0)</v>
      </c>
      <c r="T365" s="72"/>
      <c r="U365" s="72"/>
      <c r="V365" s="72"/>
      <c r="W365" s="72"/>
      <c r="X365" s="72"/>
      <c r="Y365" s="37">
        <f>SUM(PM_EULopi[[#This Row],[Ģ1]:[Ģ5]])</f>
        <v>0</v>
      </c>
      <c r="Z365" s="37" t="str">
        <f t="shared" si="27"/>
        <v>(0, 0, 0)</v>
      </c>
      <c r="AA365" s="72"/>
      <c r="AB365" s="72"/>
      <c r="AC365" s="72"/>
      <c r="AD365" s="72"/>
      <c r="AE365" s="72"/>
      <c r="AF365" s="37">
        <f>SUM(PM_EULopi[[#This Row],[C1]:[C5]])</f>
        <v>0</v>
      </c>
      <c r="AG365" s="37" t="str">
        <f t="shared" si="28"/>
        <v>(0, 0, 0)</v>
      </c>
      <c r="AH365" s="68">
        <f>SUM(PM_EULopi[[#This Row],[S Kopā]]+PM_EULopi[[#This Row],[L Kopā]]+PM_EULopi[[#This Row],[Ģ Kopā]]+PM_EULopi[[#This Row],[C Kopā]])</f>
        <v>0</v>
      </c>
      <c r="AI365" s="68" t="str">
        <f t="shared" si="29"/>
        <v>(0, 0, 0)</v>
      </c>
      <c r="AJ365" s="68" t="str">
        <f>IF(PM_EULopi[[#This Row],[KOPĀ
Punkti ]]&gt;0,RANK(PM_EULopi[[#This Row],[KOPĀ
Punkti ]],PM_EULopi[KOPĀ
Punkti ]),"NAV")</f>
        <v>NAV</v>
      </c>
      <c r="AK365" s="68"/>
      <c r="AL365" s="103">
        <f>INDEX(PM_Dalibnieki[],MATCH(PM_EULopi[[#This Row],[Dablībnieka numurs]],PM_Dalibnieki[Dablībnieka numurs],0),6)</f>
        <v>0</v>
      </c>
      <c r="AM365" s="72" t="str">
        <f>IF(PM_EULopi[[#This Row],[Norma ]]="x",COUNTIFS(PM_EULopi[[Norma ]],PM_EULopi[[#This Row],[Norma ]],PM_EULopi[KOPĀ
Punkti ],"&gt;"&amp;PM_EULopi[[#This Row],[KOPĀ
Punkti ]])+1,"")</f>
        <v/>
      </c>
    </row>
    <row r="366" spans="1:39" x14ac:dyDescent="0.25">
      <c r="A366" s="55">
        <v>360</v>
      </c>
      <c r="B366" s="68">
        <v>360</v>
      </c>
      <c r="C366" s="35">
        <f>INDEX(PM_Dalibnieki[],MATCH(PM_EULopi[[#This Row],[Dablībnieka numurs]],PM_Dalibnieki[Dablībnieka numurs],0),2)</f>
        <v>0</v>
      </c>
      <c r="D366" s="35">
        <f>INDEX(PM_Dalibnieki[],MATCH(PM_EULopi[[#This Row],[Dablībnieka numurs]],PM_Dalibnieki[Dablībnieka numurs],0),3)</f>
        <v>0</v>
      </c>
      <c r="E366" s="35">
        <f>INDEX(PM_Dalibnieki[],MATCH(PM_EULopi[[#This Row],[Dablībnieka numurs]],PM_Dalibnieki[Dablībnieka numurs],0),4)</f>
        <v>0</v>
      </c>
      <c r="F366" s="72"/>
      <c r="G366" s="72"/>
      <c r="H366" s="72"/>
      <c r="I366" s="72"/>
      <c r="J366" s="72"/>
      <c r="K366" s="37">
        <f>SUM(PM_EULopi[[#This Row],[S1]:[S5]])</f>
        <v>0</v>
      </c>
      <c r="L366" s="37" t="str">
        <f t="shared" si="25"/>
        <v>(0, 0, 0)</v>
      </c>
      <c r="M366" s="72"/>
      <c r="N366" s="72"/>
      <c r="O366" s="72"/>
      <c r="P366" s="72"/>
      <c r="Q366" s="72"/>
      <c r="R366" s="37">
        <f>SUM(PM_EULopi[[#This Row],[L1]:[L5]])</f>
        <v>0</v>
      </c>
      <c r="S366" s="37" t="str">
        <f t="shared" si="26"/>
        <v>(0, 0, 0)</v>
      </c>
      <c r="T366" s="72"/>
      <c r="U366" s="72"/>
      <c r="V366" s="72"/>
      <c r="W366" s="72"/>
      <c r="X366" s="72"/>
      <c r="Y366" s="37">
        <f>SUM(PM_EULopi[[#This Row],[Ģ1]:[Ģ5]])</f>
        <v>0</v>
      </c>
      <c r="Z366" s="37" t="str">
        <f t="shared" si="27"/>
        <v>(0, 0, 0)</v>
      </c>
      <c r="AA366" s="72"/>
      <c r="AB366" s="72"/>
      <c r="AC366" s="72"/>
      <c r="AD366" s="72"/>
      <c r="AE366" s="72"/>
      <c r="AF366" s="37">
        <f>SUM(PM_EULopi[[#This Row],[C1]:[C5]])</f>
        <v>0</v>
      </c>
      <c r="AG366" s="37" t="str">
        <f t="shared" si="28"/>
        <v>(0, 0, 0)</v>
      </c>
      <c r="AH366" s="68">
        <f>SUM(PM_EULopi[[#This Row],[S Kopā]]+PM_EULopi[[#This Row],[L Kopā]]+PM_EULopi[[#This Row],[Ģ Kopā]]+PM_EULopi[[#This Row],[C Kopā]])</f>
        <v>0</v>
      </c>
      <c r="AI366" s="68" t="str">
        <f t="shared" si="29"/>
        <v>(0, 0, 0)</v>
      </c>
      <c r="AJ366" s="68" t="str">
        <f>IF(PM_EULopi[[#This Row],[KOPĀ
Punkti ]]&gt;0,RANK(PM_EULopi[[#This Row],[KOPĀ
Punkti ]],PM_EULopi[KOPĀ
Punkti ]),"NAV")</f>
        <v>NAV</v>
      </c>
      <c r="AK366" s="68"/>
      <c r="AL366" s="103">
        <f>INDEX(PM_Dalibnieki[],MATCH(PM_EULopi[[#This Row],[Dablībnieka numurs]],PM_Dalibnieki[Dablībnieka numurs],0),6)</f>
        <v>0</v>
      </c>
      <c r="AM366" s="72" t="str">
        <f>IF(PM_EULopi[[#This Row],[Norma ]]="x",COUNTIFS(PM_EULopi[[Norma ]],PM_EULopi[[#This Row],[Norma ]],PM_EULopi[KOPĀ
Punkti ],"&gt;"&amp;PM_EULopi[[#This Row],[KOPĀ
Punkti ]])+1,"")</f>
        <v/>
      </c>
    </row>
    <row r="367" spans="1:39" x14ac:dyDescent="0.25">
      <c r="A367" s="55">
        <v>361</v>
      </c>
      <c r="B367" s="68">
        <v>361</v>
      </c>
      <c r="C367" s="35">
        <f>INDEX(PM_Dalibnieki[],MATCH(PM_EULopi[[#This Row],[Dablībnieka numurs]],PM_Dalibnieki[Dablībnieka numurs],0),2)</f>
        <v>0</v>
      </c>
      <c r="D367" s="35">
        <f>INDEX(PM_Dalibnieki[],MATCH(PM_EULopi[[#This Row],[Dablībnieka numurs]],PM_Dalibnieki[Dablībnieka numurs],0),3)</f>
        <v>0</v>
      </c>
      <c r="E367" s="35">
        <f>INDEX(PM_Dalibnieki[],MATCH(PM_EULopi[[#This Row],[Dablībnieka numurs]],PM_Dalibnieki[Dablībnieka numurs],0),4)</f>
        <v>0</v>
      </c>
      <c r="F367" s="72"/>
      <c r="G367" s="72"/>
      <c r="H367" s="72"/>
      <c r="I367" s="72"/>
      <c r="J367" s="72"/>
      <c r="K367" s="37">
        <f>SUM(PM_EULopi[[#This Row],[S1]:[S5]])</f>
        <v>0</v>
      </c>
      <c r="L367" s="37" t="str">
        <f t="shared" si="25"/>
        <v>(0, 0, 0)</v>
      </c>
      <c r="M367" s="72"/>
      <c r="N367" s="72"/>
      <c r="O367" s="72"/>
      <c r="P367" s="72"/>
      <c r="Q367" s="72"/>
      <c r="R367" s="37">
        <f>SUM(PM_EULopi[[#This Row],[L1]:[L5]])</f>
        <v>0</v>
      </c>
      <c r="S367" s="37" t="str">
        <f t="shared" si="26"/>
        <v>(0, 0, 0)</v>
      </c>
      <c r="T367" s="72"/>
      <c r="U367" s="72"/>
      <c r="V367" s="72"/>
      <c r="W367" s="72"/>
      <c r="X367" s="72"/>
      <c r="Y367" s="37">
        <f>SUM(PM_EULopi[[#This Row],[Ģ1]:[Ģ5]])</f>
        <v>0</v>
      </c>
      <c r="Z367" s="37" t="str">
        <f t="shared" si="27"/>
        <v>(0, 0, 0)</v>
      </c>
      <c r="AA367" s="72"/>
      <c r="AB367" s="72"/>
      <c r="AC367" s="72"/>
      <c r="AD367" s="72"/>
      <c r="AE367" s="72"/>
      <c r="AF367" s="37">
        <f>SUM(PM_EULopi[[#This Row],[C1]:[C5]])</f>
        <v>0</v>
      </c>
      <c r="AG367" s="37" t="str">
        <f t="shared" si="28"/>
        <v>(0, 0, 0)</v>
      </c>
      <c r="AH367" s="68">
        <f>SUM(PM_EULopi[[#This Row],[S Kopā]]+PM_EULopi[[#This Row],[L Kopā]]+PM_EULopi[[#This Row],[Ģ Kopā]]+PM_EULopi[[#This Row],[C Kopā]])</f>
        <v>0</v>
      </c>
      <c r="AI367" s="68" t="str">
        <f t="shared" si="29"/>
        <v>(0, 0, 0)</v>
      </c>
      <c r="AJ367" s="68" t="str">
        <f>IF(PM_EULopi[[#This Row],[KOPĀ
Punkti ]]&gt;0,RANK(PM_EULopi[[#This Row],[KOPĀ
Punkti ]],PM_EULopi[KOPĀ
Punkti ]),"NAV")</f>
        <v>NAV</v>
      </c>
      <c r="AK367" s="68"/>
      <c r="AL367" s="103">
        <f>INDEX(PM_Dalibnieki[],MATCH(PM_EULopi[[#This Row],[Dablībnieka numurs]],PM_Dalibnieki[Dablībnieka numurs],0),6)</f>
        <v>0</v>
      </c>
      <c r="AM367" s="72" t="str">
        <f>IF(PM_EULopi[[#This Row],[Norma ]]="x",COUNTIFS(PM_EULopi[[Norma ]],PM_EULopi[[#This Row],[Norma ]],PM_EULopi[KOPĀ
Punkti ],"&gt;"&amp;PM_EULopi[[#This Row],[KOPĀ
Punkti ]])+1,"")</f>
        <v/>
      </c>
    </row>
    <row r="368" spans="1:39" x14ac:dyDescent="0.25">
      <c r="A368" s="55">
        <v>362</v>
      </c>
      <c r="B368" s="68">
        <v>362</v>
      </c>
      <c r="C368" s="35">
        <f>INDEX(PM_Dalibnieki[],MATCH(PM_EULopi[[#This Row],[Dablībnieka numurs]],PM_Dalibnieki[Dablībnieka numurs],0),2)</f>
        <v>0</v>
      </c>
      <c r="D368" s="35">
        <f>INDEX(PM_Dalibnieki[],MATCH(PM_EULopi[[#This Row],[Dablībnieka numurs]],PM_Dalibnieki[Dablībnieka numurs],0),3)</f>
        <v>0</v>
      </c>
      <c r="E368" s="35">
        <f>INDEX(PM_Dalibnieki[],MATCH(PM_EULopi[[#This Row],[Dablībnieka numurs]],PM_Dalibnieki[Dablībnieka numurs],0),4)</f>
        <v>0</v>
      </c>
      <c r="F368" s="72"/>
      <c r="G368" s="72"/>
      <c r="H368" s="72"/>
      <c r="I368" s="72"/>
      <c r="J368" s="72"/>
      <c r="K368" s="37">
        <f>SUM(PM_EULopi[[#This Row],[S1]:[S5]])</f>
        <v>0</v>
      </c>
      <c r="L368" s="37" t="str">
        <f t="shared" si="25"/>
        <v>(0, 0, 0)</v>
      </c>
      <c r="M368" s="72"/>
      <c r="N368" s="72"/>
      <c r="O368" s="72"/>
      <c r="P368" s="72"/>
      <c r="Q368" s="72"/>
      <c r="R368" s="37">
        <f>SUM(PM_EULopi[[#This Row],[L1]:[L5]])</f>
        <v>0</v>
      </c>
      <c r="S368" s="37" t="str">
        <f t="shared" si="26"/>
        <v>(0, 0, 0)</v>
      </c>
      <c r="T368" s="72"/>
      <c r="U368" s="72"/>
      <c r="V368" s="72"/>
      <c r="W368" s="72"/>
      <c r="X368" s="72"/>
      <c r="Y368" s="37">
        <f>SUM(PM_EULopi[[#This Row],[Ģ1]:[Ģ5]])</f>
        <v>0</v>
      </c>
      <c r="Z368" s="37" t="str">
        <f t="shared" si="27"/>
        <v>(0, 0, 0)</v>
      </c>
      <c r="AA368" s="72"/>
      <c r="AB368" s="72"/>
      <c r="AC368" s="72"/>
      <c r="AD368" s="72"/>
      <c r="AE368" s="72"/>
      <c r="AF368" s="37">
        <f>SUM(PM_EULopi[[#This Row],[C1]:[C5]])</f>
        <v>0</v>
      </c>
      <c r="AG368" s="37" t="str">
        <f t="shared" si="28"/>
        <v>(0, 0, 0)</v>
      </c>
      <c r="AH368" s="68">
        <f>SUM(PM_EULopi[[#This Row],[S Kopā]]+PM_EULopi[[#This Row],[L Kopā]]+PM_EULopi[[#This Row],[Ģ Kopā]]+PM_EULopi[[#This Row],[C Kopā]])</f>
        <v>0</v>
      </c>
      <c r="AI368" s="68" t="str">
        <f t="shared" si="29"/>
        <v>(0, 0, 0)</v>
      </c>
      <c r="AJ368" s="68" t="str">
        <f>IF(PM_EULopi[[#This Row],[KOPĀ
Punkti ]]&gt;0,RANK(PM_EULopi[[#This Row],[KOPĀ
Punkti ]],PM_EULopi[KOPĀ
Punkti ]),"NAV")</f>
        <v>NAV</v>
      </c>
      <c r="AK368" s="68"/>
      <c r="AL368" s="103">
        <f>INDEX(PM_Dalibnieki[],MATCH(PM_EULopi[[#This Row],[Dablībnieka numurs]],PM_Dalibnieki[Dablībnieka numurs],0),6)</f>
        <v>0</v>
      </c>
      <c r="AM368" s="72" t="str">
        <f>IF(PM_EULopi[[#This Row],[Norma ]]="x",COUNTIFS(PM_EULopi[[Norma ]],PM_EULopi[[#This Row],[Norma ]],PM_EULopi[KOPĀ
Punkti ],"&gt;"&amp;PM_EULopi[[#This Row],[KOPĀ
Punkti ]])+1,"")</f>
        <v/>
      </c>
    </row>
    <row r="369" spans="1:39" x14ac:dyDescent="0.25">
      <c r="A369" s="55">
        <v>363</v>
      </c>
      <c r="B369" s="68">
        <v>363</v>
      </c>
      <c r="C369" s="35">
        <f>INDEX(PM_Dalibnieki[],MATCH(PM_EULopi[[#This Row],[Dablībnieka numurs]],PM_Dalibnieki[Dablībnieka numurs],0),2)</f>
        <v>0</v>
      </c>
      <c r="D369" s="35">
        <f>INDEX(PM_Dalibnieki[],MATCH(PM_EULopi[[#This Row],[Dablībnieka numurs]],PM_Dalibnieki[Dablībnieka numurs],0),3)</f>
        <v>0</v>
      </c>
      <c r="E369" s="35">
        <f>INDEX(PM_Dalibnieki[],MATCH(PM_EULopi[[#This Row],[Dablībnieka numurs]],PM_Dalibnieki[Dablībnieka numurs],0),4)</f>
        <v>0</v>
      </c>
      <c r="F369" s="72"/>
      <c r="G369" s="72"/>
      <c r="H369" s="72"/>
      <c r="I369" s="72"/>
      <c r="J369" s="72"/>
      <c r="K369" s="37">
        <f>SUM(PM_EULopi[[#This Row],[S1]:[S5]])</f>
        <v>0</v>
      </c>
      <c r="L369" s="37" t="str">
        <f t="shared" si="25"/>
        <v>(0, 0, 0)</v>
      </c>
      <c r="M369" s="72"/>
      <c r="N369" s="72"/>
      <c r="O369" s="72"/>
      <c r="P369" s="72"/>
      <c r="Q369" s="72"/>
      <c r="R369" s="37">
        <f>SUM(PM_EULopi[[#This Row],[L1]:[L5]])</f>
        <v>0</v>
      </c>
      <c r="S369" s="37" t="str">
        <f t="shared" si="26"/>
        <v>(0, 0, 0)</v>
      </c>
      <c r="T369" s="72"/>
      <c r="U369" s="72"/>
      <c r="V369" s="72"/>
      <c r="W369" s="72"/>
      <c r="X369" s="72"/>
      <c r="Y369" s="37">
        <f>SUM(PM_EULopi[[#This Row],[Ģ1]:[Ģ5]])</f>
        <v>0</v>
      </c>
      <c r="Z369" s="37" t="str">
        <f t="shared" si="27"/>
        <v>(0, 0, 0)</v>
      </c>
      <c r="AA369" s="72"/>
      <c r="AB369" s="72"/>
      <c r="AC369" s="72"/>
      <c r="AD369" s="72"/>
      <c r="AE369" s="72"/>
      <c r="AF369" s="37">
        <f>SUM(PM_EULopi[[#This Row],[C1]:[C5]])</f>
        <v>0</v>
      </c>
      <c r="AG369" s="37" t="str">
        <f t="shared" si="28"/>
        <v>(0, 0, 0)</v>
      </c>
      <c r="AH369" s="68">
        <f>SUM(PM_EULopi[[#This Row],[S Kopā]]+PM_EULopi[[#This Row],[L Kopā]]+PM_EULopi[[#This Row],[Ģ Kopā]]+PM_EULopi[[#This Row],[C Kopā]])</f>
        <v>0</v>
      </c>
      <c r="AI369" s="68" t="str">
        <f t="shared" si="29"/>
        <v>(0, 0, 0)</v>
      </c>
      <c r="AJ369" s="68" t="str">
        <f>IF(PM_EULopi[[#This Row],[KOPĀ
Punkti ]]&gt;0,RANK(PM_EULopi[[#This Row],[KOPĀ
Punkti ]],PM_EULopi[KOPĀ
Punkti ]),"NAV")</f>
        <v>NAV</v>
      </c>
      <c r="AK369" s="68"/>
      <c r="AL369" s="103">
        <f>INDEX(PM_Dalibnieki[],MATCH(PM_EULopi[[#This Row],[Dablībnieka numurs]],PM_Dalibnieki[Dablībnieka numurs],0),6)</f>
        <v>0</v>
      </c>
      <c r="AM369" s="72" t="str">
        <f>IF(PM_EULopi[[#This Row],[Norma ]]="x",COUNTIFS(PM_EULopi[[Norma ]],PM_EULopi[[#This Row],[Norma ]],PM_EULopi[KOPĀ
Punkti ],"&gt;"&amp;PM_EULopi[[#This Row],[KOPĀ
Punkti ]])+1,"")</f>
        <v/>
      </c>
    </row>
    <row r="370" spans="1:39" x14ac:dyDescent="0.25">
      <c r="A370" s="55">
        <v>364</v>
      </c>
      <c r="B370" s="68">
        <v>364</v>
      </c>
      <c r="C370" s="35">
        <f>INDEX(PM_Dalibnieki[],MATCH(PM_EULopi[[#This Row],[Dablībnieka numurs]],PM_Dalibnieki[Dablībnieka numurs],0),2)</f>
        <v>0</v>
      </c>
      <c r="D370" s="35">
        <f>INDEX(PM_Dalibnieki[],MATCH(PM_EULopi[[#This Row],[Dablībnieka numurs]],PM_Dalibnieki[Dablībnieka numurs],0),3)</f>
        <v>0</v>
      </c>
      <c r="E370" s="35">
        <f>INDEX(PM_Dalibnieki[],MATCH(PM_EULopi[[#This Row],[Dablībnieka numurs]],PM_Dalibnieki[Dablībnieka numurs],0),4)</f>
        <v>0</v>
      </c>
      <c r="F370" s="72"/>
      <c r="G370" s="72"/>
      <c r="H370" s="72"/>
      <c r="I370" s="72"/>
      <c r="J370" s="72"/>
      <c r="K370" s="37">
        <f>SUM(PM_EULopi[[#This Row],[S1]:[S5]])</f>
        <v>0</v>
      </c>
      <c r="L370" s="37" t="str">
        <f t="shared" si="25"/>
        <v>(0, 0, 0)</v>
      </c>
      <c r="M370" s="72"/>
      <c r="N370" s="72"/>
      <c r="O370" s="72"/>
      <c r="P370" s="72"/>
      <c r="Q370" s="72"/>
      <c r="R370" s="37">
        <f>SUM(PM_EULopi[[#This Row],[L1]:[L5]])</f>
        <v>0</v>
      </c>
      <c r="S370" s="37" t="str">
        <f t="shared" si="26"/>
        <v>(0, 0, 0)</v>
      </c>
      <c r="T370" s="72"/>
      <c r="U370" s="72"/>
      <c r="V370" s="72"/>
      <c r="W370" s="72"/>
      <c r="X370" s="72"/>
      <c r="Y370" s="37">
        <f>SUM(PM_EULopi[[#This Row],[Ģ1]:[Ģ5]])</f>
        <v>0</v>
      </c>
      <c r="Z370" s="37" t="str">
        <f t="shared" si="27"/>
        <v>(0, 0, 0)</v>
      </c>
      <c r="AA370" s="72"/>
      <c r="AB370" s="72"/>
      <c r="AC370" s="72"/>
      <c r="AD370" s="72"/>
      <c r="AE370" s="72"/>
      <c r="AF370" s="37">
        <f>SUM(PM_EULopi[[#This Row],[C1]:[C5]])</f>
        <v>0</v>
      </c>
      <c r="AG370" s="37" t="str">
        <f t="shared" si="28"/>
        <v>(0, 0, 0)</v>
      </c>
      <c r="AH370" s="68">
        <f>SUM(PM_EULopi[[#This Row],[S Kopā]]+PM_EULopi[[#This Row],[L Kopā]]+PM_EULopi[[#This Row],[Ģ Kopā]]+PM_EULopi[[#This Row],[C Kopā]])</f>
        <v>0</v>
      </c>
      <c r="AI370" s="68" t="str">
        <f t="shared" si="29"/>
        <v>(0, 0, 0)</v>
      </c>
      <c r="AJ370" s="68" t="str">
        <f>IF(PM_EULopi[[#This Row],[KOPĀ
Punkti ]]&gt;0,RANK(PM_EULopi[[#This Row],[KOPĀ
Punkti ]],PM_EULopi[KOPĀ
Punkti ]),"NAV")</f>
        <v>NAV</v>
      </c>
      <c r="AK370" s="68"/>
      <c r="AL370" s="103">
        <f>INDEX(PM_Dalibnieki[],MATCH(PM_EULopi[[#This Row],[Dablībnieka numurs]],PM_Dalibnieki[Dablībnieka numurs],0),6)</f>
        <v>0</v>
      </c>
      <c r="AM370" s="72" t="str">
        <f>IF(PM_EULopi[[#This Row],[Norma ]]="x",COUNTIFS(PM_EULopi[[Norma ]],PM_EULopi[[#This Row],[Norma ]],PM_EULopi[KOPĀ
Punkti ],"&gt;"&amp;PM_EULopi[[#This Row],[KOPĀ
Punkti ]])+1,"")</f>
        <v/>
      </c>
    </row>
    <row r="371" spans="1:39" x14ac:dyDescent="0.25">
      <c r="A371" s="55">
        <v>365</v>
      </c>
      <c r="B371" s="68">
        <v>365</v>
      </c>
      <c r="C371" s="35">
        <f>INDEX(PM_Dalibnieki[],MATCH(PM_EULopi[[#This Row],[Dablībnieka numurs]],PM_Dalibnieki[Dablībnieka numurs],0),2)</f>
        <v>0</v>
      </c>
      <c r="D371" s="35">
        <f>INDEX(PM_Dalibnieki[],MATCH(PM_EULopi[[#This Row],[Dablībnieka numurs]],PM_Dalibnieki[Dablībnieka numurs],0),3)</f>
        <v>0</v>
      </c>
      <c r="E371" s="35">
        <f>INDEX(PM_Dalibnieki[],MATCH(PM_EULopi[[#This Row],[Dablībnieka numurs]],PM_Dalibnieki[Dablībnieka numurs],0),4)</f>
        <v>0</v>
      </c>
      <c r="F371" s="72"/>
      <c r="G371" s="72"/>
      <c r="H371" s="72"/>
      <c r="I371" s="72"/>
      <c r="J371" s="72"/>
      <c r="K371" s="37">
        <f>SUM(PM_EULopi[[#This Row],[S1]:[S5]])</f>
        <v>0</v>
      </c>
      <c r="L371" s="37" t="str">
        <f t="shared" si="25"/>
        <v>(0, 0, 0)</v>
      </c>
      <c r="M371" s="72"/>
      <c r="N371" s="72"/>
      <c r="O371" s="72"/>
      <c r="P371" s="72"/>
      <c r="Q371" s="72"/>
      <c r="R371" s="37">
        <f>SUM(PM_EULopi[[#This Row],[L1]:[L5]])</f>
        <v>0</v>
      </c>
      <c r="S371" s="37" t="str">
        <f t="shared" si="26"/>
        <v>(0, 0, 0)</v>
      </c>
      <c r="T371" s="72"/>
      <c r="U371" s="72"/>
      <c r="V371" s="72"/>
      <c r="W371" s="72"/>
      <c r="X371" s="72"/>
      <c r="Y371" s="37">
        <f>SUM(PM_EULopi[[#This Row],[Ģ1]:[Ģ5]])</f>
        <v>0</v>
      </c>
      <c r="Z371" s="37" t="str">
        <f t="shared" si="27"/>
        <v>(0, 0, 0)</v>
      </c>
      <c r="AA371" s="72"/>
      <c r="AB371" s="72"/>
      <c r="AC371" s="72"/>
      <c r="AD371" s="72"/>
      <c r="AE371" s="72"/>
      <c r="AF371" s="37">
        <f>SUM(PM_EULopi[[#This Row],[C1]:[C5]])</f>
        <v>0</v>
      </c>
      <c r="AG371" s="37" t="str">
        <f t="shared" si="28"/>
        <v>(0, 0, 0)</v>
      </c>
      <c r="AH371" s="68">
        <f>SUM(PM_EULopi[[#This Row],[S Kopā]]+PM_EULopi[[#This Row],[L Kopā]]+PM_EULopi[[#This Row],[Ģ Kopā]]+PM_EULopi[[#This Row],[C Kopā]])</f>
        <v>0</v>
      </c>
      <c r="AI371" s="68" t="str">
        <f t="shared" si="29"/>
        <v>(0, 0, 0)</v>
      </c>
      <c r="AJ371" s="68" t="str">
        <f>IF(PM_EULopi[[#This Row],[KOPĀ
Punkti ]]&gt;0,RANK(PM_EULopi[[#This Row],[KOPĀ
Punkti ]],PM_EULopi[KOPĀ
Punkti ]),"NAV")</f>
        <v>NAV</v>
      </c>
      <c r="AK371" s="68"/>
      <c r="AL371" s="103">
        <f>INDEX(PM_Dalibnieki[],MATCH(PM_EULopi[[#This Row],[Dablībnieka numurs]],PM_Dalibnieki[Dablībnieka numurs],0),6)</f>
        <v>0</v>
      </c>
      <c r="AM371" s="72" t="str">
        <f>IF(PM_EULopi[[#This Row],[Norma ]]="x",COUNTIFS(PM_EULopi[[Norma ]],PM_EULopi[[#This Row],[Norma ]],PM_EULopi[KOPĀ
Punkti ],"&gt;"&amp;PM_EULopi[[#This Row],[KOPĀ
Punkti ]])+1,"")</f>
        <v/>
      </c>
    </row>
    <row r="372" spans="1:39" x14ac:dyDescent="0.25">
      <c r="A372" s="55">
        <v>366</v>
      </c>
      <c r="B372" s="68">
        <v>366</v>
      </c>
      <c r="C372" s="35">
        <f>INDEX(PM_Dalibnieki[],MATCH(PM_EULopi[[#This Row],[Dablībnieka numurs]],PM_Dalibnieki[Dablībnieka numurs],0),2)</f>
        <v>0</v>
      </c>
      <c r="D372" s="35">
        <f>INDEX(PM_Dalibnieki[],MATCH(PM_EULopi[[#This Row],[Dablībnieka numurs]],PM_Dalibnieki[Dablībnieka numurs],0),3)</f>
        <v>0</v>
      </c>
      <c r="E372" s="35">
        <f>INDEX(PM_Dalibnieki[],MATCH(PM_EULopi[[#This Row],[Dablībnieka numurs]],PM_Dalibnieki[Dablībnieka numurs],0),4)</f>
        <v>0</v>
      </c>
      <c r="F372" s="72"/>
      <c r="G372" s="72"/>
      <c r="H372" s="72"/>
      <c r="I372" s="72"/>
      <c r="J372" s="72"/>
      <c r="K372" s="37">
        <f>SUM(PM_EULopi[[#This Row],[S1]:[S5]])</f>
        <v>0</v>
      </c>
      <c r="L372" s="37" t="str">
        <f t="shared" si="25"/>
        <v>(0, 0, 0)</v>
      </c>
      <c r="M372" s="72"/>
      <c r="N372" s="72"/>
      <c r="O372" s="72"/>
      <c r="P372" s="72"/>
      <c r="Q372" s="72"/>
      <c r="R372" s="37">
        <f>SUM(PM_EULopi[[#This Row],[L1]:[L5]])</f>
        <v>0</v>
      </c>
      <c r="S372" s="37" t="str">
        <f t="shared" si="26"/>
        <v>(0, 0, 0)</v>
      </c>
      <c r="T372" s="72"/>
      <c r="U372" s="72"/>
      <c r="V372" s="72"/>
      <c r="W372" s="72"/>
      <c r="X372" s="72"/>
      <c r="Y372" s="37">
        <f>SUM(PM_EULopi[[#This Row],[Ģ1]:[Ģ5]])</f>
        <v>0</v>
      </c>
      <c r="Z372" s="37" t="str">
        <f t="shared" si="27"/>
        <v>(0, 0, 0)</v>
      </c>
      <c r="AA372" s="72"/>
      <c r="AB372" s="72"/>
      <c r="AC372" s="72"/>
      <c r="AD372" s="72"/>
      <c r="AE372" s="72"/>
      <c r="AF372" s="37">
        <f>SUM(PM_EULopi[[#This Row],[C1]:[C5]])</f>
        <v>0</v>
      </c>
      <c r="AG372" s="37" t="str">
        <f t="shared" si="28"/>
        <v>(0, 0, 0)</v>
      </c>
      <c r="AH372" s="68">
        <f>SUM(PM_EULopi[[#This Row],[S Kopā]]+PM_EULopi[[#This Row],[L Kopā]]+PM_EULopi[[#This Row],[Ģ Kopā]]+PM_EULopi[[#This Row],[C Kopā]])</f>
        <v>0</v>
      </c>
      <c r="AI372" s="68" t="str">
        <f t="shared" si="29"/>
        <v>(0, 0, 0)</v>
      </c>
      <c r="AJ372" s="68" t="str">
        <f>IF(PM_EULopi[[#This Row],[KOPĀ
Punkti ]]&gt;0,RANK(PM_EULopi[[#This Row],[KOPĀ
Punkti ]],PM_EULopi[KOPĀ
Punkti ]),"NAV")</f>
        <v>NAV</v>
      </c>
      <c r="AK372" s="68"/>
      <c r="AL372" s="103">
        <f>INDEX(PM_Dalibnieki[],MATCH(PM_EULopi[[#This Row],[Dablībnieka numurs]],PM_Dalibnieki[Dablībnieka numurs],0),6)</f>
        <v>0</v>
      </c>
      <c r="AM372" s="72" t="str">
        <f>IF(PM_EULopi[[#This Row],[Norma ]]="x",COUNTIFS(PM_EULopi[[Norma ]],PM_EULopi[[#This Row],[Norma ]],PM_EULopi[KOPĀ
Punkti ],"&gt;"&amp;PM_EULopi[[#This Row],[KOPĀ
Punkti ]])+1,"")</f>
        <v/>
      </c>
    </row>
    <row r="373" spans="1:39" x14ac:dyDescent="0.25">
      <c r="A373" s="55">
        <v>367</v>
      </c>
      <c r="B373" s="68">
        <v>367</v>
      </c>
      <c r="C373" s="35">
        <f>INDEX(PM_Dalibnieki[],MATCH(PM_EULopi[[#This Row],[Dablībnieka numurs]],PM_Dalibnieki[Dablībnieka numurs],0),2)</f>
        <v>0</v>
      </c>
      <c r="D373" s="35">
        <f>INDEX(PM_Dalibnieki[],MATCH(PM_EULopi[[#This Row],[Dablībnieka numurs]],PM_Dalibnieki[Dablībnieka numurs],0),3)</f>
        <v>0</v>
      </c>
      <c r="E373" s="35">
        <f>INDEX(PM_Dalibnieki[],MATCH(PM_EULopi[[#This Row],[Dablībnieka numurs]],PM_Dalibnieki[Dablībnieka numurs],0),4)</f>
        <v>0</v>
      </c>
      <c r="F373" s="72"/>
      <c r="G373" s="72"/>
      <c r="H373" s="72"/>
      <c r="I373" s="72"/>
      <c r="J373" s="72"/>
      <c r="K373" s="37">
        <f>SUM(PM_EULopi[[#This Row],[S1]:[S5]])</f>
        <v>0</v>
      </c>
      <c r="L373" s="37" t="str">
        <f t="shared" si="25"/>
        <v>(0, 0, 0)</v>
      </c>
      <c r="M373" s="72"/>
      <c r="N373" s="72"/>
      <c r="O373" s="72"/>
      <c r="P373" s="72"/>
      <c r="Q373" s="72"/>
      <c r="R373" s="37">
        <f>SUM(PM_EULopi[[#This Row],[L1]:[L5]])</f>
        <v>0</v>
      </c>
      <c r="S373" s="37" t="str">
        <f t="shared" si="26"/>
        <v>(0, 0, 0)</v>
      </c>
      <c r="T373" s="72"/>
      <c r="U373" s="72"/>
      <c r="V373" s="72"/>
      <c r="W373" s="72"/>
      <c r="X373" s="72"/>
      <c r="Y373" s="37">
        <f>SUM(PM_EULopi[[#This Row],[Ģ1]:[Ģ5]])</f>
        <v>0</v>
      </c>
      <c r="Z373" s="37" t="str">
        <f t="shared" si="27"/>
        <v>(0, 0, 0)</v>
      </c>
      <c r="AA373" s="72"/>
      <c r="AB373" s="72"/>
      <c r="AC373" s="72"/>
      <c r="AD373" s="72"/>
      <c r="AE373" s="72"/>
      <c r="AF373" s="37">
        <f>SUM(PM_EULopi[[#This Row],[C1]:[C5]])</f>
        <v>0</v>
      </c>
      <c r="AG373" s="37" t="str">
        <f t="shared" si="28"/>
        <v>(0, 0, 0)</v>
      </c>
      <c r="AH373" s="68">
        <f>SUM(PM_EULopi[[#This Row],[S Kopā]]+PM_EULopi[[#This Row],[L Kopā]]+PM_EULopi[[#This Row],[Ģ Kopā]]+PM_EULopi[[#This Row],[C Kopā]])</f>
        <v>0</v>
      </c>
      <c r="AI373" s="68" t="str">
        <f t="shared" si="29"/>
        <v>(0, 0, 0)</v>
      </c>
      <c r="AJ373" s="68" t="str">
        <f>IF(PM_EULopi[[#This Row],[KOPĀ
Punkti ]]&gt;0,RANK(PM_EULopi[[#This Row],[KOPĀ
Punkti ]],PM_EULopi[KOPĀ
Punkti ]),"NAV")</f>
        <v>NAV</v>
      </c>
      <c r="AK373" s="68"/>
      <c r="AL373" s="103">
        <f>INDEX(PM_Dalibnieki[],MATCH(PM_EULopi[[#This Row],[Dablībnieka numurs]],PM_Dalibnieki[Dablībnieka numurs],0),6)</f>
        <v>0</v>
      </c>
      <c r="AM373" s="72" t="str">
        <f>IF(PM_EULopi[[#This Row],[Norma ]]="x",COUNTIFS(PM_EULopi[[Norma ]],PM_EULopi[[#This Row],[Norma ]],PM_EULopi[KOPĀ
Punkti ],"&gt;"&amp;PM_EULopi[[#This Row],[KOPĀ
Punkti ]])+1,"")</f>
        <v/>
      </c>
    </row>
    <row r="374" spans="1:39" x14ac:dyDescent="0.25">
      <c r="A374" s="55">
        <v>368</v>
      </c>
      <c r="B374" s="68">
        <v>368</v>
      </c>
      <c r="C374" s="35">
        <f>INDEX(PM_Dalibnieki[],MATCH(PM_EULopi[[#This Row],[Dablībnieka numurs]],PM_Dalibnieki[Dablībnieka numurs],0),2)</f>
        <v>0</v>
      </c>
      <c r="D374" s="35">
        <f>INDEX(PM_Dalibnieki[],MATCH(PM_EULopi[[#This Row],[Dablībnieka numurs]],PM_Dalibnieki[Dablībnieka numurs],0),3)</f>
        <v>0</v>
      </c>
      <c r="E374" s="35">
        <f>INDEX(PM_Dalibnieki[],MATCH(PM_EULopi[[#This Row],[Dablībnieka numurs]],PM_Dalibnieki[Dablībnieka numurs],0),4)</f>
        <v>0</v>
      </c>
      <c r="F374" s="72"/>
      <c r="G374" s="72"/>
      <c r="H374" s="72"/>
      <c r="I374" s="72"/>
      <c r="J374" s="72"/>
      <c r="K374" s="37">
        <f>SUM(PM_EULopi[[#This Row],[S1]:[S5]])</f>
        <v>0</v>
      </c>
      <c r="L374" s="37" t="str">
        <f t="shared" si="25"/>
        <v>(0, 0, 0)</v>
      </c>
      <c r="M374" s="72"/>
      <c r="N374" s="72"/>
      <c r="O374" s="72"/>
      <c r="P374" s="72"/>
      <c r="Q374" s="72"/>
      <c r="R374" s="37">
        <f>SUM(PM_EULopi[[#This Row],[L1]:[L5]])</f>
        <v>0</v>
      </c>
      <c r="S374" s="37" t="str">
        <f t="shared" si="26"/>
        <v>(0, 0, 0)</v>
      </c>
      <c r="T374" s="72"/>
      <c r="U374" s="72"/>
      <c r="V374" s="72"/>
      <c r="W374" s="72"/>
      <c r="X374" s="72"/>
      <c r="Y374" s="37">
        <f>SUM(PM_EULopi[[#This Row],[Ģ1]:[Ģ5]])</f>
        <v>0</v>
      </c>
      <c r="Z374" s="37" t="str">
        <f t="shared" si="27"/>
        <v>(0, 0, 0)</v>
      </c>
      <c r="AA374" s="72"/>
      <c r="AB374" s="72"/>
      <c r="AC374" s="72"/>
      <c r="AD374" s="72"/>
      <c r="AE374" s="72"/>
      <c r="AF374" s="37">
        <f>SUM(PM_EULopi[[#This Row],[C1]:[C5]])</f>
        <v>0</v>
      </c>
      <c r="AG374" s="37" t="str">
        <f t="shared" si="28"/>
        <v>(0, 0, 0)</v>
      </c>
      <c r="AH374" s="68">
        <f>SUM(PM_EULopi[[#This Row],[S Kopā]]+PM_EULopi[[#This Row],[L Kopā]]+PM_EULopi[[#This Row],[Ģ Kopā]]+PM_EULopi[[#This Row],[C Kopā]])</f>
        <v>0</v>
      </c>
      <c r="AI374" s="68" t="str">
        <f t="shared" si="29"/>
        <v>(0, 0, 0)</v>
      </c>
      <c r="AJ374" s="68" t="str">
        <f>IF(PM_EULopi[[#This Row],[KOPĀ
Punkti ]]&gt;0,RANK(PM_EULopi[[#This Row],[KOPĀ
Punkti ]],PM_EULopi[KOPĀ
Punkti ]),"NAV")</f>
        <v>NAV</v>
      </c>
      <c r="AK374" s="68"/>
      <c r="AL374" s="103">
        <f>INDEX(PM_Dalibnieki[],MATCH(PM_EULopi[[#This Row],[Dablībnieka numurs]],PM_Dalibnieki[Dablībnieka numurs],0),6)</f>
        <v>0</v>
      </c>
      <c r="AM374" s="72" t="str">
        <f>IF(PM_EULopi[[#This Row],[Norma ]]="x",COUNTIFS(PM_EULopi[[Norma ]],PM_EULopi[[#This Row],[Norma ]],PM_EULopi[KOPĀ
Punkti ],"&gt;"&amp;PM_EULopi[[#This Row],[KOPĀ
Punkti ]])+1,"")</f>
        <v/>
      </c>
    </row>
    <row r="375" spans="1:39" x14ac:dyDescent="0.25">
      <c r="A375" s="55">
        <v>369</v>
      </c>
      <c r="B375" s="68">
        <v>369</v>
      </c>
      <c r="C375" s="35">
        <f>INDEX(PM_Dalibnieki[],MATCH(PM_EULopi[[#This Row],[Dablībnieka numurs]],PM_Dalibnieki[Dablībnieka numurs],0),2)</f>
        <v>0</v>
      </c>
      <c r="D375" s="35">
        <f>INDEX(PM_Dalibnieki[],MATCH(PM_EULopi[[#This Row],[Dablībnieka numurs]],PM_Dalibnieki[Dablībnieka numurs],0),3)</f>
        <v>0</v>
      </c>
      <c r="E375" s="35">
        <f>INDEX(PM_Dalibnieki[],MATCH(PM_EULopi[[#This Row],[Dablībnieka numurs]],PM_Dalibnieki[Dablībnieka numurs],0),4)</f>
        <v>0</v>
      </c>
      <c r="F375" s="72"/>
      <c r="G375" s="72"/>
      <c r="H375" s="72"/>
      <c r="I375" s="72"/>
      <c r="J375" s="72"/>
      <c r="K375" s="37">
        <f>SUM(PM_EULopi[[#This Row],[S1]:[S5]])</f>
        <v>0</v>
      </c>
      <c r="L375" s="37" t="str">
        <f t="shared" si="25"/>
        <v>(0, 0, 0)</v>
      </c>
      <c r="M375" s="72"/>
      <c r="N375" s="72"/>
      <c r="O375" s="72"/>
      <c r="P375" s="72"/>
      <c r="Q375" s="72"/>
      <c r="R375" s="37">
        <f>SUM(PM_EULopi[[#This Row],[L1]:[L5]])</f>
        <v>0</v>
      </c>
      <c r="S375" s="37" t="str">
        <f t="shared" si="26"/>
        <v>(0, 0, 0)</v>
      </c>
      <c r="T375" s="72"/>
      <c r="U375" s="72"/>
      <c r="V375" s="72"/>
      <c r="W375" s="72"/>
      <c r="X375" s="72"/>
      <c r="Y375" s="37">
        <f>SUM(PM_EULopi[[#This Row],[Ģ1]:[Ģ5]])</f>
        <v>0</v>
      </c>
      <c r="Z375" s="37" t="str">
        <f t="shared" si="27"/>
        <v>(0, 0, 0)</v>
      </c>
      <c r="AA375" s="72"/>
      <c r="AB375" s="72"/>
      <c r="AC375" s="72"/>
      <c r="AD375" s="72"/>
      <c r="AE375" s="72"/>
      <c r="AF375" s="37">
        <f>SUM(PM_EULopi[[#This Row],[C1]:[C5]])</f>
        <v>0</v>
      </c>
      <c r="AG375" s="37" t="str">
        <f t="shared" si="28"/>
        <v>(0, 0, 0)</v>
      </c>
      <c r="AH375" s="68">
        <f>SUM(PM_EULopi[[#This Row],[S Kopā]]+PM_EULopi[[#This Row],[L Kopā]]+PM_EULopi[[#This Row],[Ģ Kopā]]+PM_EULopi[[#This Row],[C Kopā]])</f>
        <v>0</v>
      </c>
      <c r="AI375" s="68" t="str">
        <f t="shared" si="29"/>
        <v>(0, 0, 0)</v>
      </c>
      <c r="AJ375" s="68" t="str">
        <f>IF(PM_EULopi[[#This Row],[KOPĀ
Punkti ]]&gt;0,RANK(PM_EULopi[[#This Row],[KOPĀ
Punkti ]],PM_EULopi[KOPĀ
Punkti ]),"NAV")</f>
        <v>NAV</v>
      </c>
      <c r="AK375" s="68"/>
      <c r="AL375" s="103">
        <f>INDEX(PM_Dalibnieki[],MATCH(PM_EULopi[[#This Row],[Dablībnieka numurs]],PM_Dalibnieki[Dablībnieka numurs],0),6)</f>
        <v>0</v>
      </c>
      <c r="AM375" s="72" t="str">
        <f>IF(PM_EULopi[[#This Row],[Norma ]]="x",COUNTIFS(PM_EULopi[[Norma ]],PM_EULopi[[#This Row],[Norma ]],PM_EULopi[KOPĀ
Punkti ],"&gt;"&amp;PM_EULopi[[#This Row],[KOPĀ
Punkti ]])+1,"")</f>
        <v/>
      </c>
    </row>
    <row r="376" spans="1:39" x14ac:dyDescent="0.25">
      <c r="A376" s="55">
        <v>370</v>
      </c>
      <c r="B376" s="68">
        <v>370</v>
      </c>
      <c r="C376" s="35">
        <f>INDEX(PM_Dalibnieki[],MATCH(PM_EULopi[[#This Row],[Dablībnieka numurs]],PM_Dalibnieki[Dablībnieka numurs],0),2)</f>
        <v>0</v>
      </c>
      <c r="D376" s="35">
        <f>INDEX(PM_Dalibnieki[],MATCH(PM_EULopi[[#This Row],[Dablībnieka numurs]],PM_Dalibnieki[Dablībnieka numurs],0),3)</f>
        <v>0</v>
      </c>
      <c r="E376" s="35">
        <f>INDEX(PM_Dalibnieki[],MATCH(PM_EULopi[[#This Row],[Dablībnieka numurs]],PM_Dalibnieki[Dablībnieka numurs],0),4)</f>
        <v>0</v>
      </c>
      <c r="F376" s="72"/>
      <c r="G376" s="72"/>
      <c r="H376" s="72"/>
      <c r="I376" s="72"/>
      <c r="J376" s="72"/>
      <c r="K376" s="37">
        <f>SUM(PM_EULopi[[#This Row],[S1]:[S5]])</f>
        <v>0</v>
      </c>
      <c r="L376" s="37" t="str">
        <f t="shared" si="25"/>
        <v>(0, 0, 0)</v>
      </c>
      <c r="M376" s="72"/>
      <c r="N376" s="72"/>
      <c r="O376" s="72"/>
      <c r="P376" s="72"/>
      <c r="Q376" s="72"/>
      <c r="R376" s="37">
        <f>SUM(PM_EULopi[[#This Row],[L1]:[L5]])</f>
        <v>0</v>
      </c>
      <c r="S376" s="37" t="str">
        <f t="shared" si="26"/>
        <v>(0, 0, 0)</v>
      </c>
      <c r="T376" s="72"/>
      <c r="U376" s="72"/>
      <c r="V376" s="72"/>
      <c r="W376" s="72"/>
      <c r="X376" s="72"/>
      <c r="Y376" s="37">
        <f>SUM(PM_EULopi[[#This Row],[Ģ1]:[Ģ5]])</f>
        <v>0</v>
      </c>
      <c r="Z376" s="37" t="str">
        <f t="shared" si="27"/>
        <v>(0, 0, 0)</v>
      </c>
      <c r="AA376" s="72"/>
      <c r="AB376" s="72"/>
      <c r="AC376" s="72"/>
      <c r="AD376" s="72"/>
      <c r="AE376" s="72"/>
      <c r="AF376" s="37">
        <f>SUM(PM_EULopi[[#This Row],[C1]:[C5]])</f>
        <v>0</v>
      </c>
      <c r="AG376" s="37" t="str">
        <f t="shared" si="28"/>
        <v>(0, 0, 0)</v>
      </c>
      <c r="AH376" s="68">
        <f>SUM(PM_EULopi[[#This Row],[S Kopā]]+PM_EULopi[[#This Row],[L Kopā]]+PM_EULopi[[#This Row],[Ģ Kopā]]+PM_EULopi[[#This Row],[C Kopā]])</f>
        <v>0</v>
      </c>
      <c r="AI376" s="68" t="str">
        <f t="shared" si="29"/>
        <v>(0, 0, 0)</v>
      </c>
      <c r="AJ376" s="68" t="str">
        <f>IF(PM_EULopi[[#This Row],[KOPĀ
Punkti ]]&gt;0,RANK(PM_EULopi[[#This Row],[KOPĀ
Punkti ]],PM_EULopi[KOPĀ
Punkti ]),"NAV")</f>
        <v>NAV</v>
      </c>
      <c r="AK376" s="68"/>
      <c r="AL376" s="103">
        <f>INDEX(PM_Dalibnieki[],MATCH(PM_EULopi[[#This Row],[Dablībnieka numurs]],PM_Dalibnieki[Dablībnieka numurs],0),6)</f>
        <v>0</v>
      </c>
      <c r="AM376" s="72" t="str">
        <f>IF(PM_EULopi[[#This Row],[Norma ]]="x",COUNTIFS(PM_EULopi[[Norma ]],PM_EULopi[[#This Row],[Norma ]],PM_EULopi[KOPĀ
Punkti ],"&gt;"&amp;PM_EULopi[[#This Row],[KOPĀ
Punkti ]])+1,"")</f>
        <v/>
      </c>
    </row>
    <row r="377" spans="1:39" x14ac:dyDescent="0.25">
      <c r="A377" s="55">
        <v>371</v>
      </c>
      <c r="B377" s="68">
        <v>371</v>
      </c>
      <c r="C377" s="35">
        <f>INDEX(PM_Dalibnieki[],MATCH(PM_EULopi[[#This Row],[Dablībnieka numurs]],PM_Dalibnieki[Dablībnieka numurs],0),2)</f>
        <v>0</v>
      </c>
      <c r="D377" s="35">
        <f>INDEX(PM_Dalibnieki[],MATCH(PM_EULopi[[#This Row],[Dablībnieka numurs]],PM_Dalibnieki[Dablībnieka numurs],0),3)</f>
        <v>0</v>
      </c>
      <c r="E377" s="35">
        <f>INDEX(PM_Dalibnieki[],MATCH(PM_EULopi[[#This Row],[Dablībnieka numurs]],PM_Dalibnieki[Dablībnieka numurs],0),4)</f>
        <v>0</v>
      </c>
      <c r="F377" s="72"/>
      <c r="G377" s="72"/>
      <c r="H377" s="72"/>
      <c r="I377" s="72"/>
      <c r="J377" s="72"/>
      <c r="K377" s="37">
        <f>SUM(PM_EULopi[[#This Row],[S1]:[S5]])</f>
        <v>0</v>
      </c>
      <c r="L377" s="37" t="str">
        <f t="shared" si="25"/>
        <v>(0, 0, 0)</v>
      </c>
      <c r="M377" s="72"/>
      <c r="N377" s="72"/>
      <c r="O377" s="72"/>
      <c r="P377" s="72"/>
      <c r="Q377" s="72"/>
      <c r="R377" s="37">
        <f>SUM(PM_EULopi[[#This Row],[L1]:[L5]])</f>
        <v>0</v>
      </c>
      <c r="S377" s="37" t="str">
        <f t="shared" si="26"/>
        <v>(0, 0, 0)</v>
      </c>
      <c r="T377" s="72"/>
      <c r="U377" s="72"/>
      <c r="V377" s="72"/>
      <c r="W377" s="72"/>
      <c r="X377" s="72"/>
      <c r="Y377" s="37">
        <f>SUM(PM_EULopi[[#This Row],[Ģ1]:[Ģ5]])</f>
        <v>0</v>
      </c>
      <c r="Z377" s="37" t="str">
        <f t="shared" si="27"/>
        <v>(0, 0, 0)</v>
      </c>
      <c r="AA377" s="72"/>
      <c r="AB377" s="72"/>
      <c r="AC377" s="72"/>
      <c r="AD377" s="72"/>
      <c r="AE377" s="72"/>
      <c r="AF377" s="37">
        <f>SUM(PM_EULopi[[#This Row],[C1]:[C5]])</f>
        <v>0</v>
      </c>
      <c r="AG377" s="37" t="str">
        <f t="shared" si="28"/>
        <v>(0, 0, 0)</v>
      </c>
      <c r="AH377" s="68">
        <f>SUM(PM_EULopi[[#This Row],[S Kopā]]+PM_EULopi[[#This Row],[L Kopā]]+PM_EULopi[[#This Row],[Ģ Kopā]]+PM_EULopi[[#This Row],[C Kopā]])</f>
        <v>0</v>
      </c>
      <c r="AI377" s="68" t="str">
        <f t="shared" si="29"/>
        <v>(0, 0, 0)</v>
      </c>
      <c r="AJ377" s="68" t="str">
        <f>IF(PM_EULopi[[#This Row],[KOPĀ
Punkti ]]&gt;0,RANK(PM_EULopi[[#This Row],[KOPĀ
Punkti ]],PM_EULopi[KOPĀ
Punkti ]),"NAV")</f>
        <v>NAV</v>
      </c>
      <c r="AK377" s="68"/>
      <c r="AL377" s="103">
        <f>INDEX(PM_Dalibnieki[],MATCH(PM_EULopi[[#This Row],[Dablībnieka numurs]],PM_Dalibnieki[Dablībnieka numurs],0),6)</f>
        <v>0</v>
      </c>
      <c r="AM377" s="72" t="str">
        <f>IF(PM_EULopi[[#This Row],[Norma ]]="x",COUNTIFS(PM_EULopi[[Norma ]],PM_EULopi[[#This Row],[Norma ]],PM_EULopi[KOPĀ
Punkti ],"&gt;"&amp;PM_EULopi[[#This Row],[KOPĀ
Punkti ]])+1,"")</f>
        <v/>
      </c>
    </row>
    <row r="378" spans="1:39" x14ac:dyDescent="0.25">
      <c r="A378" s="55">
        <v>372</v>
      </c>
      <c r="B378" s="68">
        <v>372</v>
      </c>
      <c r="C378" s="35">
        <f>INDEX(PM_Dalibnieki[],MATCH(PM_EULopi[[#This Row],[Dablībnieka numurs]],PM_Dalibnieki[Dablībnieka numurs],0),2)</f>
        <v>0</v>
      </c>
      <c r="D378" s="35">
        <f>INDEX(PM_Dalibnieki[],MATCH(PM_EULopi[[#This Row],[Dablībnieka numurs]],PM_Dalibnieki[Dablībnieka numurs],0),3)</f>
        <v>0</v>
      </c>
      <c r="E378" s="35">
        <f>INDEX(PM_Dalibnieki[],MATCH(PM_EULopi[[#This Row],[Dablībnieka numurs]],PM_Dalibnieki[Dablībnieka numurs],0),4)</f>
        <v>0</v>
      </c>
      <c r="F378" s="72"/>
      <c r="G378" s="72"/>
      <c r="H378" s="72"/>
      <c r="I378" s="72"/>
      <c r="J378" s="72"/>
      <c r="K378" s="37">
        <f>SUM(PM_EULopi[[#This Row],[S1]:[S5]])</f>
        <v>0</v>
      </c>
      <c r="L378" s="37" t="str">
        <f t="shared" si="25"/>
        <v>(0, 0, 0)</v>
      </c>
      <c r="M378" s="72"/>
      <c r="N378" s="72"/>
      <c r="O378" s="72"/>
      <c r="P378" s="72"/>
      <c r="Q378" s="72"/>
      <c r="R378" s="37">
        <f>SUM(PM_EULopi[[#This Row],[L1]:[L5]])</f>
        <v>0</v>
      </c>
      <c r="S378" s="37" t="str">
        <f t="shared" si="26"/>
        <v>(0, 0, 0)</v>
      </c>
      <c r="T378" s="72"/>
      <c r="U378" s="72"/>
      <c r="V378" s="72"/>
      <c r="W378" s="72"/>
      <c r="X378" s="72"/>
      <c r="Y378" s="37">
        <f>SUM(PM_EULopi[[#This Row],[Ģ1]:[Ģ5]])</f>
        <v>0</v>
      </c>
      <c r="Z378" s="37" t="str">
        <f t="shared" si="27"/>
        <v>(0, 0, 0)</v>
      </c>
      <c r="AA378" s="72"/>
      <c r="AB378" s="72"/>
      <c r="AC378" s="72"/>
      <c r="AD378" s="72"/>
      <c r="AE378" s="72"/>
      <c r="AF378" s="37">
        <f>SUM(PM_EULopi[[#This Row],[C1]:[C5]])</f>
        <v>0</v>
      </c>
      <c r="AG378" s="37" t="str">
        <f t="shared" si="28"/>
        <v>(0, 0, 0)</v>
      </c>
      <c r="AH378" s="68">
        <f>SUM(PM_EULopi[[#This Row],[S Kopā]]+PM_EULopi[[#This Row],[L Kopā]]+PM_EULopi[[#This Row],[Ģ Kopā]]+PM_EULopi[[#This Row],[C Kopā]])</f>
        <v>0</v>
      </c>
      <c r="AI378" s="68" t="str">
        <f t="shared" si="29"/>
        <v>(0, 0, 0)</v>
      </c>
      <c r="AJ378" s="68" t="str">
        <f>IF(PM_EULopi[[#This Row],[KOPĀ
Punkti ]]&gt;0,RANK(PM_EULopi[[#This Row],[KOPĀ
Punkti ]],PM_EULopi[KOPĀ
Punkti ]),"NAV")</f>
        <v>NAV</v>
      </c>
      <c r="AK378" s="68"/>
      <c r="AL378" s="103">
        <f>INDEX(PM_Dalibnieki[],MATCH(PM_EULopi[[#This Row],[Dablībnieka numurs]],PM_Dalibnieki[Dablībnieka numurs],0),6)</f>
        <v>0</v>
      </c>
      <c r="AM378" s="72" t="str">
        <f>IF(PM_EULopi[[#This Row],[Norma ]]="x",COUNTIFS(PM_EULopi[[Norma ]],PM_EULopi[[#This Row],[Norma ]],PM_EULopi[KOPĀ
Punkti ],"&gt;"&amp;PM_EULopi[[#This Row],[KOPĀ
Punkti ]])+1,"")</f>
        <v/>
      </c>
    </row>
    <row r="379" spans="1:39" x14ac:dyDescent="0.25">
      <c r="A379" s="55">
        <v>373</v>
      </c>
      <c r="B379" s="68">
        <v>373</v>
      </c>
      <c r="C379" s="35">
        <f>INDEX(PM_Dalibnieki[],MATCH(PM_EULopi[[#This Row],[Dablībnieka numurs]],PM_Dalibnieki[Dablībnieka numurs],0),2)</f>
        <v>0</v>
      </c>
      <c r="D379" s="35">
        <f>INDEX(PM_Dalibnieki[],MATCH(PM_EULopi[[#This Row],[Dablībnieka numurs]],PM_Dalibnieki[Dablībnieka numurs],0),3)</f>
        <v>0</v>
      </c>
      <c r="E379" s="35">
        <f>INDEX(PM_Dalibnieki[],MATCH(PM_EULopi[[#This Row],[Dablībnieka numurs]],PM_Dalibnieki[Dablībnieka numurs],0),4)</f>
        <v>0</v>
      </c>
      <c r="F379" s="72"/>
      <c r="G379" s="72"/>
      <c r="H379" s="72"/>
      <c r="I379" s="72"/>
      <c r="J379" s="72"/>
      <c r="K379" s="37">
        <f>SUM(PM_EULopi[[#This Row],[S1]:[S5]])</f>
        <v>0</v>
      </c>
      <c r="L379" s="37" t="str">
        <f t="shared" si="25"/>
        <v>(0, 0, 0)</v>
      </c>
      <c r="M379" s="72"/>
      <c r="N379" s="72"/>
      <c r="O379" s="72"/>
      <c r="P379" s="72"/>
      <c r="Q379" s="72"/>
      <c r="R379" s="37">
        <f>SUM(PM_EULopi[[#This Row],[L1]:[L5]])</f>
        <v>0</v>
      </c>
      <c r="S379" s="37" t="str">
        <f t="shared" si="26"/>
        <v>(0, 0, 0)</v>
      </c>
      <c r="T379" s="72"/>
      <c r="U379" s="72"/>
      <c r="V379" s="72"/>
      <c r="W379" s="72"/>
      <c r="X379" s="72"/>
      <c r="Y379" s="37">
        <f>SUM(PM_EULopi[[#This Row],[Ģ1]:[Ģ5]])</f>
        <v>0</v>
      </c>
      <c r="Z379" s="37" t="str">
        <f t="shared" si="27"/>
        <v>(0, 0, 0)</v>
      </c>
      <c r="AA379" s="72"/>
      <c r="AB379" s="72"/>
      <c r="AC379" s="72"/>
      <c r="AD379" s="72"/>
      <c r="AE379" s="72"/>
      <c r="AF379" s="37">
        <f>SUM(PM_EULopi[[#This Row],[C1]:[C5]])</f>
        <v>0</v>
      </c>
      <c r="AG379" s="37" t="str">
        <f t="shared" si="28"/>
        <v>(0, 0, 0)</v>
      </c>
      <c r="AH379" s="68">
        <f>SUM(PM_EULopi[[#This Row],[S Kopā]]+PM_EULopi[[#This Row],[L Kopā]]+PM_EULopi[[#This Row],[Ģ Kopā]]+PM_EULopi[[#This Row],[C Kopā]])</f>
        <v>0</v>
      </c>
      <c r="AI379" s="68" t="str">
        <f t="shared" si="29"/>
        <v>(0, 0, 0)</v>
      </c>
      <c r="AJ379" s="68" t="str">
        <f>IF(PM_EULopi[[#This Row],[KOPĀ
Punkti ]]&gt;0,RANK(PM_EULopi[[#This Row],[KOPĀ
Punkti ]],PM_EULopi[KOPĀ
Punkti ]),"NAV")</f>
        <v>NAV</v>
      </c>
      <c r="AK379" s="68"/>
      <c r="AL379" s="103">
        <f>INDEX(PM_Dalibnieki[],MATCH(PM_EULopi[[#This Row],[Dablībnieka numurs]],PM_Dalibnieki[Dablībnieka numurs],0),6)</f>
        <v>0</v>
      </c>
      <c r="AM379" s="72" t="str">
        <f>IF(PM_EULopi[[#This Row],[Norma ]]="x",COUNTIFS(PM_EULopi[[Norma ]],PM_EULopi[[#This Row],[Norma ]],PM_EULopi[KOPĀ
Punkti ],"&gt;"&amp;PM_EULopi[[#This Row],[KOPĀ
Punkti ]])+1,"")</f>
        <v/>
      </c>
    </row>
    <row r="380" spans="1:39" x14ac:dyDescent="0.25">
      <c r="A380" s="55">
        <v>374</v>
      </c>
      <c r="B380" s="68">
        <v>374</v>
      </c>
      <c r="C380" s="35">
        <f>INDEX(PM_Dalibnieki[],MATCH(PM_EULopi[[#This Row],[Dablībnieka numurs]],PM_Dalibnieki[Dablībnieka numurs],0),2)</f>
        <v>0</v>
      </c>
      <c r="D380" s="35">
        <f>INDEX(PM_Dalibnieki[],MATCH(PM_EULopi[[#This Row],[Dablībnieka numurs]],PM_Dalibnieki[Dablībnieka numurs],0),3)</f>
        <v>0</v>
      </c>
      <c r="E380" s="35">
        <f>INDEX(PM_Dalibnieki[],MATCH(PM_EULopi[[#This Row],[Dablībnieka numurs]],PM_Dalibnieki[Dablībnieka numurs],0),4)</f>
        <v>0</v>
      </c>
      <c r="F380" s="72"/>
      <c r="G380" s="72"/>
      <c r="H380" s="72"/>
      <c r="I380" s="72"/>
      <c r="J380" s="72"/>
      <c r="K380" s="37">
        <f>SUM(PM_EULopi[[#This Row],[S1]:[S5]])</f>
        <v>0</v>
      </c>
      <c r="L380" s="37" t="str">
        <f t="shared" si="25"/>
        <v>(0, 0, 0)</v>
      </c>
      <c r="M380" s="72"/>
      <c r="N380" s="72"/>
      <c r="O380" s="72"/>
      <c r="P380" s="72"/>
      <c r="Q380" s="72"/>
      <c r="R380" s="37">
        <f>SUM(PM_EULopi[[#This Row],[L1]:[L5]])</f>
        <v>0</v>
      </c>
      <c r="S380" s="37" t="str">
        <f t="shared" si="26"/>
        <v>(0, 0, 0)</v>
      </c>
      <c r="T380" s="72"/>
      <c r="U380" s="72"/>
      <c r="V380" s="72"/>
      <c r="W380" s="72"/>
      <c r="X380" s="72"/>
      <c r="Y380" s="37">
        <f>SUM(PM_EULopi[[#This Row],[Ģ1]:[Ģ5]])</f>
        <v>0</v>
      </c>
      <c r="Z380" s="37" t="str">
        <f t="shared" si="27"/>
        <v>(0, 0, 0)</v>
      </c>
      <c r="AA380" s="72"/>
      <c r="AB380" s="72"/>
      <c r="AC380" s="72"/>
      <c r="AD380" s="72"/>
      <c r="AE380" s="72"/>
      <c r="AF380" s="37">
        <f>SUM(PM_EULopi[[#This Row],[C1]:[C5]])</f>
        <v>0</v>
      </c>
      <c r="AG380" s="37" t="str">
        <f t="shared" si="28"/>
        <v>(0, 0, 0)</v>
      </c>
      <c r="AH380" s="68">
        <f>SUM(PM_EULopi[[#This Row],[S Kopā]]+PM_EULopi[[#This Row],[L Kopā]]+PM_EULopi[[#This Row],[Ģ Kopā]]+PM_EULopi[[#This Row],[C Kopā]])</f>
        <v>0</v>
      </c>
      <c r="AI380" s="68" t="str">
        <f t="shared" si="29"/>
        <v>(0, 0, 0)</v>
      </c>
      <c r="AJ380" s="68" t="str">
        <f>IF(PM_EULopi[[#This Row],[KOPĀ
Punkti ]]&gt;0,RANK(PM_EULopi[[#This Row],[KOPĀ
Punkti ]],PM_EULopi[KOPĀ
Punkti ]),"NAV")</f>
        <v>NAV</v>
      </c>
      <c r="AK380" s="68"/>
      <c r="AL380" s="103">
        <f>INDEX(PM_Dalibnieki[],MATCH(PM_EULopi[[#This Row],[Dablībnieka numurs]],PM_Dalibnieki[Dablībnieka numurs],0),6)</f>
        <v>0</v>
      </c>
      <c r="AM380" s="72" t="str">
        <f>IF(PM_EULopi[[#This Row],[Norma ]]="x",COUNTIFS(PM_EULopi[[Norma ]],PM_EULopi[[#This Row],[Norma ]],PM_EULopi[KOPĀ
Punkti ],"&gt;"&amp;PM_EULopi[[#This Row],[KOPĀ
Punkti ]])+1,"")</f>
        <v/>
      </c>
    </row>
    <row r="381" spans="1:39" x14ac:dyDescent="0.25">
      <c r="A381" s="55">
        <v>375</v>
      </c>
      <c r="B381" s="68">
        <v>375</v>
      </c>
      <c r="C381" s="35">
        <f>INDEX(PM_Dalibnieki[],MATCH(PM_EULopi[[#This Row],[Dablībnieka numurs]],PM_Dalibnieki[Dablībnieka numurs],0),2)</f>
        <v>0</v>
      </c>
      <c r="D381" s="35">
        <f>INDEX(PM_Dalibnieki[],MATCH(PM_EULopi[[#This Row],[Dablībnieka numurs]],PM_Dalibnieki[Dablībnieka numurs],0),3)</f>
        <v>0</v>
      </c>
      <c r="E381" s="35">
        <f>INDEX(PM_Dalibnieki[],MATCH(PM_EULopi[[#This Row],[Dablībnieka numurs]],PM_Dalibnieki[Dablībnieka numurs],0),4)</f>
        <v>0</v>
      </c>
      <c r="F381" s="72"/>
      <c r="G381" s="72"/>
      <c r="H381" s="72"/>
      <c r="I381" s="72"/>
      <c r="J381" s="72"/>
      <c r="K381" s="37">
        <f>SUM(PM_EULopi[[#This Row],[S1]:[S5]])</f>
        <v>0</v>
      </c>
      <c r="L381" s="37" t="str">
        <f t="shared" si="25"/>
        <v>(0, 0, 0)</v>
      </c>
      <c r="M381" s="72"/>
      <c r="N381" s="72"/>
      <c r="O381" s="72"/>
      <c r="P381" s="72"/>
      <c r="Q381" s="72"/>
      <c r="R381" s="37">
        <f>SUM(PM_EULopi[[#This Row],[L1]:[L5]])</f>
        <v>0</v>
      </c>
      <c r="S381" s="37" t="str">
        <f t="shared" si="26"/>
        <v>(0, 0, 0)</v>
      </c>
      <c r="T381" s="72"/>
      <c r="U381" s="72"/>
      <c r="V381" s="72"/>
      <c r="W381" s="72"/>
      <c r="X381" s="72"/>
      <c r="Y381" s="37">
        <f>SUM(PM_EULopi[[#This Row],[Ģ1]:[Ģ5]])</f>
        <v>0</v>
      </c>
      <c r="Z381" s="37" t="str">
        <f t="shared" si="27"/>
        <v>(0, 0, 0)</v>
      </c>
      <c r="AA381" s="72"/>
      <c r="AB381" s="72"/>
      <c r="AC381" s="72"/>
      <c r="AD381" s="72"/>
      <c r="AE381" s="72"/>
      <c r="AF381" s="37">
        <f>SUM(PM_EULopi[[#This Row],[C1]:[C5]])</f>
        <v>0</v>
      </c>
      <c r="AG381" s="37" t="str">
        <f t="shared" si="28"/>
        <v>(0, 0, 0)</v>
      </c>
      <c r="AH381" s="68">
        <f>SUM(PM_EULopi[[#This Row],[S Kopā]]+PM_EULopi[[#This Row],[L Kopā]]+PM_EULopi[[#This Row],[Ģ Kopā]]+PM_EULopi[[#This Row],[C Kopā]])</f>
        <v>0</v>
      </c>
      <c r="AI381" s="68" t="str">
        <f t="shared" si="29"/>
        <v>(0, 0, 0)</v>
      </c>
      <c r="AJ381" s="68" t="str">
        <f>IF(PM_EULopi[[#This Row],[KOPĀ
Punkti ]]&gt;0,RANK(PM_EULopi[[#This Row],[KOPĀ
Punkti ]],PM_EULopi[KOPĀ
Punkti ]),"NAV")</f>
        <v>NAV</v>
      </c>
      <c r="AK381" s="68"/>
      <c r="AL381" s="103">
        <f>INDEX(PM_Dalibnieki[],MATCH(PM_EULopi[[#This Row],[Dablībnieka numurs]],PM_Dalibnieki[Dablībnieka numurs],0),6)</f>
        <v>0</v>
      </c>
      <c r="AM381" s="72" t="str">
        <f>IF(PM_EULopi[[#This Row],[Norma ]]="x",COUNTIFS(PM_EULopi[[Norma ]],PM_EULopi[[#This Row],[Norma ]],PM_EULopi[KOPĀ
Punkti ],"&gt;"&amp;PM_EULopi[[#This Row],[KOPĀ
Punkti ]])+1,"")</f>
        <v/>
      </c>
    </row>
    <row r="382" spans="1:39" x14ac:dyDescent="0.25">
      <c r="A382" s="55">
        <v>376</v>
      </c>
      <c r="B382" s="68">
        <v>376</v>
      </c>
      <c r="C382" s="35">
        <f>INDEX(PM_Dalibnieki[],MATCH(PM_EULopi[[#This Row],[Dablībnieka numurs]],PM_Dalibnieki[Dablībnieka numurs],0),2)</f>
        <v>0</v>
      </c>
      <c r="D382" s="35">
        <f>INDEX(PM_Dalibnieki[],MATCH(PM_EULopi[[#This Row],[Dablībnieka numurs]],PM_Dalibnieki[Dablībnieka numurs],0),3)</f>
        <v>0</v>
      </c>
      <c r="E382" s="35">
        <f>INDEX(PM_Dalibnieki[],MATCH(PM_EULopi[[#This Row],[Dablībnieka numurs]],PM_Dalibnieki[Dablībnieka numurs],0),4)</f>
        <v>0</v>
      </c>
      <c r="F382" s="72"/>
      <c r="G382" s="72"/>
      <c r="H382" s="72"/>
      <c r="I382" s="72"/>
      <c r="J382" s="72"/>
      <c r="K382" s="37">
        <f>SUM(PM_EULopi[[#This Row],[S1]:[S5]])</f>
        <v>0</v>
      </c>
      <c r="L382" s="37" t="str">
        <f t="shared" si="25"/>
        <v>(0, 0, 0)</v>
      </c>
      <c r="M382" s="72"/>
      <c r="N382" s="72"/>
      <c r="O382" s="72"/>
      <c r="P382" s="72"/>
      <c r="Q382" s="72"/>
      <c r="R382" s="37">
        <f>SUM(PM_EULopi[[#This Row],[L1]:[L5]])</f>
        <v>0</v>
      </c>
      <c r="S382" s="37" t="str">
        <f t="shared" si="26"/>
        <v>(0, 0, 0)</v>
      </c>
      <c r="T382" s="72"/>
      <c r="U382" s="72"/>
      <c r="V382" s="72"/>
      <c r="W382" s="72"/>
      <c r="X382" s="72"/>
      <c r="Y382" s="37">
        <f>SUM(PM_EULopi[[#This Row],[Ģ1]:[Ģ5]])</f>
        <v>0</v>
      </c>
      <c r="Z382" s="37" t="str">
        <f t="shared" si="27"/>
        <v>(0, 0, 0)</v>
      </c>
      <c r="AA382" s="72"/>
      <c r="AB382" s="72"/>
      <c r="AC382" s="72"/>
      <c r="AD382" s="72"/>
      <c r="AE382" s="72"/>
      <c r="AF382" s="37">
        <f>SUM(PM_EULopi[[#This Row],[C1]:[C5]])</f>
        <v>0</v>
      </c>
      <c r="AG382" s="37" t="str">
        <f t="shared" si="28"/>
        <v>(0, 0, 0)</v>
      </c>
      <c r="AH382" s="68">
        <f>SUM(PM_EULopi[[#This Row],[S Kopā]]+PM_EULopi[[#This Row],[L Kopā]]+PM_EULopi[[#This Row],[Ģ Kopā]]+PM_EULopi[[#This Row],[C Kopā]])</f>
        <v>0</v>
      </c>
      <c r="AI382" s="68" t="str">
        <f t="shared" si="29"/>
        <v>(0, 0, 0)</v>
      </c>
      <c r="AJ382" s="68" t="str">
        <f>IF(PM_EULopi[[#This Row],[KOPĀ
Punkti ]]&gt;0,RANK(PM_EULopi[[#This Row],[KOPĀ
Punkti ]],PM_EULopi[KOPĀ
Punkti ]),"NAV")</f>
        <v>NAV</v>
      </c>
      <c r="AK382" s="68"/>
      <c r="AL382" s="103">
        <f>INDEX(PM_Dalibnieki[],MATCH(PM_EULopi[[#This Row],[Dablībnieka numurs]],PM_Dalibnieki[Dablībnieka numurs],0),6)</f>
        <v>0</v>
      </c>
      <c r="AM382" s="72" t="str">
        <f>IF(PM_EULopi[[#This Row],[Norma ]]="x",COUNTIFS(PM_EULopi[[Norma ]],PM_EULopi[[#This Row],[Norma ]],PM_EULopi[KOPĀ
Punkti ],"&gt;"&amp;PM_EULopi[[#This Row],[KOPĀ
Punkti ]])+1,"")</f>
        <v/>
      </c>
    </row>
    <row r="383" spans="1:39" x14ac:dyDescent="0.25">
      <c r="A383" s="55">
        <v>377</v>
      </c>
      <c r="B383" s="68">
        <v>377</v>
      </c>
      <c r="C383" s="35">
        <f>INDEX(PM_Dalibnieki[],MATCH(PM_EULopi[[#This Row],[Dablībnieka numurs]],PM_Dalibnieki[Dablībnieka numurs],0),2)</f>
        <v>0</v>
      </c>
      <c r="D383" s="35">
        <f>INDEX(PM_Dalibnieki[],MATCH(PM_EULopi[[#This Row],[Dablībnieka numurs]],PM_Dalibnieki[Dablībnieka numurs],0),3)</f>
        <v>0</v>
      </c>
      <c r="E383" s="35">
        <f>INDEX(PM_Dalibnieki[],MATCH(PM_EULopi[[#This Row],[Dablībnieka numurs]],PM_Dalibnieki[Dablībnieka numurs],0),4)</f>
        <v>0</v>
      </c>
      <c r="F383" s="72"/>
      <c r="G383" s="72"/>
      <c r="H383" s="72"/>
      <c r="I383" s="72"/>
      <c r="J383" s="72"/>
      <c r="K383" s="37">
        <f>SUM(PM_EULopi[[#This Row],[S1]:[S5]])</f>
        <v>0</v>
      </c>
      <c r="L383" s="37" t="str">
        <f t="shared" si="25"/>
        <v>(0, 0, 0)</v>
      </c>
      <c r="M383" s="72"/>
      <c r="N383" s="72"/>
      <c r="O383" s="72"/>
      <c r="P383" s="72"/>
      <c r="Q383" s="72"/>
      <c r="R383" s="37">
        <f>SUM(PM_EULopi[[#This Row],[L1]:[L5]])</f>
        <v>0</v>
      </c>
      <c r="S383" s="37" t="str">
        <f t="shared" si="26"/>
        <v>(0, 0, 0)</v>
      </c>
      <c r="T383" s="72"/>
      <c r="U383" s="72"/>
      <c r="V383" s="72"/>
      <c r="W383" s="72"/>
      <c r="X383" s="72"/>
      <c r="Y383" s="37">
        <f>SUM(PM_EULopi[[#This Row],[Ģ1]:[Ģ5]])</f>
        <v>0</v>
      </c>
      <c r="Z383" s="37" t="str">
        <f t="shared" si="27"/>
        <v>(0, 0, 0)</v>
      </c>
      <c r="AA383" s="72"/>
      <c r="AB383" s="72"/>
      <c r="AC383" s="72"/>
      <c r="AD383" s="72"/>
      <c r="AE383" s="72"/>
      <c r="AF383" s="37">
        <f>SUM(PM_EULopi[[#This Row],[C1]:[C5]])</f>
        <v>0</v>
      </c>
      <c r="AG383" s="37" t="str">
        <f t="shared" si="28"/>
        <v>(0, 0, 0)</v>
      </c>
      <c r="AH383" s="68">
        <f>SUM(PM_EULopi[[#This Row],[S Kopā]]+PM_EULopi[[#This Row],[L Kopā]]+PM_EULopi[[#This Row],[Ģ Kopā]]+PM_EULopi[[#This Row],[C Kopā]])</f>
        <v>0</v>
      </c>
      <c r="AI383" s="68" t="str">
        <f t="shared" si="29"/>
        <v>(0, 0, 0)</v>
      </c>
      <c r="AJ383" s="68" t="str">
        <f>IF(PM_EULopi[[#This Row],[KOPĀ
Punkti ]]&gt;0,RANK(PM_EULopi[[#This Row],[KOPĀ
Punkti ]],PM_EULopi[KOPĀ
Punkti ]),"NAV")</f>
        <v>NAV</v>
      </c>
      <c r="AK383" s="68"/>
      <c r="AL383" s="103">
        <f>INDEX(PM_Dalibnieki[],MATCH(PM_EULopi[[#This Row],[Dablībnieka numurs]],PM_Dalibnieki[Dablībnieka numurs],0),6)</f>
        <v>0</v>
      </c>
      <c r="AM383" s="72" t="str">
        <f>IF(PM_EULopi[[#This Row],[Norma ]]="x",COUNTIFS(PM_EULopi[[Norma ]],PM_EULopi[[#This Row],[Norma ]],PM_EULopi[KOPĀ
Punkti ],"&gt;"&amp;PM_EULopi[[#This Row],[KOPĀ
Punkti ]])+1,"")</f>
        <v/>
      </c>
    </row>
    <row r="384" spans="1:39" x14ac:dyDescent="0.25">
      <c r="A384" s="55">
        <v>378</v>
      </c>
      <c r="B384" s="68">
        <v>378</v>
      </c>
      <c r="C384" s="35">
        <f>INDEX(PM_Dalibnieki[],MATCH(PM_EULopi[[#This Row],[Dablībnieka numurs]],PM_Dalibnieki[Dablībnieka numurs],0),2)</f>
        <v>0</v>
      </c>
      <c r="D384" s="35">
        <f>INDEX(PM_Dalibnieki[],MATCH(PM_EULopi[[#This Row],[Dablībnieka numurs]],PM_Dalibnieki[Dablībnieka numurs],0),3)</f>
        <v>0</v>
      </c>
      <c r="E384" s="35">
        <f>INDEX(PM_Dalibnieki[],MATCH(PM_EULopi[[#This Row],[Dablībnieka numurs]],PM_Dalibnieki[Dablībnieka numurs],0),4)</f>
        <v>0</v>
      </c>
      <c r="F384" s="72"/>
      <c r="G384" s="72"/>
      <c r="H384" s="72"/>
      <c r="I384" s="72"/>
      <c r="J384" s="72"/>
      <c r="K384" s="37">
        <f>SUM(PM_EULopi[[#This Row],[S1]:[S5]])</f>
        <v>0</v>
      </c>
      <c r="L384" s="37" t="str">
        <f t="shared" si="25"/>
        <v>(0, 0, 0)</v>
      </c>
      <c r="M384" s="72"/>
      <c r="N384" s="72"/>
      <c r="O384" s="72"/>
      <c r="P384" s="72"/>
      <c r="Q384" s="72"/>
      <c r="R384" s="37">
        <f>SUM(PM_EULopi[[#This Row],[L1]:[L5]])</f>
        <v>0</v>
      </c>
      <c r="S384" s="37" t="str">
        <f t="shared" si="26"/>
        <v>(0, 0, 0)</v>
      </c>
      <c r="T384" s="72"/>
      <c r="U384" s="72"/>
      <c r="V384" s="72"/>
      <c r="W384" s="72"/>
      <c r="X384" s="72"/>
      <c r="Y384" s="37">
        <f>SUM(PM_EULopi[[#This Row],[Ģ1]:[Ģ5]])</f>
        <v>0</v>
      </c>
      <c r="Z384" s="37" t="str">
        <f t="shared" si="27"/>
        <v>(0, 0, 0)</v>
      </c>
      <c r="AA384" s="72"/>
      <c r="AB384" s="72"/>
      <c r="AC384" s="72"/>
      <c r="AD384" s="72"/>
      <c r="AE384" s="72"/>
      <c r="AF384" s="37">
        <f>SUM(PM_EULopi[[#This Row],[C1]:[C5]])</f>
        <v>0</v>
      </c>
      <c r="AG384" s="37" t="str">
        <f t="shared" si="28"/>
        <v>(0, 0, 0)</v>
      </c>
      <c r="AH384" s="68">
        <f>SUM(PM_EULopi[[#This Row],[S Kopā]]+PM_EULopi[[#This Row],[L Kopā]]+PM_EULopi[[#This Row],[Ģ Kopā]]+PM_EULopi[[#This Row],[C Kopā]])</f>
        <v>0</v>
      </c>
      <c r="AI384" s="68" t="str">
        <f t="shared" si="29"/>
        <v>(0, 0, 0)</v>
      </c>
      <c r="AJ384" s="68" t="str">
        <f>IF(PM_EULopi[[#This Row],[KOPĀ
Punkti ]]&gt;0,RANK(PM_EULopi[[#This Row],[KOPĀ
Punkti ]],PM_EULopi[KOPĀ
Punkti ]),"NAV")</f>
        <v>NAV</v>
      </c>
      <c r="AK384" s="68"/>
      <c r="AL384" s="103">
        <f>INDEX(PM_Dalibnieki[],MATCH(PM_EULopi[[#This Row],[Dablībnieka numurs]],PM_Dalibnieki[Dablībnieka numurs],0),6)</f>
        <v>0</v>
      </c>
      <c r="AM384" s="72" t="str">
        <f>IF(PM_EULopi[[#This Row],[Norma ]]="x",COUNTIFS(PM_EULopi[[Norma ]],PM_EULopi[[#This Row],[Norma ]],PM_EULopi[KOPĀ
Punkti ],"&gt;"&amp;PM_EULopi[[#This Row],[KOPĀ
Punkti ]])+1,"")</f>
        <v/>
      </c>
    </row>
    <row r="385" spans="1:39" x14ac:dyDescent="0.25">
      <c r="A385" s="55">
        <v>379</v>
      </c>
      <c r="B385" s="68">
        <v>379</v>
      </c>
      <c r="C385" s="35">
        <f>INDEX(PM_Dalibnieki[],MATCH(PM_EULopi[[#This Row],[Dablībnieka numurs]],PM_Dalibnieki[Dablībnieka numurs],0),2)</f>
        <v>0</v>
      </c>
      <c r="D385" s="35">
        <f>INDEX(PM_Dalibnieki[],MATCH(PM_EULopi[[#This Row],[Dablībnieka numurs]],PM_Dalibnieki[Dablībnieka numurs],0),3)</f>
        <v>0</v>
      </c>
      <c r="E385" s="35">
        <f>INDEX(PM_Dalibnieki[],MATCH(PM_EULopi[[#This Row],[Dablībnieka numurs]],PM_Dalibnieki[Dablībnieka numurs],0),4)</f>
        <v>0</v>
      </c>
      <c r="F385" s="72"/>
      <c r="G385" s="72"/>
      <c r="H385" s="72"/>
      <c r="I385" s="72"/>
      <c r="J385" s="72"/>
      <c r="K385" s="37">
        <f>SUM(PM_EULopi[[#This Row],[S1]:[S5]])</f>
        <v>0</v>
      </c>
      <c r="L385" s="37" t="str">
        <f t="shared" si="25"/>
        <v>(0, 0, 0)</v>
      </c>
      <c r="M385" s="72"/>
      <c r="N385" s="72"/>
      <c r="O385" s="72"/>
      <c r="P385" s="72"/>
      <c r="Q385" s="72"/>
      <c r="R385" s="37">
        <f>SUM(PM_EULopi[[#This Row],[L1]:[L5]])</f>
        <v>0</v>
      </c>
      <c r="S385" s="37" t="str">
        <f t="shared" si="26"/>
        <v>(0, 0, 0)</v>
      </c>
      <c r="T385" s="72"/>
      <c r="U385" s="72"/>
      <c r="V385" s="72"/>
      <c r="W385" s="72"/>
      <c r="X385" s="72"/>
      <c r="Y385" s="37">
        <f>SUM(PM_EULopi[[#This Row],[Ģ1]:[Ģ5]])</f>
        <v>0</v>
      </c>
      <c r="Z385" s="37" t="str">
        <f t="shared" si="27"/>
        <v>(0, 0, 0)</v>
      </c>
      <c r="AA385" s="72"/>
      <c r="AB385" s="72"/>
      <c r="AC385" s="72"/>
      <c r="AD385" s="72"/>
      <c r="AE385" s="72"/>
      <c r="AF385" s="37">
        <f>SUM(PM_EULopi[[#This Row],[C1]:[C5]])</f>
        <v>0</v>
      </c>
      <c r="AG385" s="37" t="str">
        <f t="shared" si="28"/>
        <v>(0, 0, 0)</v>
      </c>
      <c r="AH385" s="68">
        <f>SUM(PM_EULopi[[#This Row],[S Kopā]]+PM_EULopi[[#This Row],[L Kopā]]+PM_EULopi[[#This Row],[Ģ Kopā]]+PM_EULopi[[#This Row],[C Kopā]])</f>
        <v>0</v>
      </c>
      <c r="AI385" s="68" t="str">
        <f t="shared" si="29"/>
        <v>(0, 0, 0)</v>
      </c>
      <c r="AJ385" s="68" t="str">
        <f>IF(PM_EULopi[[#This Row],[KOPĀ
Punkti ]]&gt;0,RANK(PM_EULopi[[#This Row],[KOPĀ
Punkti ]],PM_EULopi[KOPĀ
Punkti ]),"NAV")</f>
        <v>NAV</v>
      </c>
      <c r="AK385" s="68"/>
      <c r="AL385" s="103">
        <f>INDEX(PM_Dalibnieki[],MATCH(PM_EULopi[[#This Row],[Dablībnieka numurs]],PM_Dalibnieki[Dablībnieka numurs],0),6)</f>
        <v>0</v>
      </c>
      <c r="AM385" s="72" t="str">
        <f>IF(PM_EULopi[[#This Row],[Norma ]]="x",COUNTIFS(PM_EULopi[[Norma ]],PM_EULopi[[#This Row],[Norma ]],PM_EULopi[KOPĀ
Punkti ],"&gt;"&amp;PM_EULopi[[#This Row],[KOPĀ
Punkti ]])+1,"")</f>
        <v/>
      </c>
    </row>
    <row r="386" spans="1:39" x14ac:dyDescent="0.25">
      <c r="A386" s="55">
        <v>380</v>
      </c>
      <c r="B386" s="68">
        <v>380</v>
      </c>
      <c r="C386" s="35">
        <f>INDEX(PM_Dalibnieki[],MATCH(PM_EULopi[[#This Row],[Dablībnieka numurs]],PM_Dalibnieki[Dablībnieka numurs],0),2)</f>
        <v>0</v>
      </c>
      <c r="D386" s="35">
        <f>INDEX(PM_Dalibnieki[],MATCH(PM_EULopi[[#This Row],[Dablībnieka numurs]],PM_Dalibnieki[Dablībnieka numurs],0),3)</f>
        <v>0</v>
      </c>
      <c r="E386" s="35">
        <f>INDEX(PM_Dalibnieki[],MATCH(PM_EULopi[[#This Row],[Dablībnieka numurs]],PM_Dalibnieki[Dablībnieka numurs],0),4)</f>
        <v>0</v>
      </c>
      <c r="F386" s="72"/>
      <c r="G386" s="72"/>
      <c r="H386" s="72"/>
      <c r="I386" s="72"/>
      <c r="J386" s="72"/>
      <c r="K386" s="37">
        <f>SUM(PM_EULopi[[#This Row],[S1]:[S5]])</f>
        <v>0</v>
      </c>
      <c r="L386" s="37" t="str">
        <f t="shared" si="25"/>
        <v>(0, 0, 0)</v>
      </c>
      <c r="M386" s="72"/>
      <c r="N386" s="72"/>
      <c r="O386" s="72"/>
      <c r="P386" s="72"/>
      <c r="Q386" s="72"/>
      <c r="R386" s="37">
        <f>SUM(PM_EULopi[[#This Row],[L1]:[L5]])</f>
        <v>0</v>
      </c>
      <c r="S386" s="37" t="str">
        <f t="shared" si="26"/>
        <v>(0, 0, 0)</v>
      </c>
      <c r="T386" s="72"/>
      <c r="U386" s="72"/>
      <c r="V386" s="72"/>
      <c r="W386" s="72"/>
      <c r="X386" s="72"/>
      <c r="Y386" s="37">
        <f>SUM(PM_EULopi[[#This Row],[Ģ1]:[Ģ5]])</f>
        <v>0</v>
      </c>
      <c r="Z386" s="37" t="str">
        <f t="shared" si="27"/>
        <v>(0, 0, 0)</v>
      </c>
      <c r="AA386" s="72"/>
      <c r="AB386" s="72"/>
      <c r="AC386" s="72"/>
      <c r="AD386" s="72"/>
      <c r="AE386" s="72"/>
      <c r="AF386" s="37">
        <f>SUM(PM_EULopi[[#This Row],[C1]:[C5]])</f>
        <v>0</v>
      </c>
      <c r="AG386" s="37" t="str">
        <f t="shared" si="28"/>
        <v>(0, 0, 0)</v>
      </c>
      <c r="AH386" s="68">
        <f>SUM(PM_EULopi[[#This Row],[S Kopā]]+PM_EULopi[[#This Row],[L Kopā]]+PM_EULopi[[#This Row],[Ģ Kopā]]+PM_EULopi[[#This Row],[C Kopā]])</f>
        <v>0</v>
      </c>
      <c r="AI386" s="68" t="str">
        <f t="shared" si="29"/>
        <v>(0, 0, 0)</v>
      </c>
      <c r="AJ386" s="68" t="str">
        <f>IF(PM_EULopi[[#This Row],[KOPĀ
Punkti ]]&gt;0,RANK(PM_EULopi[[#This Row],[KOPĀ
Punkti ]],PM_EULopi[KOPĀ
Punkti ]),"NAV")</f>
        <v>NAV</v>
      </c>
      <c r="AK386" s="68"/>
      <c r="AL386" s="103">
        <f>INDEX(PM_Dalibnieki[],MATCH(PM_EULopi[[#This Row],[Dablībnieka numurs]],PM_Dalibnieki[Dablībnieka numurs],0),6)</f>
        <v>0</v>
      </c>
      <c r="AM386" s="72" t="str">
        <f>IF(PM_EULopi[[#This Row],[Norma ]]="x",COUNTIFS(PM_EULopi[[Norma ]],PM_EULopi[[#This Row],[Norma ]],PM_EULopi[KOPĀ
Punkti ],"&gt;"&amp;PM_EULopi[[#This Row],[KOPĀ
Punkti ]])+1,"")</f>
        <v/>
      </c>
    </row>
    <row r="387" spans="1:39" x14ac:dyDescent="0.25">
      <c r="A387" s="55">
        <v>381</v>
      </c>
      <c r="B387" s="68">
        <v>381</v>
      </c>
      <c r="C387" s="35">
        <f>INDEX(PM_Dalibnieki[],MATCH(PM_EULopi[[#This Row],[Dablībnieka numurs]],PM_Dalibnieki[Dablībnieka numurs],0),2)</f>
        <v>0</v>
      </c>
      <c r="D387" s="35">
        <f>INDEX(PM_Dalibnieki[],MATCH(PM_EULopi[[#This Row],[Dablībnieka numurs]],PM_Dalibnieki[Dablībnieka numurs],0),3)</f>
        <v>0</v>
      </c>
      <c r="E387" s="35">
        <f>INDEX(PM_Dalibnieki[],MATCH(PM_EULopi[[#This Row],[Dablībnieka numurs]],PM_Dalibnieki[Dablībnieka numurs],0),4)</f>
        <v>0</v>
      </c>
      <c r="F387" s="72"/>
      <c r="G387" s="72"/>
      <c r="H387" s="72"/>
      <c r="I387" s="72"/>
      <c r="J387" s="72"/>
      <c r="K387" s="37">
        <f>SUM(PM_EULopi[[#This Row],[S1]:[S5]])</f>
        <v>0</v>
      </c>
      <c r="L387" s="37" t="str">
        <f t="shared" si="25"/>
        <v>(0, 0, 0)</v>
      </c>
      <c r="M387" s="72"/>
      <c r="N387" s="72"/>
      <c r="O387" s="72"/>
      <c r="P387" s="72"/>
      <c r="Q387" s="72"/>
      <c r="R387" s="37">
        <f>SUM(PM_EULopi[[#This Row],[L1]:[L5]])</f>
        <v>0</v>
      </c>
      <c r="S387" s="37" t="str">
        <f t="shared" si="26"/>
        <v>(0, 0, 0)</v>
      </c>
      <c r="T387" s="72"/>
      <c r="U387" s="72"/>
      <c r="V387" s="72"/>
      <c r="W387" s="72"/>
      <c r="X387" s="72"/>
      <c r="Y387" s="37">
        <f>SUM(PM_EULopi[[#This Row],[Ģ1]:[Ģ5]])</f>
        <v>0</v>
      </c>
      <c r="Z387" s="37" t="str">
        <f t="shared" si="27"/>
        <v>(0, 0, 0)</v>
      </c>
      <c r="AA387" s="72"/>
      <c r="AB387" s="72"/>
      <c r="AC387" s="72"/>
      <c r="AD387" s="72"/>
      <c r="AE387" s="72"/>
      <c r="AF387" s="37">
        <f>SUM(PM_EULopi[[#This Row],[C1]:[C5]])</f>
        <v>0</v>
      </c>
      <c r="AG387" s="37" t="str">
        <f t="shared" si="28"/>
        <v>(0, 0, 0)</v>
      </c>
      <c r="AH387" s="68">
        <f>SUM(PM_EULopi[[#This Row],[S Kopā]]+PM_EULopi[[#This Row],[L Kopā]]+PM_EULopi[[#This Row],[Ģ Kopā]]+PM_EULopi[[#This Row],[C Kopā]])</f>
        <v>0</v>
      </c>
      <c r="AI387" s="68" t="str">
        <f t="shared" si="29"/>
        <v>(0, 0, 0)</v>
      </c>
      <c r="AJ387" s="68" t="str">
        <f>IF(PM_EULopi[[#This Row],[KOPĀ
Punkti ]]&gt;0,RANK(PM_EULopi[[#This Row],[KOPĀ
Punkti ]],PM_EULopi[KOPĀ
Punkti ]),"NAV")</f>
        <v>NAV</v>
      </c>
      <c r="AK387" s="68"/>
      <c r="AL387" s="103">
        <f>INDEX(PM_Dalibnieki[],MATCH(PM_EULopi[[#This Row],[Dablībnieka numurs]],PM_Dalibnieki[Dablībnieka numurs],0),6)</f>
        <v>0</v>
      </c>
      <c r="AM387" s="72" t="str">
        <f>IF(PM_EULopi[[#This Row],[Norma ]]="x",COUNTIFS(PM_EULopi[[Norma ]],PM_EULopi[[#This Row],[Norma ]],PM_EULopi[KOPĀ
Punkti ],"&gt;"&amp;PM_EULopi[[#This Row],[KOPĀ
Punkti ]])+1,"")</f>
        <v/>
      </c>
    </row>
    <row r="388" spans="1:39" x14ac:dyDescent="0.25">
      <c r="A388" s="55">
        <v>382</v>
      </c>
      <c r="B388" s="68">
        <v>382</v>
      </c>
      <c r="C388" s="35">
        <f>INDEX(PM_Dalibnieki[],MATCH(PM_EULopi[[#This Row],[Dablībnieka numurs]],PM_Dalibnieki[Dablībnieka numurs],0),2)</f>
        <v>0</v>
      </c>
      <c r="D388" s="35">
        <f>INDEX(PM_Dalibnieki[],MATCH(PM_EULopi[[#This Row],[Dablībnieka numurs]],PM_Dalibnieki[Dablībnieka numurs],0),3)</f>
        <v>0</v>
      </c>
      <c r="E388" s="35">
        <f>INDEX(PM_Dalibnieki[],MATCH(PM_EULopi[[#This Row],[Dablībnieka numurs]],PM_Dalibnieki[Dablībnieka numurs],0),4)</f>
        <v>0</v>
      </c>
      <c r="F388" s="72"/>
      <c r="G388" s="72"/>
      <c r="H388" s="72"/>
      <c r="I388" s="72"/>
      <c r="J388" s="72"/>
      <c r="K388" s="37">
        <f>SUM(PM_EULopi[[#This Row],[S1]:[S5]])</f>
        <v>0</v>
      </c>
      <c r="L388" s="37" t="str">
        <f t="shared" si="25"/>
        <v>(0, 0, 0)</v>
      </c>
      <c r="M388" s="72"/>
      <c r="N388" s="72"/>
      <c r="O388" s="72"/>
      <c r="P388" s="72"/>
      <c r="Q388" s="72"/>
      <c r="R388" s="37">
        <f>SUM(PM_EULopi[[#This Row],[L1]:[L5]])</f>
        <v>0</v>
      </c>
      <c r="S388" s="37" t="str">
        <f t="shared" si="26"/>
        <v>(0, 0, 0)</v>
      </c>
      <c r="T388" s="72"/>
      <c r="U388" s="72"/>
      <c r="V388" s="72"/>
      <c r="W388" s="72"/>
      <c r="X388" s="72"/>
      <c r="Y388" s="37">
        <f>SUM(PM_EULopi[[#This Row],[Ģ1]:[Ģ5]])</f>
        <v>0</v>
      </c>
      <c r="Z388" s="37" t="str">
        <f t="shared" si="27"/>
        <v>(0, 0, 0)</v>
      </c>
      <c r="AA388" s="72"/>
      <c r="AB388" s="72"/>
      <c r="AC388" s="72"/>
      <c r="AD388" s="72"/>
      <c r="AE388" s="72"/>
      <c r="AF388" s="37">
        <f>SUM(PM_EULopi[[#This Row],[C1]:[C5]])</f>
        <v>0</v>
      </c>
      <c r="AG388" s="37" t="str">
        <f t="shared" si="28"/>
        <v>(0, 0, 0)</v>
      </c>
      <c r="AH388" s="68">
        <f>SUM(PM_EULopi[[#This Row],[S Kopā]]+PM_EULopi[[#This Row],[L Kopā]]+PM_EULopi[[#This Row],[Ģ Kopā]]+PM_EULopi[[#This Row],[C Kopā]])</f>
        <v>0</v>
      </c>
      <c r="AI388" s="68" t="str">
        <f t="shared" si="29"/>
        <v>(0, 0, 0)</v>
      </c>
      <c r="AJ388" s="68" t="str">
        <f>IF(PM_EULopi[[#This Row],[KOPĀ
Punkti ]]&gt;0,RANK(PM_EULopi[[#This Row],[KOPĀ
Punkti ]],PM_EULopi[KOPĀ
Punkti ]),"NAV")</f>
        <v>NAV</v>
      </c>
      <c r="AK388" s="68"/>
      <c r="AL388" s="103">
        <f>INDEX(PM_Dalibnieki[],MATCH(PM_EULopi[[#This Row],[Dablībnieka numurs]],PM_Dalibnieki[Dablībnieka numurs],0),6)</f>
        <v>0</v>
      </c>
      <c r="AM388" s="72" t="str">
        <f>IF(PM_EULopi[[#This Row],[Norma ]]="x",COUNTIFS(PM_EULopi[[Norma ]],PM_EULopi[[#This Row],[Norma ]],PM_EULopi[KOPĀ
Punkti ],"&gt;"&amp;PM_EULopi[[#This Row],[KOPĀ
Punkti ]])+1,"")</f>
        <v/>
      </c>
    </row>
    <row r="389" spans="1:39" x14ac:dyDescent="0.25">
      <c r="A389" s="55">
        <v>383</v>
      </c>
      <c r="B389" s="68">
        <v>383</v>
      </c>
      <c r="C389" s="35">
        <f>INDEX(PM_Dalibnieki[],MATCH(PM_EULopi[[#This Row],[Dablībnieka numurs]],PM_Dalibnieki[Dablībnieka numurs],0),2)</f>
        <v>0</v>
      </c>
      <c r="D389" s="35">
        <f>INDEX(PM_Dalibnieki[],MATCH(PM_EULopi[[#This Row],[Dablībnieka numurs]],PM_Dalibnieki[Dablībnieka numurs],0),3)</f>
        <v>0</v>
      </c>
      <c r="E389" s="35">
        <f>INDEX(PM_Dalibnieki[],MATCH(PM_EULopi[[#This Row],[Dablībnieka numurs]],PM_Dalibnieki[Dablībnieka numurs],0),4)</f>
        <v>0</v>
      </c>
      <c r="F389" s="72"/>
      <c r="G389" s="72"/>
      <c r="H389" s="72"/>
      <c r="I389" s="72"/>
      <c r="J389" s="72"/>
      <c r="K389" s="37">
        <f>SUM(PM_EULopi[[#This Row],[S1]:[S5]])</f>
        <v>0</v>
      </c>
      <c r="L389" s="37" t="str">
        <f t="shared" si="25"/>
        <v>(0, 0, 0)</v>
      </c>
      <c r="M389" s="72"/>
      <c r="N389" s="72"/>
      <c r="O389" s="72"/>
      <c r="P389" s="72"/>
      <c r="Q389" s="72"/>
      <c r="R389" s="37">
        <f>SUM(PM_EULopi[[#This Row],[L1]:[L5]])</f>
        <v>0</v>
      </c>
      <c r="S389" s="37" t="str">
        <f t="shared" si="26"/>
        <v>(0, 0, 0)</v>
      </c>
      <c r="T389" s="72"/>
      <c r="U389" s="72"/>
      <c r="V389" s="72"/>
      <c r="W389" s="72"/>
      <c r="X389" s="72"/>
      <c r="Y389" s="37">
        <f>SUM(PM_EULopi[[#This Row],[Ģ1]:[Ģ5]])</f>
        <v>0</v>
      </c>
      <c r="Z389" s="37" t="str">
        <f t="shared" si="27"/>
        <v>(0, 0, 0)</v>
      </c>
      <c r="AA389" s="72"/>
      <c r="AB389" s="72"/>
      <c r="AC389" s="72"/>
      <c r="AD389" s="72"/>
      <c r="AE389" s="72"/>
      <c r="AF389" s="37">
        <f>SUM(PM_EULopi[[#This Row],[C1]:[C5]])</f>
        <v>0</v>
      </c>
      <c r="AG389" s="37" t="str">
        <f t="shared" si="28"/>
        <v>(0, 0, 0)</v>
      </c>
      <c r="AH389" s="68">
        <f>SUM(PM_EULopi[[#This Row],[S Kopā]]+PM_EULopi[[#This Row],[L Kopā]]+PM_EULopi[[#This Row],[Ģ Kopā]]+PM_EULopi[[#This Row],[C Kopā]])</f>
        <v>0</v>
      </c>
      <c r="AI389" s="68" t="str">
        <f t="shared" si="29"/>
        <v>(0, 0, 0)</v>
      </c>
      <c r="AJ389" s="68" t="str">
        <f>IF(PM_EULopi[[#This Row],[KOPĀ
Punkti ]]&gt;0,RANK(PM_EULopi[[#This Row],[KOPĀ
Punkti ]],PM_EULopi[KOPĀ
Punkti ]),"NAV")</f>
        <v>NAV</v>
      </c>
      <c r="AK389" s="68"/>
      <c r="AL389" s="103">
        <f>INDEX(PM_Dalibnieki[],MATCH(PM_EULopi[[#This Row],[Dablībnieka numurs]],PM_Dalibnieki[Dablībnieka numurs],0),6)</f>
        <v>0</v>
      </c>
      <c r="AM389" s="72" t="str">
        <f>IF(PM_EULopi[[#This Row],[Norma ]]="x",COUNTIFS(PM_EULopi[[Norma ]],PM_EULopi[[#This Row],[Norma ]],PM_EULopi[KOPĀ
Punkti ],"&gt;"&amp;PM_EULopi[[#This Row],[KOPĀ
Punkti ]])+1,"")</f>
        <v/>
      </c>
    </row>
    <row r="390" spans="1:39" x14ac:dyDescent="0.25">
      <c r="A390" s="55">
        <v>384</v>
      </c>
      <c r="B390" s="68">
        <v>384</v>
      </c>
      <c r="C390" s="35">
        <f>INDEX(PM_Dalibnieki[],MATCH(PM_EULopi[[#This Row],[Dablībnieka numurs]],PM_Dalibnieki[Dablībnieka numurs],0),2)</f>
        <v>0</v>
      </c>
      <c r="D390" s="35">
        <f>INDEX(PM_Dalibnieki[],MATCH(PM_EULopi[[#This Row],[Dablībnieka numurs]],PM_Dalibnieki[Dablībnieka numurs],0),3)</f>
        <v>0</v>
      </c>
      <c r="E390" s="35">
        <f>INDEX(PM_Dalibnieki[],MATCH(PM_EULopi[[#This Row],[Dablībnieka numurs]],PM_Dalibnieki[Dablībnieka numurs],0),4)</f>
        <v>0</v>
      </c>
      <c r="F390" s="72"/>
      <c r="G390" s="72"/>
      <c r="H390" s="72"/>
      <c r="I390" s="72"/>
      <c r="J390" s="72"/>
      <c r="K390" s="37">
        <f>SUM(PM_EULopi[[#This Row],[S1]:[S5]])</f>
        <v>0</v>
      </c>
      <c r="L390" s="37" t="str">
        <f t="shared" si="25"/>
        <v>(0, 0, 0)</v>
      </c>
      <c r="M390" s="72"/>
      <c r="N390" s="72"/>
      <c r="O390" s="72"/>
      <c r="P390" s="72"/>
      <c r="Q390" s="72"/>
      <c r="R390" s="37">
        <f>SUM(PM_EULopi[[#This Row],[L1]:[L5]])</f>
        <v>0</v>
      </c>
      <c r="S390" s="37" t="str">
        <f t="shared" si="26"/>
        <v>(0, 0, 0)</v>
      </c>
      <c r="T390" s="72"/>
      <c r="U390" s="72"/>
      <c r="V390" s="72"/>
      <c r="W390" s="72"/>
      <c r="X390" s="72"/>
      <c r="Y390" s="37">
        <f>SUM(PM_EULopi[[#This Row],[Ģ1]:[Ģ5]])</f>
        <v>0</v>
      </c>
      <c r="Z390" s="37" t="str">
        <f t="shared" si="27"/>
        <v>(0, 0, 0)</v>
      </c>
      <c r="AA390" s="72"/>
      <c r="AB390" s="72"/>
      <c r="AC390" s="72"/>
      <c r="AD390" s="72"/>
      <c r="AE390" s="72"/>
      <c r="AF390" s="37">
        <f>SUM(PM_EULopi[[#This Row],[C1]:[C5]])</f>
        <v>0</v>
      </c>
      <c r="AG390" s="37" t="str">
        <f t="shared" si="28"/>
        <v>(0, 0, 0)</v>
      </c>
      <c r="AH390" s="68">
        <f>SUM(PM_EULopi[[#This Row],[S Kopā]]+PM_EULopi[[#This Row],[L Kopā]]+PM_EULopi[[#This Row],[Ģ Kopā]]+PM_EULopi[[#This Row],[C Kopā]])</f>
        <v>0</v>
      </c>
      <c r="AI390" s="68" t="str">
        <f t="shared" si="29"/>
        <v>(0, 0, 0)</v>
      </c>
      <c r="AJ390" s="68" t="str">
        <f>IF(PM_EULopi[[#This Row],[KOPĀ
Punkti ]]&gt;0,RANK(PM_EULopi[[#This Row],[KOPĀ
Punkti ]],PM_EULopi[KOPĀ
Punkti ]),"NAV")</f>
        <v>NAV</v>
      </c>
      <c r="AK390" s="68"/>
      <c r="AL390" s="103">
        <f>INDEX(PM_Dalibnieki[],MATCH(PM_EULopi[[#This Row],[Dablībnieka numurs]],PM_Dalibnieki[Dablībnieka numurs],0),6)</f>
        <v>0</v>
      </c>
      <c r="AM390" s="72" t="str">
        <f>IF(PM_EULopi[[#This Row],[Norma ]]="x",COUNTIFS(PM_EULopi[[Norma ]],PM_EULopi[[#This Row],[Norma ]],PM_EULopi[KOPĀ
Punkti ],"&gt;"&amp;PM_EULopi[[#This Row],[KOPĀ
Punkti ]])+1,"")</f>
        <v/>
      </c>
    </row>
    <row r="391" spans="1:39" x14ac:dyDescent="0.25">
      <c r="A391" s="55">
        <v>385</v>
      </c>
      <c r="B391" s="68">
        <v>385</v>
      </c>
      <c r="C391" s="35">
        <f>INDEX(PM_Dalibnieki[],MATCH(PM_EULopi[[#This Row],[Dablībnieka numurs]],PM_Dalibnieki[Dablībnieka numurs],0),2)</f>
        <v>0</v>
      </c>
      <c r="D391" s="35">
        <f>INDEX(PM_Dalibnieki[],MATCH(PM_EULopi[[#This Row],[Dablībnieka numurs]],PM_Dalibnieki[Dablībnieka numurs],0),3)</f>
        <v>0</v>
      </c>
      <c r="E391" s="35">
        <f>INDEX(PM_Dalibnieki[],MATCH(PM_EULopi[[#This Row],[Dablībnieka numurs]],PM_Dalibnieki[Dablībnieka numurs],0),4)</f>
        <v>0</v>
      </c>
      <c r="F391" s="72"/>
      <c r="G391" s="72"/>
      <c r="H391" s="72"/>
      <c r="I391" s="72"/>
      <c r="J391" s="72"/>
      <c r="K391" s="37">
        <f>SUM(PM_EULopi[[#This Row],[S1]:[S5]])</f>
        <v>0</v>
      </c>
      <c r="L391" s="37" t="str">
        <f t="shared" ref="L391:L454" si="30">"("&amp;COUNTIF(F391:J391,10)&amp;", "&amp;COUNTIF(F391:J391,9)&amp;", "&amp;COUNTIF(F391:J391,8)&amp;")"</f>
        <v>(0, 0, 0)</v>
      </c>
      <c r="M391" s="72"/>
      <c r="N391" s="72"/>
      <c r="O391" s="72"/>
      <c r="P391" s="72"/>
      <c r="Q391" s="72"/>
      <c r="R391" s="37">
        <f>SUM(PM_EULopi[[#This Row],[L1]:[L5]])</f>
        <v>0</v>
      </c>
      <c r="S391" s="37" t="str">
        <f t="shared" ref="S391:S454" si="31">"("&amp;COUNTIF(M391:Q391,10)&amp;", "&amp;COUNTIF(M391:Q391,9)&amp;", "&amp;COUNTIF(M391:Q391,8)&amp;")"</f>
        <v>(0, 0, 0)</v>
      </c>
      <c r="T391" s="72"/>
      <c r="U391" s="72"/>
      <c r="V391" s="72"/>
      <c r="W391" s="72"/>
      <c r="X391" s="72"/>
      <c r="Y391" s="37">
        <f>SUM(PM_EULopi[[#This Row],[Ģ1]:[Ģ5]])</f>
        <v>0</v>
      </c>
      <c r="Z391" s="37" t="str">
        <f t="shared" ref="Z391:Z454" si="32">"("&amp;COUNTIF(T391:X391,10)&amp;", "&amp;COUNTIF(T391:X391,9)&amp;", "&amp;COUNTIF(T391:X391,8)&amp;")"</f>
        <v>(0, 0, 0)</v>
      </c>
      <c r="AA391" s="72"/>
      <c r="AB391" s="72"/>
      <c r="AC391" s="72"/>
      <c r="AD391" s="72"/>
      <c r="AE391" s="72"/>
      <c r="AF391" s="37">
        <f>SUM(PM_EULopi[[#This Row],[C1]:[C5]])</f>
        <v>0</v>
      </c>
      <c r="AG391" s="37" t="str">
        <f t="shared" ref="AG391:AG454" si="33">"("&amp;COUNTIF(AA391:AE391,10)&amp;", "&amp;COUNTIF(AA391:AE391,9)&amp;", "&amp;COUNTIF(AA391:AE391,8)&amp;")"</f>
        <v>(0, 0, 0)</v>
      </c>
      <c r="AH391" s="68">
        <f>SUM(PM_EULopi[[#This Row],[S Kopā]]+PM_EULopi[[#This Row],[L Kopā]]+PM_EULopi[[#This Row],[Ģ Kopā]]+PM_EULopi[[#This Row],[C Kopā]])</f>
        <v>0</v>
      </c>
      <c r="AI391" s="68" t="str">
        <f t="shared" ref="AI391:AI454" si="34">"("&amp;COUNTIF(F391:AE391,10)&amp;", "&amp;COUNTIF(F391:AE391,9)&amp;", "&amp;COUNTIF(F391:AE391,8)&amp;")"</f>
        <v>(0, 0, 0)</v>
      </c>
      <c r="AJ391" s="68" t="str">
        <f>IF(PM_EULopi[[#This Row],[KOPĀ
Punkti ]]&gt;0,RANK(PM_EULopi[[#This Row],[KOPĀ
Punkti ]],PM_EULopi[KOPĀ
Punkti ]),"NAV")</f>
        <v>NAV</v>
      </c>
      <c r="AK391" s="68"/>
      <c r="AL391" s="103">
        <f>INDEX(PM_Dalibnieki[],MATCH(PM_EULopi[[#This Row],[Dablībnieka numurs]],PM_Dalibnieki[Dablībnieka numurs],0),6)</f>
        <v>0</v>
      </c>
      <c r="AM391" s="72" t="str">
        <f>IF(PM_EULopi[[#This Row],[Norma ]]="x",COUNTIFS(PM_EULopi[[Norma ]],PM_EULopi[[#This Row],[Norma ]],PM_EULopi[KOPĀ
Punkti ],"&gt;"&amp;PM_EULopi[[#This Row],[KOPĀ
Punkti ]])+1,"")</f>
        <v/>
      </c>
    </row>
    <row r="392" spans="1:39" x14ac:dyDescent="0.25">
      <c r="A392" s="55">
        <v>386</v>
      </c>
      <c r="B392" s="68">
        <v>386</v>
      </c>
      <c r="C392" s="35">
        <f>INDEX(PM_Dalibnieki[],MATCH(PM_EULopi[[#This Row],[Dablībnieka numurs]],PM_Dalibnieki[Dablībnieka numurs],0),2)</f>
        <v>0</v>
      </c>
      <c r="D392" s="35">
        <f>INDEX(PM_Dalibnieki[],MATCH(PM_EULopi[[#This Row],[Dablībnieka numurs]],PM_Dalibnieki[Dablībnieka numurs],0),3)</f>
        <v>0</v>
      </c>
      <c r="E392" s="35">
        <f>INDEX(PM_Dalibnieki[],MATCH(PM_EULopi[[#This Row],[Dablībnieka numurs]],PM_Dalibnieki[Dablībnieka numurs],0),4)</f>
        <v>0</v>
      </c>
      <c r="F392" s="72"/>
      <c r="G392" s="72"/>
      <c r="H392" s="72"/>
      <c r="I392" s="72"/>
      <c r="J392" s="72"/>
      <c r="K392" s="37">
        <f>SUM(PM_EULopi[[#This Row],[S1]:[S5]])</f>
        <v>0</v>
      </c>
      <c r="L392" s="37" t="str">
        <f t="shared" si="30"/>
        <v>(0, 0, 0)</v>
      </c>
      <c r="M392" s="72"/>
      <c r="N392" s="72"/>
      <c r="O392" s="72"/>
      <c r="P392" s="72"/>
      <c r="Q392" s="72"/>
      <c r="R392" s="37">
        <f>SUM(PM_EULopi[[#This Row],[L1]:[L5]])</f>
        <v>0</v>
      </c>
      <c r="S392" s="37" t="str">
        <f t="shared" si="31"/>
        <v>(0, 0, 0)</v>
      </c>
      <c r="T392" s="72"/>
      <c r="U392" s="72"/>
      <c r="V392" s="72"/>
      <c r="W392" s="72"/>
      <c r="X392" s="72"/>
      <c r="Y392" s="37">
        <f>SUM(PM_EULopi[[#This Row],[Ģ1]:[Ģ5]])</f>
        <v>0</v>
      </c>
      <c r="Z392" s="37" t="str">
        <f t="shared" si="32"/>
        <v>(0, 0, 0)</v>
      </c>
      <c r="AA392" s="72"/>
      <c r="AB392" s="72"/>
      <c r="AC392" s="72"/>
      <c r="AD392" s="72"/>
      <c r="AE392" s="72"/>
      <c r="AF392" s="37">
        <f>SUM(PM_EULopi[[#This Row],[C1]:[C5]])</f>
        <v>0</v>
      </c>
      <c r="AG392" s="37" t="str">
        <f t="shared" si="33"/>
        <v>(0, 0, 0)</v>
      </c>
      <c r="AH392" s="68">
        <f>SUM(PM_EULopi[[#This Row],[S Kopā]]+PM_EULopi[[#This Row],[L Kopā]]+PM_EULopi[[#This Row],[Ģ Kopā]]+PM_EULopi[[#This Row],[C Kopā]])</f>
        <v>0</v>
      </c>
      <c r="AI392" s="68" t="str">
        <f t="shared" si="34"/>
        <v>(0, 0, 0)</v>
      </c>
      <c r="AJ392" s="68" t="str">
        <f>IF(PM_EULopi[[#This Row],[KOPĀ
Punkti ]]&gt;0,RANK(PM_EULopi[[#This Row],[KOPĀ
Punkti ]],PM_EULopi[KOPĀ
Punkti ]),"NAV")</f>
        <v>NAV</v>
      </c>
      <c r="AK392" s="68"/>
      <c r="AL392" s="103">
        <f>INDEX(PM_Dalibnieki[],MATCH(PM_EULopi[[#This Row],[Dablībnieka numurs]],PM_Dalibnieki[Dablībnieka numurs],0),6)</f>
        <v>0</v>
      </c>
      <c r="AM392" s="72" t="str">
        <f>IF(PM_EULopi[[#This Row],[Norma ]]="x",COUNTIFS(PM_EULopi[[Norma ]],PM_EULopi[[#This Row],[Norma ]],PM_EULopi[KOPĀ
Punkti ],"&gt;"&amp;PM_EULopi[[#This Row],[KOPĀ
Punkti ]])+1,"")</f>
        <v/>
      </c>
    </row>
    <row r="393" spans="1:39" x14ac:dyDescent="0.25">
      <c r="A393" s="55">
        <v>387</v>
      </c>
      <c r="B393" s="68">
        <v>387</v>
      </c>
      <c r="C393" s="35">
        <f>INDEX(PM_Dalibnieki[],MATCH(PM_EULopi[[#This Row],[Dablībnieka numurs]],PM_Dalibnieki[Dablībnieka numurs],0),2)</f>
        <v>0</v>
      </c>
      <c r="D393" s="35">
        <f>INDEX(PM_Dalibnieki[],MATCH(PM_EULopi[[#This Row],[Dablībnieka numurs]],PM_Dalibnieki[Dablībnieka numurs],0),3)</f>
        <v>0</v>
      </c>
      <c r="E393" s="35">
        <f>INDEX(PM_Dalibnieki[],MATCH(PM_EULopi[[#This Row],[Dablībnieka numurs]],PM_Dalibnieki[Dablībnieka numurs],0),4)</f>
        <v>0</v>
      </c>
      <c r="F393" s="72"/>
      <c r="G393" s="72"/>
      <c r="H393" s="72"/>
      <c r="I393" s="72"/>
      <c r="J393" s="72"/>
      <c r="K393" s="37">
        <f>SUM(PM_EULopi[[#This Row],[S1]:[S5]])</f>
        <v>0</v>
      </c>
      <c r="L393" s="37" t="str">
        <f t="shared" si="30"/>
        <v>(0, 0, 0)</v>
      </c>
      <c r="M393" s="72"/>
      <c r="N393" s="72"/>
      <c r="O393" s="72"/>
      <c r="P393" s="72"/>
      <c r="Q393" s="72"/>
      <c r="R393" s="37">
        <f>SUM(PM_EULopi[[#This Row],[L1]:[L5]])</f>
        <v>0</v>
      </c>
      <c r="S393" s="37" t="str">
        <f t="shared" si="31"/>
        <v>(0, 0, 0)</v>
      </c>
      <c r="T393" s="72"/>
      <c r="U393" s="72"/>
      <c r="V393" s="72"/>
      <c r="W393" s="72"/>
      <c r="X393" s="72"/>
      <c r="Y393" s="37">
        <f>SUM(PM_EULopi[[#This Row],[Ģ1]:[Ģ5]])</f>
        <v>0</v>
      </c>
      <c r="Z393" s="37" t="str">
        <f t="shared" si="32"/>
        <v>(0, 0, 0)</v>
      </c>
      <c r="AA393" s="72"/>
      <c r="AB393" s="72"/>
      <c r="AC393" s="72"/>
      <c r="AD393" s="72"/>
      <c r="AE393" s="72"/>
      <c r="AF393" s="37">
        <f>SUM(PM_EULopi[[#This Row],[C1]:[C5]])</f>
        <v>0</v>
      </c>
      <c r="AG393" s="37" t="str">
        <f t="shared" si="33"/>
        <v>(0, 0, 0)</v>
      </c>
      <c r="AH393" s="68">
        <f>SUM(PM_EULopi[[#This Row],[S Kopā]]+PM_EULopi[[#This Row],[L Kopā]]+PM_EULopi[[#This Row],[Ģ Kopā]]+PM_EULopi[[#This Row],[C Kopā]])</f>
        <v>0</v>
      </c>
      <c r="AI393" s="68" t="str">
        <f t="shared" si="34"/>
        <v>(0, 0, 0)</v>
      </c>
      <c r="AJ393" s="68" t="str">
        <f>IF(PM_EULopi[[#This Row],[KOPĀ
Punkti ]]&gt;0,RANK(PM_EULopi[[#This Row],[KOPĀ
Punkti ]],PM_EULopi[KOPĀ
Punkti ]),"NAV")</f>
        <v>NAV</v>
      </c>
      <c r="AK393" s="68"/>
      <c r="AL393" s="103">
        <f>INDEX(PM_Dalibnieki[],MATCH(PM_EULopi[[#This Row],[Dablībnieka numurs]],PM_Dalibnieki[Dablībnieka numurs],0),6)</f>
        <v>0</v>
      </c>
      <c r="AM393" s="72" t="str">
        <f>IF(PM_EULopi[[#This Row],[Norma ]]="x",COUNTIFS(PM_EULopi[[Norma ]],PM_EULopi[[#This Row],[Norma ]],PM_EULopi[KOPĀ
Punkti ],"&gt;"&amp;PM_EULopi[[#This Row],[KOPĀ
Punkti ]])+1,"")</f>
        <v/>
      </c>
    </row>
    <row r="394" spans="1:39" x14ac:dyDescent="0.25">
      <c r="A394" s="55">
        <v>388</v>
      </c>
      <c r="B394" s="68">
        <v>388</v>
      </c>
      <c r="C394" s="35">
        <f>INDEX(PM_Dalibnieki[],MATCH(PM_EULopi[[#This Row],[Dablībnieka numurs]],PM_Dalibnieki[Dablībnieka numurs],0),2)</f>
        <v>0</v>
      </c>
      <c r="D394" s="35">
        <f>INDEX(PM_Dalibnieki[],MATCH(PM_EULopi[[#This Row],[Dablībnieka numurs]],PM_Dalibnieki[Dablībnieka numurs],0),3)</f>
        <v>0</v>
      </c>
      <c r="E394" s="35">
        <f>INDEX(PM_Dalibnieki[],MATCH(PM_EULopi[[#This Row],[Dablībnieka numurs]],PM_Dalibnieki[Dablībnieka numurs],0),4)</f>
        <v>0</v>
      </c>
      <c r="F394" s="72"/>
      <c r="G394" s="72"/>
      <c r="H394" s="72"/>
      <c r="I394" s="72"/>
      <c r="J394" s="72"/>
      <c r="K394" s="37">
        <f>SUM(PM_EULopi[[#This Row],[S1]:[S5]])</f>
        <v>0</v>
      </c>
      <c r="L394" s="37" t="str">
        <f t="shared" si="30"/>
        <v>(0, 0, 0)</v>
      </c>
      <c r="M394" s="72"/>
      <c r="N394" s="72"/>
      <c r="O394" s="72"/>
      <c r="P394" s="72"/>
      <c r="Q394" s="72"/>
      <c r="R394" s="37">
        <f>SUM(PM_EULopi[[#This Row],[L1]:[L5]])</f>
        <v>0</v>
      </c>
      <c r="S394" s="37" t="str">
        <f t="shared" si="31"/>
        <v>(0, 0, 0)</v>
      </c>
      <c r="T394" s="72"/>
      <c r="U394" s="72"/>
      <c r="V394" s="72"/>
      <c r="W394" s="72"/>
      <c r="X394" s="72"/>
      <c r="Y394" s="37">
        <f>SUM(PM_EULopi[[#This Row],[Ģ1]:[Ģ5]])</f>
        <v>0</v>
      </c>
      <c r="Z394" s="37" t="str">
        <f t="shared" si="32"/>
        <v>(0, 0, 0)</v>
      </c>
      <c r="AA394" s="72"/>
      <c r="AB394" s="72"/>
      <c r="AC394" s="72"/>
      <c r="AD394" s="72"/>
      <c r="AE394" s="72"/>
      <c r="AF394" s="37">
        <f>SUM(PM_EULopi[[#This Row],[C1]:[C5]])</f>
        <v>0</v>
      </c>
      <c r="AG394" s="37" t="str">
        <f t="shared" si="33"/>
        <v>(0, 0, 0)</v>
      </c>
      <c r="AH394" s="68">
        <f>SUM(PM_EULopi[[#This Row],[S Kopā]]+PM_EULopi[[#This Row],[L Kopā]]+PM_EULopi[[#This Row],[Ģ Kopā]]+PM_EULopi[[#This Row],[C Kopā]])</f>
        <v>0</v>
      </c>
      <c r="AI394" s="68" t="str">
        <f t="shared" si="34"/>
        <v>(0, 0, 0)</v>
      </c>
      <c r="AJ394" s="68" t="str">
        <f>IF(PM_EULopi[[#This Row],[KOPĀ
Punkti ]]&gt;0,RANK(PM_EULopi[[#This Row],[KOPĀ
Punkti ]],PM_EULopi[KOPĀ
Punkti ]),"NAV")</f>
        <v>NAV</v>
      </c>
      <c r="AK394" s="68"/>
      <c r="AL394" s="103">
        <f>INDEX(PM_Dalibnieki[],MATCH(PM_EULopi[[#This Row],[Dablībnieka numurs]],PM_Dalibnieki[Dablībnieka numurs],0),6)</f>
        <v>0</v>
      </c>
      <c r="AM394" s="72" t="str">
        <f>IF(PM_EULopi[[#This Row],[Norma ]]="x",COUNTIFS(PM_EULopi[[Norma ]],PM_EULopi[[#This Row],[Norma ]],PM_EULopi[KOPĀ
Punkti ],"&gt;"&amp;PM_EULopi[[#This Row],[KOPĀ
Punkti ]])+1,"")</f>
        <v/>
      </c>
    </row>
    <row r="395" spans="1:39" x14ac:dyDescent="0.25">
      <c r="A395" s="55">
        <v>389</v>
      </c>
      <c r="B395" s="68">
        <v>389</v>
      </c>
      <c r="C395" s="35">
        <f>INDEX(PM_Dalibnieki[],MATCH(PM_EULopi[[#This Row],[Dablībnieka numurs]],PM_Dalibnieki[Dablībnieka numurs],0),2)</f>
        <v>0</v>
      </c>
      <c r="D395" s="35">
        <f>INDEX(PM_Dalibnieki[],MATCH(PM_EULopi[[#This Row],[Dablībnieka numurs]],PM_Dalibnieki[Dablībnieka numurs],0),3)</f>
        <v>0</v>
      </c>
      <c r="E395" s="35">
        <f>INDEX(PM_Dalibnieki[],MATCH(PM_EULopi[[#This Row],[Dablībnieka numurs]],PM_Dalibnieki[Dablībnieka numurs],0),4)</f>
        <v>0</v>
      </c>
      <c r="F395" s="72"/>
      <c r="G395" s="72"/>
      <c r="H395" s="72"/>
      <c r="I395" s="72"/>
      <c r="J395" s="72"/>
      <c r="K395" s="37">
        <f>SUM(PM_EULopi[[#This Row],[S1]:[S5]])</f>
        <v>0</v>
      </c>
      <c r="L395" s="37" t="str">
        <f t="shared" si="30"/>
        <v>(0, 0, 0)</v>
      </c>
      <c r="M395" s="72"/>
      <c r="N395" s="72"/>
      <c r="O395" s="72"/>
      <c r="P395" s="72"/>
      <c r="Q395" s="72"/>
      <c r="R395" s="37">
        <f>SUM(PM_EULopi[[#This Row],[L1]:[L5]])</f>
        <v>0</v>
      </c>
      <c r="S395" s="37" t="str">
        <f t="shared" si="31"/>
        <v>(0, 0, 0)</v>
      </c>
      <c r="T395" s="72"/>
      <c r="U395" s="72"/>
      <c r="V395" s="72"/>
      <c r="W395" s="72"/>
      <c r="X395" s="72"/>
      <c r="Y395" s="37">
        <f>SUM(PM_EULopi[[#This Row],[Ģ1]:[Ģ5]])</f>
        <v>0</v>
      </c>
      <c r="Z395" s="37" t="str">
        <f t="shared" si="32"/>
        <v>(0, 0, 0)</v>
      </c>
      <c r="AA395" s="72"/>
      <c r="AB395" s="72"/>
      <c r="AC395" s="72"/>
      <c r="AD395" s="72"/>
      <c r="AE395" s="72"/>
      <c r="AF395" s="37">
        <f>SUM(PM_EULopi[[#This Row],[C1]:[C5]])</f>
        <v>0</v>
      </c>
      <c r="AG395" s="37" t="str">
        <f t="shared" si="33"/>
        <v>(0, 0, 0)</v>
      </c>
      <c r="AH395" s="68">
        <f>SUM(PM_EULopi[[#This Row],[S Kopā]]+PM_EULopi[[#This Row],[L Kopā]]+PM_EULopi[[#This Row],[Ģ Kopā]]+PM_EULopi[[#This Row],[C Kopā]])</f>
        <v>0</v>
      </c>
      <c r="AI395" s="68" t="str">
        <f t="shared" si="34"/>
        <v>(0, 0, 0)</v>
      </c>
      <c r="AJ395" s="68" t="str">
        <f>IF(PM_EULopi[[#This Row],[KOPĀ
Punkti ]]&gt;0,RANK(PM_EULopi[[#This Row],[KOPĀ
Punkti ]],PM_EULopi[KOPĀ
Punkti ]),"NAV")</f>
        <v>NAV</v>
      </c>
      <c r="AK395" s="68"/>
      <c r="AL395" s="103">
        <f>INDEX(PM_Dalibnieki[],MATCH(PM_EULopi[[#This Row],[Dablībnieka numurs]],PM_Dalibnieki[Dablībnieka numurs],0),6)</f>
        <v>0</v>
      </c>
      <c r="AM395" s="72" t="str">
        <f>IF(PM_EULopi[[#This Row],[Norma ]]="x",COUNTIFS(PM_EULopi[[Norma ]],PM_EULopi[[#This Row],[Norma ]],PM_EULopi[KOPĀ
Punkti ],"&gt;"&amp;PM_EULopi[[#This Row],[KOPĀ
Punkti ]])+1,"")</f>
        <v/>
      </c>
    </row>
    <row r="396" spans="1:39" x14ac:dyDescent="0.25">
      <c r="A396" s="55">
        <v>390</v>
      </c>
      <c r="B396" s="68">
        <v>390</v>
      </c>
      <c r="C396" s="35">
        <f>INDEX(PM_Dalibnieki[],MATCH(PM_EULopi[[#This Row],[Dablībnieka numurs]],PM_Dalibnieki[Dablībnieka numurs],0),2)</f>
        <v>0</v>
      </c>
      <c r="D396" s="35">
        <f>INDEX(PM_Dalibnieki[],MATCH(PM_EULopi[[#This Row],[Dablībnieka numurs]],PM_Dalibnieki[Dablībnieka numurs],0),3)</f>
        <v>0</v>
      </c>
      <c r="E396" s="35">
        <f>INDEX(PM_Dalibnieki[],MATCH(PM_EULopi[[#This Row],[Dablībnieka numurs]],PM_Dalibnieki[Dablībnieka numurs],0),4)</f>
        <v>0</v>
      </c>
      <c r="F396" s="72"/>
      <c r="G396" s="72"/>
      <c r="H396" s="72"/>
      <c r="I396" s="72"/>
      <c r="J396" s="72"/>
      <c r="K396" s="37">
        <f>SUM(PM_EULopi[[#This Row],[S1]:[S5]])</f>
        <v>0</v>
      </c>
      <c r="L396" s="37" t="str">
        <f t="shared" si="30"/>
        <v>(0, 0, 0)</v>
      </c>
      <c r="M396" s="72"/>
      <c r="N396" s="72"/>
      <c r="O396" s="72"/>
      <c r="P396" s="72"/>
      <c r="Q396" s="72"/>
      <c r="R396" s="37">
        <f>SUM(PM_EULopi[[#This Row],[L1]:[L5]])</f>
        <v>0</v>
      </c>
      <c r="S396" s="37" t="str">
        <f t="shared" si="31"/>
        <v>(0, 0, 0)</v>
      </c>
      <c r="T396" s="72"/>
      <c r="U396" s="72"/>
      <c r="V396" s="72"/>
      <c r="W396" s="72"/>
      <c r="X396" s="72"/>
      <c r="Y396" s="37">
        <f>SUM(PM_EULopi[[#This Row],[Ģ1]:[Ģ5]])</f>
        <v>0</v>
      </c>
      <c r="Z396" s="37" t="str">
        <f t="shared" si="32"/>
        <v>(0, 0, 0)</v>
      </c>
      <c r="AA396" s="72"/>
      <c r="AB396" s="72"/>
      <c r="AC396" s="72"/>
      <c r="AD396" s="72"/>
      <c r="AE396" s="72"/>
      <c r="AF396" s="37">
        <f>SUM(PM_EULopi[[#This Row],[C1]:[C5]])</f>
        <v>0</v>
      </c>
      <c r="AG396" s="37" t="str">
        <f t="shared" si="33"/>
        <v>(0, 0, 0)</v>
      </c>
      <c r="AH396" s="68">
        <f>SUM(PM_EULopi[[#This Row],[S Kopā]]+PM_EULopi[[#This Row],[L Kopā]]+PM_EULopi[[#This Row],[Ģ Kopā]]+PM_EULopi[[#This Row],[C Kopā]])</f>
        <v>0</v>
      </c>
      <c r="AI396" s="68" t="str">
        <f t="shared" si="34"/>
        <v>(0, 0, 0)</v>
      </c>
      <c r="AJ396" s="68" t="str">
        <f>IF(PM_EULopi[[#This Row],[KOPĀ
Punkti ]]&gt;0,RANK(PM_EULopi[[#This Row],[KOPĀ
Punkti ]],PM_EULopi[KOPĀ
Punkti ]),"NAV")</f>
        <v>NAV</v>
      </c>
      <c r="AK396" s="68"/>
      <c r="AL396" s="103">
        <f>INDEX(PM_Dalibnieki[],MATCH(PM_EULopi[[#This Row],[Dablībnieka numurs]],PM_Dalibnieki[Dablībnieka numurs],0),6)</f>
        <v>0</v>
      </c>
      <c r="AM396" s="72" t="str">
        <f>IF(PM_EULopi[[#This Row],[Norma ]]="x",COUNTIFS(PM_EULopi[[Norma ]],PM_EULopi[[#This Row],[Norma ]],PM_EULopi[KOPĀ
Punkti ],"&gt;"&amp;PM_EULopi[[#This Row],[KOPĀ
Punkti ]])+1,"")</f>
        <v/>
      </c>
    </row>
    <row r="397" spans="1:39" x14ac:dyDescent="0.25">
      <c r="A397" s="55">
        <v>391</v>
      </c>
      <c r="B397" s="68">
        <v>391</v>
      </c>
      <c r="C397" s="35">
        <f>INDEX(PM_Dalibnieki[],MATCH(PM_EULopi[[#This Row],[Dablībnieka numurs]],PM_Dalibnieki[Dablībnieka numurs],0),2)</f>
        <v>0</v>
      </c>
      <c r="D397" s="35">
        <f>INDEX(PM_Dalibnieki[],MATCH(PM_EULopi[[#This Row],[Dablībnieka numurs]],PM_Dalibnieki[Dablībnieka numurs],0),3)</f>
        <v>0</v>
      </c>
      <c r="E397" s="35">
        <f>INDEX(PM_Dalibnieki[],MATCH(PM_EULopi[[#This Row],[Dablībnieka numurs]],PM_Dalibnieki[Dablībnieka numurs],0),4)</f>
        <v>0</v>
      </c>
      <c r="F397" s="72"/>
      <c r="G397" s="72"/>
      <c r="H397" s="72"/>
      <c r="I397" s="72"/>
      <c r="J397" s="72"/>
      <c r="K397" s="37">
        <f>SUM(PM_EULopi[[#This Row],[S1]:[S5]])</f>
        <v>0</v>
      </c>
      <c r="L397" s="37" t="str">
        <f t="shared" si="30"/>
        <v>(0, 0, 0)</v>
      </c>
      <c r="M397" s="72"/>
      <c r="N397" s="72"/>
      <c r="O397" s="72"/>
      <c r="P397" s="72"/>
      <c r="Q397" s="72"/>
      <c r="R397" s="37">
        <f>SUM(PM_EULopi[[#This Row],[L1]:[L5]])</f>
        <v>0</v>
      </c>
      <c r="S397" s="37" t="str">
        <f t="shared" si="31"/>
        <v>(0, 0, 0)</v>
      </c>
      <c r="T397" s="72"/>
      <c r="U397" s="72"/>
      <c r="V397" s="72"/>
      <c r="W397" s="72"/>
      <c r="X397" s="72"/>
      <c r="Y397" s="37">
        <f>SUM(PM_EULopi[[#This Row],[Ģ1]:[Ģ5]])</f>
        <v>0</v>
      </c>
      <c r="Z397" s="37" t="str">
        <f t="shared" si="32"/>
        <v>(0, 0, 0)</v>
      </c>
      <c r="AA397" s="72"/>
      <c r="AB397" s="72"/>
      <c r="AC397" s="72"/>
      <c r="AD397" s="72"/>
      <c r="AE397" s="72"/>
      <c r="AF397" s="37">
        <f>SUM(PM_EULopi[[#This Row],[C1]:[C5]])</f>
        <v>0</v>
      </c>
      <c r="AG397" s="37" t="str">
        <f t="shared" si="33"/>
        <v>(0, 0, 0)</v>
      </c>
      <c r="AH397" s="68">
        <f>SUM(PM_EULopi[[#This Row],[S Kopā]]+PM_EULopi[[#This Row],[L Kopā]]+PM_EULopi[[#This Row],[Ģ Kopā]]+PM_EULopi[[#This Row],[C Kopā]])</f>
        <v>0</v>
      </c>
      <c r="AI397" s="68" t="str">
        <f t="shared" si="34"/>
        <v>(0, 0, 0)</v>
      </c>
      <c r="AJ397" s="68" t="str">
        <f>IF(PM_EULopi[[#This Row],[KOPĀ
Punkti ]]&gt;0,RANK(PM_EULopi[[#This Row],[KOPĀ
Punkti ]],PM_EULopi[KOPĀ
Punkti ]),"NAV")</f>
        <v>NAV</v>
      </c>
      <c r="AK397" s="68"/>
      <c r="AL397" s="103">
        <f>INDEX(PM_Dalibnieki[],MATCH(PM_EULopi[[#This Row],[Dablībnieka numurs]],PM_Dalibnieki[Dablībnieka numurs],0),6)</f>
        <v>0</v>
      </c>
      <c r="AM397" s="72" t="str">
        <f>IF(PM_EULopi[[#This Row],[Norma ]]="x",COUNTIFS(PM_EULopi[[Norma ]],PM_EULopi[[#This Row],[Norma ]],PM_EULopi[KOPĀ
Punkti ],"&gt;"&amp;PM_EULopi[[#This Row],[KOPĀ
Punkti ]])+1,"")</f>
        <v/>
      </c>
    </row>
    <row r="398" spans="1:39" x14ac:dyDescent="0.25">
      <c r="A398" s="55">
        <v>392</v>
      </c>
      <c r="B398" s="68">
        <v>392</v>
      </c>
      <c r="C398" s="35">
        <f>INDEX(PM_Dalibnieki[],MATCH(PM_EULopi[[#This Row],[Dablībnieka numurs]],PM_Dalibnieki[Dablībnieka numurs],0),2)</f>
        <v>0</v>
      </c>
      <c r="D398" s="35">
        <f>INDEX(PM_Dalibnieki[],MATCH(PM_EULopi[[#This Row],[Dablībnieka numurs]],PM_Dalibnieki[Dablībnieka numurs],0),3)</f>
        <v>0</v>
      </c>
      <c r="E398" s="35">
        <f>INDEX(PM_Dalibnieki[],MATCH(PM_EULopi[[#This Row],[Dablībnieka numurs]],PM_Dalibnieki[Dablībnieka numurs],0),4)</f>
        <v>0</v>
      </c>
      <c r="F398" s="72"/>
      <c r="G398" s="72"/>
      <c r="H398" s="72"/>
      <c r="I398" s="72"/>
      <c r="J398" s="72"/>
      <c r="K398" s="37">
        <f>SUM(PM_EULopi[[#This Row],[S1]:[S5]])</f>
        <v>0</v>
      </c>
      <c r="L398" s="37" t="str">
        <f t="shared" si="30"/>
        <v>(0, 0, 0)</v>
      </c>
      <c r="M398" s="72"/>
      <c r="N398" s="72"/>
      <c r="O398" s="72"/>
      <c r="P398" s="72"/>
      <c r="Q398" s="72"/>
      <c r="R398" s="37">
        <f>SUM(PM_EULopi[[#This Row],[L1]:[L5]])</f>
        <v>0</v>
      </c>
      <c r="S398" s="37" t="str">
        <f t="shared" si="31"/>
        <v>(0, 0, 0)</v>
      </c>
      <c r="T398" s="72"/>
      <c r="U398" s="72"/>
      <c r="V398" s="72"/>
      <c r="W398" s="72"/>
      <c r="X398" s="72"/>
      <c r="Y398" s="37">
        <f>SUM(PM_EULopi[[#This Row],[Ģ1]:[Ģ5]])</f>
        <v>0</v>
      </c>
      <c r="Z398" s="37" t="str">
        <f t="shared" si="32"/>
        <v>(0, 0, 0)</v>
      </c>
      <c r="AA398" s="72"/>
      <c r="AB398" s="72"/>
      <c r="AC398" s="72"/>
      <c r="AD398" s="72"/>
      <c r="AE398" s="72"/>
      <c r="AF398" s="37">
        <f>SUM(PM_EULopi[[#This Row],[C1]:[C5]])</f>
        <v>0</v>
      </c>
      <c r="AG398" s="37" t="str">
        <f t="shared" si="33"/>
        <v>(0, 0, 0)</v>
      </c>
      <c r="AH398" s="68">
        <f>SUM(PM_EULopi[[#This Row],[S Kopā]]+PM_EULopi[[#This Row],[L Kopā]]+PM_EULopi[[#This Row],[Ģ Kopā]]+PM_EULopi[[#This Row],[C Kopā]])</f>
        <v>0</v>
      </c>
      <c r="AI398" s="68" t="str">
        <f t="shared" si="34"/>
        <v>(0, 0, 0)</v>
      </c>
      <c r="AJ398" s="68" t="str">
        <f>IF(PM_EULopi[[#This Row],[KOPĀ
Punkti ]]&gt;0,RANK(PM_EULopi[[#This Row],[KOPĀ
Punkti ]],PM_EULopi[KOPĀ
Punkti ]),"NAV")</f>
        <v>NAV</v>
      </c>
      <c r="AK398" s="68"/>
      <c r="AL398" s="103">
        <f>INDEX(PM_Dalibnieki[],MATCH(PM_EULopi[[#This Row],[Dablībnieka numurs]],PM_Dalibnieki[Dablībnieka numurs],0),6)</f>
        <v>0</v>
      </c>
      <c r="AM398" s="72" t="str">
        <f>IF(PM_EULopi[[#This Row],[Norma ]]="x",COUNTIFS(PM_EULopi[[Norma ]],PM_EULopi[[#This Row],[Norma ]],PM_EULopi[KOPĀ
Punkti ],"&gt;"&amp;PM_EULopi[[#This Row],[KOPĀ
Punkti ]])+1,"")</f>
        <v/>
      </c>
    </row>
    <row r="399" spans="1:39" x14ac:dyDescent="0.25">
      <c r="A399" s="55">
        <v>393</v>
      </c>
      <c r="B399" s="68">
        <v>393</v>
      </c>
      <c r="C399" s="35">
        <f>INDEX(PM_Dalibnieki[],MATCH(PM_EULopi[[#This Row],[Dablībnieka numurs]],PM_Dalibnieki[Dablībnieka numurs],0),2)</f>
        <v>0</v>
      </c>
      <c r="D399" s="35">
        <f>INDEX(PM_Dalibnieki[],MATCH(PM_EULopi[[#This Row],[Dablībnieka numurs]],PM_Dalibnieki[Dablībnieka numurs],0),3)</f>
        <v>0</v>
      </c>
      <c r="E399" s="35">
        <f>INDEX(PM_Dalibnieki[],MATCH(PM_EULopi[[#This Row],[Dablībnieka numurs]],PM_Dalibnieki[Dablībnieka numurs],0),4)</f>
        <v>0</v>
      </c>
      <c r="F399" s="72"/>
      <c r="G399" s="72"/>
      <c r="H399" s="72"/>
      <c r="I399" s="72"/>
      <c r="J399" s="72"/>
      <c r="K399" s="37">
        <f>SUM(PM_EULopi[[#This Row],[S1]:[S5]])</f>
        <v>0</v>
      </c>
      <c r="L399" s="37" t="str">
        <f t="shared" si="30"/>
        <v>(0, 0, 0)</v>
      </c>
      <c r="M399" s="72"/>
      <c r="N399" s="72"/>
      <c r="O399" s="72"/>
      <c r="P399" s="72"/>
      <c r="Q399" s="72"/>
      <c r="R399" s="37">
        <f>SUM(PM_EULopi[[#This Row],[L1]:[L5]])</f>
        <v>0</v>
      </c>
      <c r="S399" s="37" t="str">
        <f t="shared" si="31"/>
        <v>(0, 0, 0)</v>
      </c>
      <c r="T399" s="72"/>
      <c r="U399" s="72"/>
      <c r="V399" s="72"/>
      <c r="W399" s="72"/>
      <c r="X399" s="72"/>
      <c r="Y399" s="37">
        <f>SUM(PM_EULopi[[#This Row],[Ģ1]:[Ģ5]])</f>
        <v>0</v>
      </c>
      <c r="Z399" s="37" t="str">
        <f t="shared" si="32"/>
        <v>(0, 0, 0)</v>
      </c>
      <c r="AA399" s="72"/>
      <c r="AB399" s="72"/>
      <c r="AC399" s="72"/>
      <c r="AD399" s="72"/>
      <c r="AE399" s="72"/>
      <c r="AF399" s="37">
        <f>SUM(PM_EULopi[[#This Row],[C1]:[C5]])</f>
        <v>0</v>
      </c>
      <c r="AG399" s="37" t="str">
        <f t="shared" si="33"/>
        <v>(0, 0, 0)</v>
      </c>
      <c r="AH399" s="68">
        <f>SUM(PM_EULopi[[#This Row],[S Kopā]]+PM_EULopi[[#This Row],[L Kopā]]+PM_EULopi[[#This Row],[Ģ Kopā]]+PM_EULopi[[#This Row],[C Kopā]])</f>
        <v>0</v>
      </c>
      <c r="AI399" s="68" t="str">
        <f t="shared" si="34"/>
        <v>(0, 0, 0)</v>
      </c>
      <c r="AJ399" s="68" t="str">
        <f>IF(PM_EULopi[[#This Row],[KOPĀ
Punkti ]]&gt;0,RANK(PM_EULopi[[#This Row],[KOPĀ
Punkti ]],PM_EULopi[KOPĀ
Punkti ]),"NAV")</f>
        <v>NAV</v>
      </c>
      <c r="AK399" s="68"/>
      <c r="AL399" s="103">
        <f>INDEX(PM_Dalibnieki[],MATCH(PM_EULopi[[#This Row],[Dablībnieka numurs]],PM_Dalibnieki[Dablībnieka numurs],0),6)</f>
        <v>0</v>
      </c>
      <c r="AM399" s="72" t="str">
        <f>IF(PM_EULopi[[#This Row],[Norma ]]="x",COUNTIFS(PM_EULopi[[Norma ]],PM_EULopi[[#This Row],[Norma ]],PM_EULopi[KOPĀ
Punkti ],"&gt;"&amp;PM_EULopi[[#This Row],[KOPĀ
Punkti ]])+1,"")</f>
        <v/>
      </c>
    </row>
    <row r="400" spans="1:39" x14ac:dyDescent="0.25">
      <c r="A400" s="55">
        <v>394</v>
      </c>
      <c r="B400" s="68">
        <v>394</v>
      </c>
      <c r="C400" s="35">
        <f>INDEX(PM_Dalibnieki[],MATCH(PM_EULopi[[#This Row],[Dablībnieka numurs]],PM_Dalibnieki[Dablībnieka numurs],0),2)</f>
        <v>0</v>
      </c>
      <c r="D400" s="35">
        <f>INDEX(PM_Dalibnieki[],MATCH(PM_EULopi[[#This Row],[Dablībnieka numurs]],PM_Dalibnieki[Dablībnieka numurs],0),3)</f>
        <v>0</v>
      </c>
      <c r="E400" s="35">
        <f>INDEX(PM_Dalibnieki[],MATCH(PM_EULopi[[#This Row],[Dablībnieka numurs]],PM_Dalibnieki[Dablībnieka numurs],0),4)</f>
        <v>0</v>
      </c>
      <c r="F400" s="72"/>
      <c r="G400" s="72"/>
      <c r="H400" s="72"/>
      <c r="I400" s="72"/>
      <c r="J400" s="72"/>
      <c r="K400" s="37">
        <f>SUM(PM_EULopi[[#This Row],[S1]:[S5]])</f>
        <v>0</v>
      </c>
      <c r="L400" s="37" t="str">
        <f t="shared" si="30"/>
        <v>(0, 0, 0)</v>
      </c>
      <c r="M400" s="72"/>
      <c r="N400" s="72"/>
      <c r="O400" s="72"/>
      <c r="P400" s="72"/>
      <c r="Q400" s="72"/>
      <c r="R400" s="37">
        <f>SUM(PM_EULopi[[#This Row],[L1]:[L5]])</f>
        <v>0</v>
      </c>
      <c r="S400" s="37" t="str">
        <f t="shared" si="31"/>
        <v>(0, 0, 0)</v>
      </c>
      <c r="T400" s="72"/>
      <c r="U400" s="72"/>
      <c r="V400" s="72"/>
      <c r="W400" s="72"/>
      <c r="X400" s="72"/>
      <c r="Y400" s="37">
        <f>SUM(PM_EULopi[[#This Row],[Ģ1]:[Ģ5]])</f>
        <v>0</v>
      </c>
      <c r="Z400" s="37" t="str">
        <f t="shared" si="32"/>
        <v>(0, 0, 0)</v>
      </c>
      <c r="AA400" s="72"/>
      <c r="AB400" s="72"/>
      <c r="AC400" s="72"/>
      <c r="AD400" s="72"/>
      <c r="AE400" s="72"/>
      <c r="AF400" s="37">
        <f>SUM(PM_EULopi[[#This Row],[C1]:[C5]])</f>
        <v>0</v>
      </c>
      <c r="AG400" s="37" t="str">
        <f t="shared" si="33"/>
        <v>(0, 0, 0)</v>
      </c>
      <c r="AH400" s="68">
        <f>SUM(PM_EULopi[[#This Row],[S Kopā]]+PM_EULopi[[#This Row],[L Kopā]]+PM_EULopi[[#This Row],[Ģ Kopā]]+PM_EULopi[[#This Row],[C Kopā]])</f>
        <v>0</v>
      </c>
      <c r="AI400" s="68" t="str">
        <f t="shared" si="34"/>
        <v>(0, 0, 0)</v>
      </c>
      <c r="AJ400" s="68" t="str">
        <f>IF(PM_EULopi[[#This Row],[KOPĀ
Punkti ]]&gt;0,RANK(PM_EULopi[[#This Row],[KOPĀ
Punkti ]],PM_EULopi[KOPĀ
Punkti ]),"NAV")</f>
        <v>NAV</v>
      </c>
      <c r="AK400" s="68"/>
      <c r="AL400" s="103">
        <f>INDEX(PM_Dalibnieki[],MATCH(PM_EULopi[[#This Row],[Dablībnieka numurs]],PM_Dalibnieki[Dablībnieka numurs],0),6)</f>
        <v>0</v>
      </c>
      <c r="AM400" s="72" t="str">
        <f>IF(PM_EULopi[[#This Row],[Norma ]]="x",COUNTIFS(PM_EULopi[[Norma ]],PM_EULopi[[#This Row],[Norma ]],PM_EULopi[KOPĀ
Punkti ],"&gt;"&amp;PM_EULopi[[#This Row],[KOPĀ
Punkti ]])+1,"")</f>
        <v/>
      </c>
    </row>
    <row r="401" spans="1:39" x14ac:dyDescent="0.25">
      <c r="A401" s="55">
        <v>395</v>
      </c>
      <c r="B401" s="68">
        <v>395</v>
      </c>
      <c r="C401" s="35">
        <f>INDEX(PM_Dalibnieki[],MATCH(PM_EULopi[[#This Row],[Dablībnieka numurs]],PM_Dalibnieki[Dablībnieka numurs],0),2)</f>
        <v>0</v>
      </c>
      <c r="D401" s="35">
        <f>INDEX(PM_Dalibnieki[],MATCH(PM_EULopi[[#This Row],[Dablībnieka numurs]],PM_Dalibnieki[Dablībnieka numurs],0),3)</f>
        <v>0</v>
      </c>
      <c r="E401" s="35">
        <f>INDEX(PM_Dalibnieki[],MATCH(PM_EULopi[[#This Row],[Dablībnieka numurs]],PM_Dalibnieki[Dablībnieka numurs],0),4)</f>
        <v>0</v>
      </c>
      <c r="F401" s="72"/>
      <c r="G401" s="72"/>
      <c r="H401" s="72"/>
      <c r="I401" s="72"/>
      <c r="J401" s="72"/>
      <c r="K401" s="37">
        <f>SUM(PM_EULopi[[#This Row],[S1]:[S5]])</f>
        <v>0</v>
      </c>
      <c r="L401" s="37" t="str">
        <f t="shared" si="30"/>
        <v>(0, 0, 0)</v>
      </c>
      <c r="M401" s="72"/>
      <c r="N401" s="72"/>
      <c r="O401" s="72"/>
      <c r="P401" s="72"/>
      <c r="Q401" s="72"/>
      <c r="R401" s="37">
        <f>SUM(PM_EULopi[[#This Row],[L1]:[L5]])</f>
        <v>0</v>
      </c>
      <c r="S401" s="37" t="str">
        <f t="shared" si="31"/>
        <v>(0, 0, 0)</v>
      </c>
      <c r="T401" s="72"/>
      <c r="U401" s="72"/>
      <c r="V401" s="72"/>
      <c r="W401" s="72"/>
      <c r="X401" s="72"/>
      <c r="Y401" s="37">
        <f>SUM(PM_EULopi[[#This Row],[Ģ1]:[Ģ5]])</f>
        <v>0</v>
      </c>
      <c r="Z401" s="37" t="str">
        <f t="shared" si="32"/>
        <v>(0, 0, 0)</v>
      </c>
      <c r="AA401" s="72"/>
      <c r="AB401" s="72"/>
      <c r="AC401" s="72"/>
      <c r="AD401" s="72"/>
      <c r="AE401" s="72"/>
      <c r="AF401" s="37">
        <f>SUM(PM_EULopi[[#This Row],[C1]:[C5]])</f>
        <v>0</v>
      </c>
      <c r="AG401" s="37" t="str">
        <f t="shared" si="33"/>
        <v>(0, 0, 0)</v>
      </c>
      <c r="AH401" s="68">
        <f>SUM(PM_EULopi[[#This Row],[S Kopā]]+PM_EULopi[[#This Row],[L Kopā]]+PM_EULopi[[#This Row],[Ģ Kopā]]+PM_EULopi[[#This Row],[C Kopā]])</f>
        <v>0</v>
      </c>
      <c r="AI401" s="68" t="str">
        <f t="shared" si="34"/>
        <v>(0, 0, 0)</v>
      </c>
      <c r="AJ401" s="68" t="str">
        <f>IF(PM_EULopi[[#This Row],[KOPĀ
Punkti ]]&gt;0,RANK(PM_EULopi[[#This Row],[KOPĀ
Punkti ]],PM_EULopi[KOPĀ
Punkti ]),"NAV")</f>
        <v>NAV</v>
      </c>
      <c r="AK401" s="68"/>
      <c r="AL401" s="103">
        <f>INDEX(PM_Dalibnieki[],MATCH(PM_EULopi[[#This Row],[Dablībnieka numurs]],PM_Dalibnieki[Dablībnieka numurs],0),6)</f>
        <v>0</v>
      </c>
      <c r="AM401" s="72" t="str">
        <f>IF(PM_EULopi[[#This Row],[Norma ]]="x",COUNTIFS(PM_EULopi[[Norma ]],PM_EULopi[[#This Row],[Norma ]],PM_EULopi[KOPĀ
Punkti ],"&gt;"&amp;PM_EULopi[[#This Row],[KOPĀ
Punkti ]])+1,"")</f>
        <v/>
      </c>
    </row>
    <row r="402" spans="1:39" x14ac:dyDescent="0.25">
      <c r="A402" s="55">
        <v>396</v>
      </c>
      <c r="B402" s="68">
        <v>396</v>
      </c>
      <c r="C402" s="35">
        <f>INDEX(PM_Dalibnieki[],MATCH(PM_EULopi[[#This Row],[Dablībnieka numurs]],PM_Dalibnieki[Dablībnieka numurs],0),2)</f>
        <v>0</v>
      </c>
      <c r="D402" s="35">
        <f>INDEX(PM_Dalibnieki[],MATCH(PM_EULopi[[#This Row],[Dablībnieka numurs]],PM_Dalibnieki[Dablībnieka numurs],0),3)</f>
        <v>0</v>
      </c>
      <c r="E402" s="35">
        <f>INDEX(PM_Dalibnieki[],MATCH(PM_EULopi[[#This Row],[Dablībnieka numurs]],PM_Dalibnieki[Dablībnieka numurs],0),4)</f>
        <v>0</v>
      </c>
      <c r="F402" s="72"/>
      <c r="G402" s="72"/>
      <c r="H402" s="72"/>
      <c r="I402" s="72"/>
      <c r="J402" s="72"/>
      <c r="K402" s="37">
        <f>SUM(PM_EULopi[[#This Row],[S1]:[S5]])</f>
        <v>0</v>
      </c>
      <c r="L402" s="37" t="str">
        <f t="shared" si="30"/>
        <v>(0, 0, 0)</v>
      </c>
      <c r="M402" s="72"/>
      <c r="N402" s="72"/>
      <c r="O402" s="72"/>
      <c r="P402" s="72"/>
      <c r="Q402" s="72"/>
      <c r="R402" s="37">
        <f>SUM(PM_EULopi[[#This Row],[L1]:[L5]])</f>
        <v>0</v>
      </c>
      <c r="S402" s="37" t="str">
        <f t="shared" si="31"/>
        <v>(0, 0, 0)</v>
      </c>
      <c r="T402" s="72"/>
      <c r="U402" s="72"/>
      <c r="V402" s="72"/>
      <c r="W402" s="72"/>
      <c r="X402" s="72"/>
      <c r="Y402" s="37">
        <f>SUM(PM_EULopi[[#This Row],[Ģ1]:[Ģ5]])</f>
        <v>0</v>
      </c>
      <c r="Z402" s="37" t="str">
        <f t="shared" si="32"/>
        <v>(0, 0, 0)</v>
      </c>
      <c r="AA402" s="72"/>
      <c r="AB402" s="72"/>
      <c r="AC402" s="72"/>
      <c r="AD402" s="72"/>
      <c r="AE402" s="72"/>
      <c r="AF402" s="37">
        <f>SUM(PM_EULopi[[#This Row],[C1]:[C5]])</f>
        <v>0</v>
      </c>
      <c r="AG402" s="37" t="str">
        <f t="shared" si="33"/>
        <v>(0, 0, 0)</v>
      </c>
      <c r="AH402" s="68">
        <f>SUM(PM_EULopi[[#This Row],[S Kopā]]+PM_EULopi[[#This Row],[L Kopā]]+PM_EULopi[[#This Row],[Ģ Kopā]]+PM_EULopi[[#This Row],[C Kopā]])</f>
        <v>0</v>
      </c>
      <c r="AI402" s="68" t="str">
        <f t="shared" si="34"/>
        <v>(0, 0, 0)</v>
      </c>
      <c r="AJ402" s="68" t="str">
        <f>IF(PM_EULopi[[#This Row],[KOPĀ
Punkti ]]&gt;0,RANK(PM_EULopi[[#This Row],[KOPĀ
Punkti ]],PM_EULopi[KOPĀ
Punkti ]),"NAV")</f>
        <v>NAV</v>
      </c>
      <c r="AK402" s="68"/>
      <c r="AL402" s="103">
        <f>INDEX(PM_Dalibnieki[],MATCH(PM_EULopi[[#This Row],[Dablībnieka numurs]],PM_Dalibnieki[Dablībnieka numurs],0),6)</f>
        <v>0</v>
      </c>
      <c r="AM402" s="72" t="str">
        <f>IF(PM_EULopi[[#This Row],[Norma ]]="x",COUNTIFS(PM_EULopi[[Norma ]],PM_EULopi[[#This Row],[Norma ]],PM_EULopi[KOPĀ
Punkti ],"&gt;"&amp;PM_EULopi[[#This Row],[KOPĀ
Punkti ]])+1,"")</f>
        <v/>
      </c>
    </row>
    <row r="403" spans="1:39" x14ac:dyDescent="0.25">
      <c r="A403" s="55">
        <v>397</v>
      </c>
      <c r="B403" s="68">
        <v>397</v>
      </c>
      <c r="C403" s="35">
        <f>INDEX(PM_Dalibnieki[],MATCH(PM_EULopi[[#This Row],[Dablībnieka numurs]],PM_Dalibnieki[Dablībnieka numurs],0),2)</f>
        <v>0</v>
      </c>
      <c r="D403" s="35">
        <f>INDEX(PM_Dalibnieki[],MATCH(PM_EULopi[[#This Row],[Dablībnieka numurs]],PM_Dalibnieki[Dablībnieka numurs],0),3)</f>
        <v>0</v>
      </c>
      <c r="E403" s="35">
        <f>INDEX(PM_Dalibnieki[],MATCH(PM_EULopi[[#This Row],[Dablībnieka numurs]],PM_Dalibnieki[Dablībnieka numurs],0),4)</f>
        <v>0</v>
      </c>
      <c r="F403" s="72"/>
      <c r="G403" s="72"/>
      <c r="H403" s="72"/>
      <c r="I403" s="72"/>
      <c r="J403" s="72"/>
      <c r="K403" s="37">
        <f>SUM(PM_EULopi[[#This Row],[S1]:[S5]])</f>
        <v>0</v>
      </c>
      <c r="L403" s="37" t="str">
        <f t="shared" si="30"/>
        <v>(0, 0, 0)</v>
      </c>
      <c r="M403" s="72"/>
      <c r="N403" s="72"/>
      <c r="O403" s="72"/>
      <c r="P403" s="72"/>
      <c r="Q403" s="72"/>
      <c r="R403" s="37">
        <f>SUM(PM_EULopi[[#This Row],[L1]:[L5]])</f>
        <v>0</v>
      </c>
      <c r="S403" s="37" t="str">
        <f t="shared" si="31"/>
        <v>(0, 0, 0)</v>
      </c>
      <c r="T403" s="72"/>
      <c r="U403" s="72"/>
      <c r="V403" s="72"/>
      <c r="W403" s="72"/>
      <c r="X403" s="72"/>
      <c r="Y403" s="37">
        <f>SUM(PM_EULopi[[#This Row],[Ģ1]:[Ģ5]])</f>
        <v>0</v>
      </c>
      <c r="Z403" s="37" t="str">
        <f t="shared" si="32"/>
        <v>(0, 0, 0)</v>
      </c>
      <c r="AA403" s="72"/>
      <c r="AB403" s="72"/>
      <c r="AC403" s="72"/>
      <c r="AD403" s="72"/>
      <c r="AE403" s="72"/>
      <c r="AF403" s="37">
        <f>SUM(PM_EULopi[[#This Row],[C1]:[C5]])</f>
        <v>0</v>
      </c>
      <c r="AG403" s="37" t="str">
        <f t="shared" si="33"/>
        <v>(0, 0, 0)</v>
      </c>
      <c r="AH403" s="68">
        <f>SUM(PM_EULopi[[#This Row],[S Kopā]]+PM_EULopi[[#This Row],[L Kopā]]+PM_EULopi[[#This Row],[Ģ Kopā]]+PM_EULopi[[#This Row],[C Kopā]])</f>
        <v>0</v>
      </c>
      <c r="AI403" s="68" t="str">
        <f t="shared" si="34"/>
        <v>(0, 0, 0)</v>
      </c>
      <c r="AJ403" s="68" t="str">
        <f>IF(PM_EULopi[[#This Row],[KOPĀ
Punkti ]]&gt;0,RANK(PM_EULopi[[#This Row],[KOPĀ
Punkti ]],PM_EULopi[KOPĀ
Punkti ]),"NAV")</f>
        <v>NAV</v>
      </c>
      <c r="AK403" s="68"/>
      <c r="AL403" s="103">
        <f>INDEX(PM_Dalibnieki[],MATCH(PM_EULopi[[#This Row],[Dablībnieka numurs]],PM_Dalibnieki[Dablībnieka numurs],0),6)</f>
        <v>0</v>
      </c>
      <c r="AM403" s="72" t="str">
        <f>IF(PM_EULopi[[#This Row],[Norma ]]="x",COUNTIFS(PM_EULopi[[Norma ]],PM_EULopi[[#This Row],[Norma ]],PM_EULopi[KOPĀ
Punkti ],"&gt;"&amp;PM_EULopi[[#This Row],[KOPĀ
Punkti ]])+1,"")</f>
        <v/>
      </c>
    </row>
    <row r="404" spans="1:39" x14ac:dyDescent="0.25">
      <c r="A404" s="55">
        <v>398</v>
      </c>
      <c r="B404" s="68">
        <v>398</v>
      </c>
      <c r="C404" s="35">
        <f>INDEX(PM_Dalibnieki[],MATCH(PM_EULopi[[#This Row],[Dablībnieka numurs]],PM_Dalibnieki[Dablībnieka numurs],0),2)</f>
        <v>0</v>
      </c>
      <c r="D404" s="35">
        <f>INDEX(PM_Dalibnieki[],MATCH(PM_EULopi[[#This Row],[Dablībnieka numurs]],PM_Dalibnieki[Dablībnieka numurs],0),3)</f>
        <v>0</v>
      </c>
      <c r="E404" s="35">
        <f>INDEX(PM_Dalibnieki[],MATCH(PM_EULopi[[#This Row],[Dablībnieka numurs]],PM_Dalibnieki[Dablībnieka numurs],0),4)</f>
        <v>0</v>
      </c>
      <c r="F404" s="72"/>
      <c r="G404" s="72"/>
      <c r="H404" s="72"/>
      <c r="I404" s="72"/>
      <c r="J404" s="72"/>
      <c r="K404" s="37">
        <f>SUM(PM_EULopi[[#This Row],[S1]:[S5]])</f>
        <v>0</v>
      </c>
      <c r="L404" s="37" t="str">
        <f t="shared" si="30"/>
        <v>(0, 0, 0)</v>
      </c>
      <c r="M404" s="72"/>
      <c r="N404" s="72"/>
      <c r="O404" s="72"/>
      <c r="P404" s="72"/>
      <c r="Q404" s="72"/>
      <c r="R404" s="37">
        <f>SUM(PM_EULopi[[#This Row],[L1]:[L5]])</f>
        <v>0</v>
      </c>
      <c r="S404" s="37" t="str">
        <f t="shared" si="31"/>
        <v>(0, 0, 0)</v>
      </c>
      <c r="T404" s="72"/>
      <c r="U404" s="72"/>
      <c r="V404" s="72"/>
      <c r="W404" s="72"/>
      <c r="X404" s="72"/>
      <c r="Y404" s="37">
        <f>SUM(PM_EULopi[[#This Row],[Ģ1]:[Ģ5]])</f>
        <v>0</v>
      </c>
      <c r="Z404" s="37" t="str">
        <f t="shared" si="32"/>
        <v>(0, 0, 0)</v>
      </c>
      <c r="AA404" s="72"/>
      <c r="AB404" s="72"/>
      <c r="AC404" s="72"/>
      <c r="AD404" s="72"/>
      <c r="AE404" s="72"/>
      <c r="AF404" s="37">
        <f>SUM(PM_EULopi[[#This Row],[C1]:[C5]])</f>
        <v>0</v>
      </c>
      <c r="AG404" s="37" t="str">
        <f t="shared" si="33"/>
        <v>(0, 0, 0)</v>
      </c>
      <c r="AH404" s="68">
        <f>SUM(PM_EULopi[[#This Row],[S Kopā]]+PM_EULopi[[#This Row],[L Kopā]]+PM_EULopi[[#This Row],[Ģ Kopā]]+PM_EULopi[[#This Row],[C Kopā]])</f>
        <v>0</v>
      </c>
      <c r="AI404" s="68" t="str">
        <f t="shared" si="34"/>
        <v>(0, 0, 0)</v>
      </c>
      <c r="AJ404" s="68" t="str">
        <f>IF(PM_EULopi[[#This Row],[KOPĀ
Punkti ]]&gt;0,RANK(PM_EULopi[[#This Row],[KOPĀ
Punkti ]],PM_EULopi[KOPĀ
Punkti ]),"NAV")</f>
        <v>NAV</v>
      </c>
      <c r="AK404" s="68"/>
      <c r="AL404" s="103">
        <f>INDEX(PM_Dalibnieki[],MATCH(PM_EULopi[[#This Row],[Dablībnieka numurs]],PM_Dalibnieki[Dablībnieka numurs],0),6)</f>
        <v>0</v>
      </c>
      <c r="AM404" s="72" t="str">
        <f>IF(PM_EULopi[[#This Row],[Norma ]]="x",COUNTIFS(PM_EULopi[[Norma ]],PM_EULopi[[#This Row],[Norma ]],PM_EULopi[KOPĀ
Punkti ],"&gt;"&amp;PM_EULopi[[#This Row],[KOPĀ
Punkti ]])+1,"")</f>
        <v/>
      </c>
    </row>
    <row r="405" spans="1:39" x14ac:dyDescent="0.25">
      <c r="A405" s="55">
        <v>399</v>
      </c>
      <c r="B405" s="68">
        <v>399</v>
      </c>
      <c r="C405" s="35">
        <f>INDEX(PM_Dalibnieki[],MATCH(PM_EULopi[[#This Row],[Dablībnieka numurs]],PM_Dalibnieki[Dablībnieka numurs],0),2)</f>
        <v>0</v>
      </c>
      <c r="D405" s="35">
        <f>INDEX(PM_Dalibnieki[],MATCH(PM_EULopi[[#This Row],[Dablībnieka numurs]],PM_Dalibnieki[Dablībnieka numurs],0),3)</f>
        <v>0</v>
      </c>
      <c r="E405" s="35">
        <f>INDEX(PM_Dalibnieki[],MATCH(PM_EULopi[[#This Row],[Dablībnieka numurs]],PM_Dalibnieki[Dablībnieka numurs],0),4)</f>
        <v>0</v>
      </c>
      <c r="F405" s="72"/>
      <c r="G405" s="72"/>
      <c r="H405" s="72"/>
      <c r="I405" s="72"/>
      <c r="J405" s="72"/>
      <c r="K405" s="37">
        <f>SUM(PM_EULopi[[#This Row],[S1]:[S5]])</f>
        <v>0</v>
      </c>
      <c r="L405" s="37" t="str">
        <f t="shared" si="30"/>
        <v>(0, 0, 0)</v>
      </c>
      <c r="M405" s="72"/>
      <c r="N405" s="72"/>
      <c r="O405" s="72"/>
      <c r="P405" s="72"/>
      <c r="Q405" s="72"/>
      <c r="R405" s="37">
        <f>SUM(PM_EULopi[[#This Row],[L1]:[L5]])</f>
        <v>0</v>
      </c>
      <c r="S405" s="37" t="str">
        <f t="shared" si="31"/>
        <v>(0, 0, 0)</v>
      </c>
      <c r="T405" s="72"/>
      <c r="U405" s="72"/>
      <c r="V405" s="72"/>
      <c r="W405" s="72"/>
      <c r="X405" s="72"/>
      <c r="Y405" s="37">
        <f>SUM(PM_EULopi[[#This Row],[Ģ1]:[Ģ5]])</f>
        <v>0</v>
      </c>
      <c r="Z405" s="37" t="str">
        <f t="shared" si="32"/>
        <v>(0, 0, 0)</v>
      </c>
      <c r="AA405" s="72"/>
      <c r="AB405" s="72"/>
      <c r="AC405" s="72"/>
      <c r="AD405" s="72"/>
      <c r="AE405" s="72"/>
      <c r="AF405" s="37">
        <f>SUM(PM_EULopi[[#This Row],[C1]:[C5]])</f>
        <v>0</v>
      </c>
      <c r="AG405" s="37" t="str">
        <f t="shared" si="33"/>
        <v>(0, 0, 0)</v>
      </c>
      <c r="AH405" s="68">
        <f>SUM(PM_EULopi[[#This Row],[S Kopā]]+PM_EULopi[[#This Row],[L Kopā]]+PM_EULopi[[#This Row],[Ģ Kopā]]+PM_EULopi[[#This Row],[C Kopā]])</f>
        <v>0</v>
      </c>
      <c r="AI405" s="68" t="str">
        <f t="shared" si="34"/>
        <v>(0, 0, 0)</v>
      </c>
      <c r="AJ405" s="68" t="str">
        <f>IF(PM_EULopi[[#This Row],[KOPĀ
Punkti ]]&gt;0,RANK(PM_EULopi[[#This Row],[KOPĀ
Punkti ]],PM_EULopi[KOPĀ
Punkti ]),"NAV")</f>
        <v>NAV</v>
      </c>
      <c r="AK405" s="68"/>
      <c r="AL405" s="103">
        <f>INDEX(PM_Dalibnieki[],MATCH(PM_EULopi[[#This Row],[Dablībnieka numurs]],PM_Dalibnieki[Dablībnieka numurs],0),6)</f>
        <v>0</v>
      </c>
      <c r="AM405" s="72" t="str">
        <f>IF(PM_EULopi[[#This Row],[Norma ]]="x",COUNTIFS(PM_EULopi[[Norma ]],PM_EULopi[[#This Row],[Norma ]],PM_EULopi[KOPĀ
Punkti ],"&gt;"&amp;PM_EULopi[[#This Row],[KOPĀ
Punkti ]])+1,"")</f>
        <v/>
      </c>
    </row>
    <row r="406" spans="1:39" x14ac:dyDescent="0.25">
      <c r="A406" s="55">
        <v>400</v>
      </c>
      <c r="B406" s="68">
        <v>400</v>
      </c>
      <c r="C406" s="35">
        <f>INDEX(PM_Dalibnieki[],MATCH(PM_EULopi[[#This Row],[Dablībnieka numurs]],PM_Dalibnieki[Dablībnieka numurs],0),2)</f>
        <v>0</v>
      </c>
      <c r="D406" s="35">
        <f>INDEX(PM_Dalibnieki[],MATCH(PM_EULopi[[#This Row],[Dablībnieka numurs]],PM_Dalibnieki[Dablībnieka numurs],0),3)</f>
        <v>0</v>
      </c>
      <c r="E406" s="35">
        <f>INDEX(PM_Dalibnieki[],MATCH(PM_EULopi[[#This Row],[Dablībnieka numurs]],PM_Dalibnieki[Dablībnieka numurs],0),4)</f>
        <v>0</v>
      </c>
      <c r="F406" s="72"/>
      <c r="G406" s="72"/>
      <c r="H406" s="72"/>
      <c r="I406" s="72"/>
      <c r="J406" s="72"/>
      <c r="K406" s="37">
        <f>SUM(PM_EULopi[[#This Row],[S1]:[S5]])</f>
        <v>0</v>
      </c>
      <c r="L406" s="37" t="str">
        <f t="shared" si="30"/>
        <v>(0, 0, 0)</v>
      </c>
      <c r="M406" s="72"/>
      <c r="N406" s="72"/>
      <c r="O406" s="72"/>
      <c r="P406" s="72"/>
      <c r="Q406" s="72"/>
      <c r="R406" s="37">
        <f>SUM(PM_EULopi[[#This Row],[L1]:[L5]])</f>
        <v>0</v>
      </c>
      <c r="S406" s="37" t="str">
        <f t="shared" si="31"/>
        <v>(0, 0, 0)</v>
      </c>
      <c r="T406" s="72"/>
      <c r="U406" s="72"/>
      <c r="V406" s="72"/>
      <c r="W406" s="72"/>
      <c r="X406" s="72"/>
      <c r="Y406" s="37">
        <f>SUM(PM_EULopi[[#This Row],[Ģ1]:[Ģ5]])</f>
        <v>0</v>
      </c>
      <c r="Z406" s="37" t="str">
        <f t="shared" si="32"/>
        <v>(0, 0, 0)</v>
      </c>
      <c r="AA406" s="72"/>
      <c r="AB406" s="72"/>
      <c r="AC406" s="72"/>
      <c r="AD406" s="72"/>
      <c r="AE406" s="72"/>
      <c r="AF406" s="37">
        <f>SUM(PM_EULopi[[#This Row],[C1]:[C5]])</f>
        <v>0</v>
      </c>
      <c r="AG406" s="37" t="str">
        <f t="shared" si="33"/>
        <v>(0, 0, 0)</v>
      </c>
      <c r="AH406" s="68">
        <f>SUM(PM_EULopi[[#This Row],[S Kopā]]+PM_EULopi[[#This Row],[L Kopā]]+PM_EULopi[[#This Row],[Ģ Kopā]]+PM_EULopi[[#This Row],[C Kopā]])</f>
        <v>0</v>
      </c>
      <c r="AI406" s="68" t="str">
        <f t="shared" si="34"/>
        <v>(0, 0, 0)</v>
      </c>
      <c r="AJ406" s="68" t="str">
        <f>IF(PM_EULopi[[#This Row],[KOPĀ
Punkti ]]&gt;0,RANK(PM_EULopi[[#This Row],[KOPĀ
Punkti ]],PM_EULopi[KOPĀ
Punkti ]),"NAV")</f>
        <v>NAV</v>
      </c>
      <c r="AK406" s="68"/>
      <c r="AL406" s="103">
        <f>INDEX(PM_Dalibnieki[],MATCH(PM_EULopi[[#This Row],[Dablībnieka numurs]],PM_Dalibnieki[Dablībnieka numurs],0),6)</f>
        <v>0</v>
      </c>
      <c r="AM406" s="72" t="str">
        <f>IF(PM_EULopi[[#This Row],[Norma ]]="x",COUNTIFS(PM_EULopi[[Norma ]],PM_EULopi[[#This Row],[Norma ]],PM_EULopi[KOPĀ
Punkti ],"&gt;"&amp;PM_EULopi[[#This Row],[KOPĀ
Punkti ]])+1,"")</f>
        <v/>
      </c>
    </row>
    <row r="407" spans="1:39" x14ac:dyDescent="0.25">
      <c r="A407" s="55">
        <v>401</v>
      </c>
      <c r="B407" s="68">
        <v>401</v>
      </c>
      <c r="C407" s="35">
        <f>INDEX(PM_Dalibnieki[],MATCH(PM_EULopi[[#This Row],[Dablībnieka numurs]],PM_Dalibnieki[Dablībnieka numurs],0),2)</f>
        <v>0</v>
      </c>
      <c r="D407" s="35">
        <f>INDEX(PM_Dalibnieki[],MATCH(PM_EULopi[[#This Row],[Dablībnieka numurs]],PM_Dalibnieki[Dablībnieka numurs],0),3)</f>
        <v>0</v>
      </c>
      <c r="E407" s="35">
        <f>INDEX(PM_Dalibnieki[],MATCH(PM_EULopi[[#This Row],[Dablībnieka numurs]],PM_Dalibnieki[Dablībnieka numurs],0),4)</f>
        <v>0</v>
      </c>
      <c r="F407" s="72"/>
      <c r="G407" s="72"/>
      <c r="H407" s="72"/>
      <c r="I407" s="72"/>
      <c r="J407" s="72"/>
      <c r="K407" s="37">
        <f>SUM(PM_EULopi[[#This Row],[S1]:[S5]])</f>
        <v>0</v>
      </c>
      <c r="L407" s="37" t="str">
        <f t="shared" si="30"/>
        <v>(0, 0, 0)</v>
      </c>
      <c r="M407" s="72"/>
      <c r="N407" s="72"/>
      <c r="O407" s="72"/>
      <c r="P407" s="72"/>
      <c r="Q407" s="72"/>
      <c r="R407" s="37">
        <f>SUM(PM_EULopi[[#This Row],[L1]:[L5]])</f>
        <v>0</v>
      </c>
      <c r="S407" s="37" t="str">
        <f t="shared" si="31"/>
        <v>(0, 0, 0)</v>
      </c>
      <c r="T407" s="72"/>
      <c r="U407" s="72"/>
      <c r="V407" s="72"/>
      <c r="W407" s="72"/>
      <c r="X407" s="72"/>
      <c r="Y407" s="37">
        <f>SUM(PM_EULopi[[#This Row],[Ģ1]:[Ģ5]])</f>
        <v>0</v>
      </c>
      <c r="Z407" s="37" t="str">
        <f t="shared" si="32"/>
        <v>(0, 0, 0)</v>
      </c>
      <c r="AA407" s="72"/>
      <c r="AB407" s="72"/>
      <c r="AC407" s="72"/>
      <c r="AD407" s="72"/>
      <c r="AE407" s="72"/>
      <c r="AF407" s="37">
        <f>SUM(PM_EULopi[[#This Row],[C1]:[C5]])</f>
        <v>0</v>
      </c>
      <c r="AG407" s="37" t="str">
        <f t="shared" si="33"/>
        <v>(0, 0, 0)</v>
      </c>
      <c r="AH407" s="68">
        <f>SUM(PM_EULopi[[#This Row],[S Kopā]]+PM_EULopi[[#This Row],[L Kopā]]+PM_EULopi[[#This Row],[Ģ Kopā]]+PM_EULopi[[#This Row],[C Kopā]])</f>
        <v>0</v>
      </c>
      <c r="AI407" s="68" t="str">
        <f t="shared" si="34"/>
        <v>(0, 0, 0)</v>
      </c>
      <c r="AJ407" s="68" t="str">
        <f>IF(PM_EULopi[[#This Row],[KOPĀ
Punkti ]]&gt;0,RANK(PM_EULopi[[#This Row],[KOPĀ
Punkti ]],PM_EULopi[KOPĀ
Punkti ]),"NAV")</f>
        <v>NAV</v>
      </c>
      <c r="AK407" s="68"/>
      <c r="AL407" s="103">
        <f>INDEX(PM_Dalibnieki[],MATCH(PM_EULopi[[#This Row],[Dablībnieka numurs]],PM_Dalibnieki[Dablībnieka numurs],0),6)</f>
        <v>0</v>
      </c>
      <c r="AM407" s="72" t="str">
        <f>IF(PM_EULopi[[#This Row],[Norma ]]="x",COUNTIFS(PM_EULopi[[Norma ]],PM_EULopi[[#This Row],[Norma ]],PM_EULopi[KOPĀ
Punkti ],"&gt;"&amp;PM_EULopi[[#This Row],[KOPĀ
Punkti ]])+1,"")</f>
        <v/>
      </c>
    </row>
    <row r="408" spans="1:39" x14ac:dyDescent="0.25">
      <c r="A408" s="55">
        <v>402</v>
      </c>
      <c r="B408" s="68">
        <v>402</v>
      </c>
      <c r="C408" s="35">
        <f>INDEX(PM_Dalibnieki[],MATCH(PM_EULopi[[#This Row],[Dablībnieka numurs]],PM_Dalibnieki[Dablībnieka numurs],0),2)</f>
        <v>0</v>
      </c>
      <c r="D408" s="35">
        <f>INDEX(PM_Dalibnieki[],MATCH(PM_EULopi[[#This Row],[Dablībnieka numurs]],PM_Dalibnieki[Dablībnieka numurs],0),3)</f>
        <v>0</v>
      </c>
      <c r="E408" s="35">
        <f>INDEX(PM_Dalibnieki[],MATCH(PM_EULopi[[#This Row],[Dablībnieka numurs]],PM_Dalibnieki[Dablībnieka numurs],0),4)</f>
        <v>0</v>
      </c>
      <c r="F408" s="72"/>
      <c r="G408" s="72"/>
      <c r="H408" s="72"/>
      <c r="I408" s="72"/>
      <c r="J408" s="72"/>
      <c r="K408" s="37">
        <f>SUM(PM_EULopi[[#This Row],[S1]:[S5]])</f>
        <v>0</v>
      </c>
      <c r="L408" s="37" t="str">
        <f t="shared" si="30"/>
        <v>(0, 0, 0)</v>
      </c>
      <c r="M408" s="72"/>
      <c r="N408" s="72"/>
      <c r="O408" s="72"/>
      <c r="P408" s="72"/>
      <c r="Q408" s="72"/>
      <c r="R408" s="37">
        <f>SUM(PM_EULopi[[#This Row],[L1]:[L5]])</f>
        <v>0</v>
      </c>
      <c r="S408" s="37" t="str">
        <f t="shared" si="31"/>
        <v>(0, 0, 0)</v>
      </c>
      <c r="T408" s="72"/>
      <c r="U408" s="72"/>
      <c r="V408" s="72"/>
      <c r="W408" s="72"/>
      <c r="X408" s="72"/>
      <c r="Y408" s="37">
        <f>SUM(PM_EULopi[[#This Row],[Ģ1]:[Ģ5]])</f>
        <v>0</v>
      </c>
      <c r="Z408" s="37" t="str">
        <f t="shared" si="32"/>
        <v>(0, 0, 0)</v>
      </c>
      <c r="AA408" s="72"/>
      <c r="AB408" s="72"/>
      <c r="AC408" s="72"/>
      <c r="AD408" s="72"/>
      <c r="AE408" s="72"/>
      <c r="AF408" s="37">
        <f>SUM(PM_EULopi[[#This Row],[C1]:[C5]])</f>
        <v>0</v>
      </c>
      <c r="AG408" s="37" t="str">
        <f t="shared" si="33"/>
        <v>(0, 0, 0)</v>
      </c>
      <c r="AH408" s="68">
        <f>SUM(PM_EULopi[[#This Row],[S Kopā]]+PM_EULopi[[#This Row],[L Kopā]]+PM_EULopi[[#This Row],[Ģ Kopā]]+PM_EULopi[[#This Row],[C Kopā]])</f>
        <v>0</v>
      </c>
      <c r="AI408" s="68" t="str">
        <f t="shared" si="34"/>
        <v>(0, 0, 0)</v>
      </c>
      <c r="AJ408" s="68" t="str">
        <f>IF(PM_EULopi[[#This Row],[KOPĀ
Punkti ]]&gt;0,RANK(PM_EULopi[[#This Row],[KOPĀ
Punkti ]],PM_EULopi[KOPĀ
Punkti ]),"NAV")</f>
        <v>NAV</v>
      </c>
      <c r="AK408" s="68"/>
      <c r="AL408" s="103">
        <f>INDEX(PM_Dalibnieki[],MATCH(PM_EULopi[[#This Row],[Dablībnieka numurs]],PM_Dalibnieki[Dablībnieka numurs],0),6)</f>
        <v>0</v>
      </c>
      <c r="AM408" s="72" t="str">
        <f>IF(PM_EULopi[[#This Row],[Norma ]]="x",COUNTIFS(PM_EULopi[[Norma ]],PM_EULopi[[#This Row],[Norma ]],PM_EULopi[KOPĀ
Punkti ],"&gt;"&amp;PM_EULopi[[#This Row],[KOPĀ
Punkti ]])+1,"")</f>
        <v/>
      </c>
    </row>
    <row r="409" spans="1:39" x14ac:dyDescent="0.25">
      <c r="A409" s="55">
        <v>403</v>
      </c>
      <c r="B409" s="68">
        <v>403</v>
      </c>
      <c r="C409" s="35">
        <f>INDEX(PM_Dalibnieki[],MATCH(PM_EULopi[[#This Row],[Dablībnieka numurs]],PM_Dalibnieki[Dablībnieka numurs],0),2)</f>
        <v>0</v>
      </c>
      <c r="D409" s="35">
        <f>INDEX(PM_Dalibnieki[],MATCH(PM_EULopi[[#This Row],[Dablībnieka numurs]],PM_Dalibnieki[Dablībnieka numurs],0),3)</f>
        <v>0</v>
      </c>
      <c r="E409" s="35">
        <f>INDEX(PM_Dalibnieki[],MATCH(PM_EULopi[[#This Row],[Dablībnieka numurs]],PM_Dalibnieki[Dablībnieka numurs],0),4)</f>
        <v>0</v>
      </c>
      <c r="F409" s="72"/>
      <c r="G409" s="72"/>
      <c r="H409" s="72"/>
      <c r="I409" s="72"/>
      <c r="J409" s="72"/>
      <c r="K409" s="37">
        <f>SUM(PM_EULopi[[#This Row],[S1]:[S5]])</f>
        <v>0</v>
      </c>
      <c r="L409" s="37" t="str">
        <f t="shared" si="30"/>
        <v>(0, 0, 0)</v>
      </c>
      <c r="M409" s="72"/>
      <c r="N409" s="72"/>
      <c r="O409" s="72"/>
      <c r="P409" s="72"/>
      <c r="Q409" s="72"/>
      <c r="R409" s="37">
        <f>SUM(PM_EULopi[[#This Row],[L1]:[L5]])</f>
        <v>0</v>
      </c>
      <c r="S409" s="37" t="str">
        <f t="shared" si="31"/>
        <v>(0, 0, 0)</v>
      </c>
      <c r="T409" s="72"/>
      <c r="U409" s="72"/>
      <c r="V409" s="72"/>
      <c r="W409" s="72"/>
      <c r="X409" s="72"/>
      <c r="Y409" s="37">
        <f>SUM(PM_EULopi[[#This Row],[Ģ1]:[Ģ5]])</f>
        <v>0</v>
      </c>
      <c r="Z409" s="37" t="str">
        <f t="shared" si="32"/>
        <v>(0, 0, 0)</v>
      </c>
      <c r="AA409" s="72"/>
      <c r="AB409" s="72"/>
      <c r="AC409" s="72"/>
      <c r="AD409" s="72"/>
      <c r="AE409" s="72"/>
      <c r="AF409" s="37">
        <f>SUM(PM_EULopi[[#This Row],[C1]:[C5]])</f>
        <v>0</v>
      </c>
      <c r="AG409" s="37" t="str">
        <f t="shared" si="33"/>
        <v>(0, 0, 0)</v>
      </c>
      <c r="AH409" s="68">
        <f>SUM(PM_EULopi[[#This Row],[S Kopā]]+PM_EULopi[[#This Row],[L Kopā]]+PM_EULopi[[#This Row],[Ģ Kopā]]+PM_EULopi[[#This Row],[C Kopā]])</f>
        <v>0</v>
      </c>
      <c r="AI409" s="68" t="str">
        <f t="shared" si="34"/>
        <v>(0, 0, 0)</v>
      </c>
      <c r="AJ409" s="68" t="str">
        <f>IF(PM_EULopi[[#This Row],[KOPĀ
Punkti ]]&gt;0,RANK(PM_EULopi[[#This Row],[KOPĀ
Punkti ]],PM_EULopi[KOPĀ
Punkti ]),"NAV")</f>
        <v>NAV</v>
      </c>
      <c r="AK409" s="68"/>
      <c r="AL409" s="103">
        <f>INDEX(PM_Dalibnieki[],MATCH(PM_EULopi[[#This Row],[Dablībnieka numurs]],PM_Dalibnieki[Dablībnieka numurs],0),6)</f>
        <v>0</v>
      </c>
      <c r="AM409" s="72" t="str">
        <f>IF(PM_EULopi[[#This Row],[Norma ]]="x",COUNTIFS(PM_EULopi[[Norma ]],PM_EULopi[[#This Row],[Norma ]],PM_EULopi[KOPĀ
Punkti ],"&gt;"&amp;PM_EULopi[[#This Row],[KOPĀ
Punkti ]])+1,"")</f>
        <v/>
      </c>
    </row>
    <row r="410" spans="1:39" x14ac:dyDescent="0.25">
      <c r="A410" s="55">
        <v>404</v>
      </c>
      <c r="B410" s="68">
        <v>404</v>
      </c>
      <c r="C410" s="35">
        <f>INDEX(PM_Dalibnieki[],MATCH(PM_EULopi[[#This Row],[Dablībnieka numurs]],PM_Dalibnieki[Dablībnieka numurs],0),2)</f>
        <v>0</v>
      </c>
      <c r="D410" s="35">
        <f>INDEX(PM_Dalibnieki[],MATCH(PM_EULopi[[#This Row],[Dablībnieka numurs]],PM_Dalibnieki[Dablībnieka numurs],0),3)</f>
        <v>0</v>
      </c>
      <c r="E410" s="35">
        <f>INDEX(PM_Dalibnieki[],MATCH(PM_EULopi[[#This Row],[Dablībnieka numurs]],PM_Dalibnieki[Dablībnieka numurs],0),4)</f>
        <v>0</v>
      </c>
      <c r="F410" s="72"/>
      <c r="G410" s="72"/>
      <c r="H410" s="72"/>
      <c r="I410" s="72"/>
      <c r="J410" s="72"/>
      <c r="K410" s="37">
        <f>SUM(PM_EULopi[[#This Row],[S1]:[S5]])</f>
        <v>0</v>
      </c>
      <c r="L410" s="37" t="str">
        <f t="shared" si="30"/>
        <v>(0, 0, 0)</v>
      </c>
      <c r="M410" s="72"/>
      <c r="N410" s="72"/>
      <c r="O410" s="72"/>
      <c r="P410" s="72"/>
      <c r="Q410" s="72"/>
      <c r="R410" s="37">
        <f>SUM(PM_EULopi[[#This Row],[L1]:[L5]])</f>
        <v>0</v>
      </c>
      <c r="S410" s="37" t="str">
        <f t="shared" si="31"/>
        <v>(0, 0, 0)</v>
      </c>
      <c r="T410" s="72"/>
      <c r="U410" s="72"/>
      <c r="V410" s="72"/>
      <c r="W410" s="72"/>
      <c r="X410" s="72"/>
      <c r="Y410" s="37">
        <f>SUM(PM_EULopi[[#This Row],[Ģ1]:[Ģ5]])</f>
        <v>0</v>
      </c>
      <c r="Z410" s="37" t="str">
        <f t="shared" si="32"/>
        <v>(0, 0, 0)</v>
      </c>
      <c r="AA410" s="72"/>
      <c r="AB410" s="72"/>
      <c r="AC410" s="72"/>
      <c r="AD410" s="72"/>
      <c r="AE410" s="72"/>
      <c r="AF410" s="37">
        <f>SUM(PM_EULopi[[#This Row],[C1]:[C5]])</f>
        <v>0</v>
      </c>
      <c r="AG410" s="37" t="str">
        <f t="shared" si="33"/>
        <v>(0, 0, 0)</v>
      </c>
      <c r="AH410" s="68">
        <f>SUM(PM_EULopi[[#This Row],[S Kopā]]+PM_EULopi[[#This Row],[L Kopā]]+PM_EULopi[[#This Row],[Ģ Kopā]]+PM_EULopi[[#This Row],[C Kopā]])</f>
        <v>0</v>
      </c>
      <c r="AI410" s="68" t="str">
        <f t="shared" si="34"/>
        <v>(0, 0, 0)</v>
      </c>
      <c r="AJ410" s="68" t="str">
        <f>IF(PM_EULopi[[#This Row],[KOPĀ
Punkti ]]&gt;0,RANK(PM_EULopi[[#This Row],[KOPĀ
Punkti ]],PM_EULopi[KOPĀ
Punkti ]),"NAV")</f>
        <v>NAV</v>
      </c>
      <c r="AK410" s="68"/>
      <c r="AL410" s="103">
        <f>INDEX(PM_Dalibnieki[],MATCH(PM_EULopi[[#This Row],[Dablībnieka numurs]],PM_Dalibnieki[Dablībnieka numurs],0),6)</f>
        <v>0</v>
      </c>
      <c r="AM410" s="72" t="str">
        <f>IF(PM_EULopi[[#This Row],[Norma ]]="x",COUNTIFS(PM_EULopi[[Norma ]],PM_EULopi[[#This Row],[Norma ]],PM_EULopi[KOPĀ
Punkti ],"&gt;"&amp;PM_EULopi[[#This Row],[KOPĀ
Punkti ]])+1,"")</f>
        <v/>
      </c>
    </row>
    <row r="411" spans="1:39" x14ac:dyDescent="0.25">
      <c r="A411" s="55">
        <v>405</v>
      </c>
      <c r="B411" s="68">
        <v>405</v>
      </c>
      <c r="C411" s="35">
        <f>INDEX(PM_Dalibnieki[],MATCH(PM_EULopi[[#This Row],[Dablībnieka numurs]],PM_Dalibnieki[Dablībnieka numurs],0),2)</f>
        <v>0</v>
      </c>
      <c r="D411" s="35">
        <f>INDEX(PM_Dalibnieki[],MATCH(PM_EULopi[[#This Row],[Dablībnieka numurs]],PM_Dalibnieki[Dablībnieka numurs],0),3)</f>
        <v>0</v>
      </c>
      <c r="E411" s="35">
        <f>INDEX(PM_Dalibnieki[],MATCH(PM_EULopi[[#This Row],[Dablībnieka numurs]],PM_Dalibnieki[Dablībnieka numurs],0),4)</f>
        <v>0</v>
      </c>
      <c r="F411" s="72"/>
      <c r="G411" s="72"/>
      <c r="H411" s="72"/>
      <c r="I411" s="72"/>
      <c r="J411" s="72"/>
      <c r="K411" s="37">
        <f>SUM(PM_EULopi[[#This Row],[S1]:[S5]])</f>
        <v>0</v>
      </c>
      <c r="L411" s="37" t="str">
        <f t="shared" si="30"/>
        <v>(0, 0, 0)</v>
      </c>
      <c r="M411" s="72"/>
      <c r="N411" s="72"/>
      <c r="O411" s="72"/>
      <c r="P411" s="72"/>
      <c r="Q411" s="72"/>
      <c r="R411" s="37">
        <f>SUM(PM_EULopi[[#This Row],[L1]:[L5]])</f>
        <v>0</v>
      </c>
      <c r="S411" s="37" t="str">
        <f t="shared" si="31"/>
        <v>(0, 0, 0)</v>
      </c>
      <c r="T411" s="72"/>
      <c r="U411" s="72"/>
      <c r="V411" s="72"/>
      <c r="W411" s="72"/>
      <c r="X411" s="72"/>
      <c r="Y411" s="37">
        <f>SUM(PM_EULopi[[#This Row],[Ģ1]:[Ģ5]])</f>
        <v>0</v>
      </c>
      <c r="Z411" s="37" t="str">
        <f t="shared" si="32"/>
        <v>(0, 0, 0)</v>
      </c>
      <c r="AA411" s="72"/>
      <c r="AB411" s="72"/>
      <c r="AC411" s="72"/>
      <c r="AD411" s="72"/>
      <c r="AE411" s="72"/>
      <c r="AF411" s="37">
        <f>SUM(PM_EULopi[[#This Row],[C1]:[C5]])</f>
        <v>0</v>
      </c>
      <c r="AG411" s="37" t="str">
        <f t="shared" si="33"/>
        <v>(0, 0, 0)</v>
      </c>
      <c r="AH411" s="68">
        <f>SUM(PM_EULopi[[#This Row],[S Kopā]]+PM_EULopi[[#This Row],[L Kopā]]+PM_EULopi[[#This Row],[Ģ Kopā]]+PM_EULopi[[#This Row],[C Kopā]])</f>
        <v>0</v>
      </c>
      <c r="AI411" s="68" t="str">
        <f t="shared" si="34"/>
        <v>(0, 0, 0)</v>
      </c>
      <c r="AJ411" s="68" t="str">
        <f>IF(PM_EULopi[[#This Row],[KOPĀ
Punkti ]]&gt;0,RANK(PM_EULopi[[#This Row],[KOPĀ
Punkti ]],PM_EULopi[KOPĀ
Punkti ]),"NAV")</f>
        <v>NAV</v>
      </c>
      <c r="AK411" s="68"/>
      <c r="AL411" s="103">
        <f>INDEX(PM_Dalibnieki[],MATCH(PM_EULopi[[#This Row],[Dablībnieka numurs]],PM_Dalibnieki[Dablībnieka numurs],0),6)</f>
        <v>0</v>
      </c>
      <c r="AM411" s="72" t="str">
        <f>IF(PM_EULopi[[#This Row],[Norma ]]="x",COUNTIFS(PM_EULopi[[Norma ]],PM_EULopi[[#This Row],[Norma ]],PM_EULopi[KOPĀ
Punkti ],"&gt;"&amp;PM_EULopi[[#This Row],[KOPĀ
Punkti ]])+1,"")</f>
        <v/>
      </c>
    </row>
    <row r="412" spans="1:39" x14ac:dyDescent="0.25">
      <c r="A412" s="55">
        <v>406</v>
      </c>
      <c r="B412" s="68">
        <v>406</v>
      </c>
      <c r="C412" s="35">
        <f>INDEX(PM_Dalibnieki[],MATCH(PM_EULopi[[#This Row],[Dablībnieka numurs]],PM_Dalibnieki[Dablībnieka numurs],0),2)</f>
        <v>0</v>
      </c>
      <c r="D412" s="35">
        <f>INDEX(PM_Dalibnieki[],MATCH(PM_EULopi[[#This Row],[Dablībnieka numurs]],PM_Dalibnieki[Dablībnieka numurs],0),3)</f>
        <v>0</v>
      </c>
      <c r="E412" s="35">
        <f>INDEX(PM_Dalibnieki[],MATCH(PM_EULopi[[#This Row],[Dablībnieka numurs]],PM_Dalibnieki[Dablībnieka numurs],0),4)</f>
        <v>0</v>
      </c>
      <c r="F412" s="72"/>
      <c r="G412" s="72"/>
      <c r="H412" s="72"/>
      <c r="I412" s="72"/>
      <c r="J412" s="72"/>
      <c r="K412" s="37">
        <f>SUM(PM_EULopi[[#This Row],[S1]:[S5]])</f>
        <v>0</v>
      </c>
      <c r="L412" s="37" t="str">
        <f t="shared" si="30"/>
        <v>(0, 0, 0)</v>
      </c>
      <c r="M412" s="72"/>
      <c r="N412" s="72"/>
      <c r="O412" s="72"/>
      <c r="P412" s="72"/>
      <c r="Q412" s="72"/>
      <c r="R412" s="37">
        <f>SUM(PM_EULopi[[#This Row],[L1]:[L5]])</f>
        <v>0</v>
      </c>
      <c r="S412" s="37" t="str">
        <f t="shared" si="31"/>
        <v>(0, 0, 0)</v>
      </c>
      <c r="T412" s="72"/>
      <c r="U412" s="72"/>
      <c r="V412" s="72"/>
      <c r="W412" s="72"/>
      <c r="X412" s="72"/>
      <c r="Y412" s="37">
        <f>SUM(PM_EULopi[[#This Row],[Ģ1]:[Ģ5]])</f>
        <v>0</v>
      </c>
      <c r="Z412" s="37" t="str">
        <f t="shared" si="32"/>
        <v>(0, 0, 0)</v>
      </c>
      <c r="AA412" s="72"/>
      <c r="AB412" s="72"/>
      <c r="AC412" s="72"/>
      <c r="AD412" s="72"/>
      <c r="AE412" s="72"/>
      <c r="AF412" s="37">
        <f>SUM(PM_EULopi[[#This Row],[C1]:[C5]])</f>
        <v>0</v>
      </c>
      <c r="AG412" s="37" t="str">
        <f t="shared" si="33"/>
        <v>(0, 0, 0)</v>
      </c>
      <c r="AH412" s="68">
        <f>SUM(PM_EULopi[[#This Row],[S Kopā]]+PM_EULopi[[#This Row],[L Kopā]]+PM_EULopi[[#This Row],[Ģ Kopā]]+PM_EULopi[[#This Row],[C Kopā]])</f>
        <v>0</v>
      </c>
      <c r="AI412" s="68" t="str">
        <f t="shared" si="34"/>
        <v>(0, 0, 0)</v>
      </c>
      <c r="AJ412" s="68" t="str">
        <f>IF(PM_EULopi[[#This Row],[KOPĀ
Punkti ]]&gt;0,RANK(PM_EULopi[[#This Row],[KOPĀ
Punkti ]],PM_EULopi[KOPĀ
Punkti ]),"NAV")</f>
        <v>NAV</v>
      </c>
      <c r="AK412" s="68"/>
      <c r="AL412" s="103">
        <f>INDEX(PM_Dalibnieki[],MATCH(PM_EULopi[[#This Row],[Dablībnieka numurs]],PM_Dalibnieki[Dablībnieka numurs],0),6)</f>
        <v>0</v>
      </c>
      <c r="AM412" s="72" t="str">
        <f>IF(PM_EULopi[[#This Row],[Norma ]]="x",COUNTIFS(PM_EULopi[[Norma ]],PM_EULopi[[#This Row],[Norma ]],PM_EULopi[KOPĀ
Punkti ],"&gt;"&amp;PM_EULopi[[#This Row],[KOPĀ
Punkti ]])+1,"")</f>
        <v/>
      </c>
    </row>
    <row r="413" spans="1:39" x14ac:dyDescent="0.25">
      <c r="A413" s="55">
        <v>407</v>
      </c>
      <c r="B413" s="68">
        <v>407</v>
      </c>
      <c r="C413" s="35">
        <f>INDEX(PM_Dalibnieki[],MATCH(PM_EULopi[[#This Row],[Dablībnieka numurs]],PM_Dalibnieki[Dablībnieka numurs],0),2)</f>
        <v>0</v>
      </c>
      <c r="D413" s="35">
        <f>INDEX(PM_Dalibnieki[],MATCH(PM_EULopi[[#This Row],[Dablībnieka numurs]],PM_Dalibnieki[Dablībnieka numurs],0),3)</f>
        <v>0</v>
      </c>
      <c r="E413" s="35">
        <f>INDEX(PM_Dalibnieki[],MATCH(PM_EULopi[[#This Row],[Dablībnieka numurs]],PM_Dalibnieki[Dablībnieka numurs],0),4)</f>
        <v>0</v>
      </c>
      <c r="F413" s="72"/>
      <c r="G413" s="72"/>
      <c r="H413" s="72"/>
      <c r="I413" s="72"/>
      <c r="J413" s="72"/>
      <c r="K413" s="37">
        <f>SUM(PM_EULopi[[#This Row],[S1]:[S5]])</f>
        <v>0</v>
      </c>
      <c r="L413" s="37" t="str">
        <f t="shared" si="30"/>
        <v>(0, 0, 0)</v>
      </c>
      <c r="M413" s="72"/>
      <c r="N413" s="72"/>
      <c r="O413" s="72"/>
      <c r="P413" s="72"/>
      <c r="Q413" s="72"/>
      <c r="R413" s="37">
        <f>SUM(PM_EULopi[[#This Row],[L1]:[L5]])</f>
        <v>0</v>
      </c>
      <c r="S413" s="37" t="str">
        <f t="shared" si="31"/>
        <v>(0, 0, 0)</v>
      </c>
      <c r="T413" s="72"/>
      <c r="U413" s="72"/>
      <c r="V413" s="72"/>
      <c r="W413" s="72"/>
      <c r="X413" s="72"/>
      <c r="Y413" s="37">
        <f>SUM(PM_EULopi[[#This Row],[Ģ1]:[Ģ5]])</f>
        <v>0</v>
      </c>
      <c r="Z413" s="37" t="str">
        <f t="shared" si="32"/>
        <v>(0, 0, 0)</v>
      </c>
      <c r="AA413" s="72"/>
      <c r="AB413" s="72"/>
      <c r="AC413" s="72"/>
      <c r="AD413" s="72"/>
      <c r="AE413" s="72"/>
      <c r="AF413" s="37">
        <f>SUM(PM_EULopi[[#This Row],[C1]:[C5]])</f>
        <v>0</v>
      </c>
      <c r="AG413" s="37" t="str">
        <f t="shared" si="33"/>
        <v>(0, 0, 0)</v>
      </c>
      <c r="AH413" s="68">
        <f>SUM(PM_EULopi[[#This Row],[S Kopā]]+PM_EULopi[[#This Row],[L Kopā]]+PM_EULopi[[#This Row],[Ģ Kopā]]+PM_EULopi[[#This Row],[C Kopā]])</f>
        <v>0</v>
      </c>
      <c r="AI413" s="68" t="str">
        <f t="shared" si="34"/>
        <v>(0, 0, 0)</v>
      </c>
      <c r="AJ413" s="68" t="str">
        <f>IF(PM_EULopi[[#This Row],[KOPĀ
Punkti ]]&gt;0,RANK(PM_EULopi[[#This Row],[KOPĀ
Punkti ]],PM_EULopi[KOPĀ
Punkti ]),"NAV")</f>
        <v>NAV</v>
      </c>
      <c r="AK413" s="68"/>
      <c r="AL413" s="103">
        <f>INDEX(PM_Dalibnieki[],MATCH(PM_EULopi[[#This Row],[Dablībnieka numurs]],PM_Dalibnieki[Dablībnieka numurs],0),6)</f>
        <v>0</v>
      </c>
      <c r="AM413" s="72" t="str">
        <f>IF(PM_EULopi[[#This Row],[Norma ]]="x",COUNTIFS(PM_EULopi[[Norma ]],PM_EULopi[[#This Row],[Norma ]],PM_EULopi[KOPĀ
Punkti ],"&gt;"&amp;PM_EULopi[[#This Row],[KOPĀ
Punkti ]])+1,"")</f>
        <v/>
      </c>
    </row>
    <row r="414" spans="1:39" x14ac:dyDescent="0.25">
      <c r="A414" s="55">
        <v>408</v>
      </c>
      <c r="B414" s="68">
        <v>408</v>
      </c>
      <c r="C414" s="35">
        <f>INDEX(PM_Dalibnieki[],MATCH(PM_EULopi[[#This Row],[Dablībnieka numurs]],PM_Dalibnieki[Dablībnieka numurs],0),2)</f>
        <v>0</v>
      </c>
      <c r="D414" s="35">
        <f>INDEX(PM_Dalibnieki[],MATCH(PM_EULopi[[#This Row],[Dablībnieka numurs]],PM_Dalibnieki[Dablībnieka numurs],0),3)</f>
        <v>0</v>
      </c>
      <c r="E414" s="35">
        <f>INDEX(PM_Dalibnieki[],MATCH(PM_EULopi[[#This Row],[Dablībnieka numurs]],PM_Dalibnieki[Dablībnieka numurs],0),4)</f>
        <v>0</v>
      </c>
      <c r="F414" s="72"/>
      <c r="G414" s="72"/>
      <c r="H414" s="72"/>
      <c r="I414" s="72"/>
      <c r="J414" s="72"/>
      <c r="K414" s="37">
        <f>SUM(PM_EULopi[[#This Row],[S1]:[S5]])</f>
        <v>0</v>
      </c>
      <c r="L414" s="37" t="str">
        <f t="shared" si="30"/>
        <v>(0, 0, 0)</v>
      </c>
      <c r="M414" s="72"/>
      <c r="N414" s="72"/>
      <c r="O414" s="72"/>
      <c r="P414" s="72"/>
      <c r="Q414" s="72"/>
      <c r="R414" s="37">
        <f>SUM(PM_EULopi[[#This Row],[L1]:[L5]])</f>
        <v>0</v>
      </c>
      <c r="S414" s="37" t="str">
        <f t="shared" si="31"/>
        <v>(0, 0, 0)</v>
      </c>
      <c r="T414" s="72"/>
      <c r="U414" s="72"/>
      <c r="V414" s="72"/>
      <c r="W414" s="72"/>
      <c r="X414" s="72"/>
      <c r="Y414" s="37">
        <f>SUM(PM_EULopi[[#This Row],[Ģ1]:[Ģ5]])</f>
        <v>0</v>
      </c>
      <c r="Z414" s="37" t="str">
        <f t="shared" si="32"/>
        <v>(0, 0, 0)</v>
      </c>
      <c r="AA414" s="72"/>
      <c r="AB414" s="72"/>
      <c r="AC414" s="72"/>
      <c r="AD414" s="72"/>
      <c r="AE414" s="72"/>
      <c r="AF414" s="37">
        <f>SUM(PM_EULopi[[#This Row],[C1]:[C5]])</f>
        <v>0</v>
      </c>
      <c r="AG414" s="37" t="str">
        <f t="shared" si="33"/>
        <v>(0, 0, 0)</v>
      </c>
      <c r="AH414" s="68">
        <f>SUM(PM_EULopi[[#This Row],[S Kopā]]+PM_EULopi[[#This Row],[L Kopā]]+PM_EULopi[[#This Row],[Ģ Kopā]]+PM_EULopi[[#This Row],[C Kopā]])</f>
        <v>0</v>
      </c>
      <c r="AI414" s="68" t="str">
        <f t="shared" si="34"/>
        <v>(0, 0, 0)</v>
      </c>
      <c r="AJ414" s="68" t="str">
        <f>IF(PM_EULopi[[#This Row],[KOPĀ
Punkti ]]&gt;0,RANK(PM_EULopi[[#This Row],[KOPĀ
Punkti ]],PM_EULopi[KOPĀ
Punkti ]),"NAV")</f>
        <v>NAV</v>
      </c>
      <c r="AK414" s="68"/>
      <c r="AL414" s="103">
        <f>INDEX(PM_Dalibnieki[],MATCH(PM_EULopi[[#This Row],[Dablībnieka numurs]],PM_Dalibnieki[Dablībnieka numurs],0),6)</f>
        <v>0</v>
      </c>
      <c r="AM414" s="72" t="str">
        <f>IF(PM_EULopi[[#This Row],[Norma ]]="x",COUNTIFS(PM_EULopi[[Norma ]],PM_EULopi[[#This Row],[Norma ]],PM_EULopi[KOPĀ
Punkti ],"&gt;"&amp;PM_EULopi[[#This Row],[KOPĀ
Punkti ]])+1,"")</f>
        <v/>
      </c>
    </row>
    <row r="415" spans="1:39" x14ac:dyDescent="0.25">
      <c r="A415" s="55">
        <v>409</v>
      </c>
      <c r="B415" s="68">
        <v>409</v>
      </c>
      <c r="C415" s="35">
        <f>INDEX(PM_Dalibnieki[],MATCH(PM_EULopi[[#This Row],[Dablībnieka numurs]],PM_Dalibnieki[Dablībnieka numurs],0),2)</f>
        <v>0</v>
      </c>
      <c r="D415" s="35">
        <f>INDEX(PM_Dalibnieki[],MATCH(PM_EULopi[[#This Row],[Dablībnieka numurs]],PM_Dalibnieki[Dablībnieka numurs],0),3)</f>
        <v>0</v>
      </c>
      <c r="E415" s="35">
        <f>INDEX(PM_Dalibnieki[],MATCH(PM_EULopi[[#This Row],[Dablībnieka numurs]],PM_Dalibnieki[Dablībnieka numurs],0),4)</f>
        <v>0</v>
      </c>
      <c r="F415" s="72"/>
      <c r="G415" s="72"/>
      <c r="H415" s="72"/>
      <c r="I415" s="72"/>
      <c r="J415" s="72"/>
      <c r="K415" s="37">
        <f>SUM(PM_EULopi[[#This Row],[S1]:[S5]])</f>
        <v>0</v>
      </c>
      <c r="L415" s="37" t="str">
        <f t="shared" si="30"/>
        <v>(0, 0, 0)</v>
      </c>
      <c r="M415" s="72"/>
      <c r="N415" s="72"/>
      <c r="O415" s="72"/>
      <c r="P415" s="72"/>
      <c r="Q415" s="72"/>
      <c r="R415" s="37">
        <f>SUM(PM_EULopi[[#This Row],[L1]:[L5]])</f>
        <v>0</v>
      </c>
      <c r="S415" s="37" t="str">
        <f t="shared" si="31"/>
        <v>(0, 0, 0)</v>
      </c>
      <c r="T415" s="72"/>
      <c r="U415" s="72"/>
      <c r="V415" s="72"/>
      <c r="W415" s="72"/>
      <c r="X415" s="72"/>
      <c r="Y415" s="37">
        <f>SUM(PM_EULopi[[#This Row],[Ģ1]:[Ģ5]])</f>
        <v>0</v>
      </c>
      <c r="Z415" s="37" t="str">
        <f t="shared" si="32"/>
        <v>(0, 0, 0)</v>
      </c>
      <c r="AA415" s="72"/>
      <c r="AB415" s="72"/>
      <c r="AC415" s="72"/>
      <c r="AD415" s="72"/>
      <c r="AE415" s="72"/>
      <c r="AF415" s="37">
        <f>SUM(PM_EULopi[[#This Row],[C1]:[C5]])</f>
        <v>0</v>
      </c>
      <c r="AG415" s="37" t="str">
        <f t="shared" si="33"/>
        <v>(0, 0, 0)</v>
      </c>
      <c r="AH415" s="68">
        <f>SUM(PM_EULopi[[#This Row],[S Kopā]]+PM_EULopi[[#This Row],[L Kopā]]+PM_EULopi[[#This Row],[Ģ Kopā]]+PM_EULopi[[#This Row],[C Kopā]])</f>
        <v>0</v>
      </c>
      <c r="AI415" s="68" t="str">
        <f t="shared" si="34"/>
        <v>(0, 0, 0)</v>
      </c>
      <c r="AJ415" s="68" t="str">
        <f>IF(PM_EULopi[[#This Row],[KOPĀ
Punkti ]]&gt;0,RANK(PM_EULopi[[#This Row],[KOPĀ
Punkti ]],PM_EULopi[KOPĀ
Punkti ]),"NAV")</f>
        <v>NAV</v>
      </c>
      <c r="AK415" s="68"/>
      <c r="AL415" s="103">
        <f>INDEX(PM_Dalibnieki[],MATCH(PM_EULopi[[#This Row],[Dablībnieka numurs]],PM_Dalibnieki[Dablībnieka numurs],0),6)</f>
        <v>0</v>
      </c>
      <c r="AM415" s="72" t="str">
        <f>IF(PM_EULopi[[#This Row],[Norma ]]="x",COUNTIFS(PM_EULopi[[Norma ]],PM_EULopi[[#This Row],[Norma ]],PM_EULopi[KOPĀ
Punkti ],"&gt;"&amp;PM_EULopi[[#This Row],[KOPĀ
Punkti ]])+1,"")</f>
        <v/>
      </c>
    </row>
    <row r="416" spans="1:39" x14ac:dyDescent="0.25">
      <c r="A416" s="55">
        <v>410</v>
      </c>
      <c r="B416" s="68">
        <v>410</v>
      </c>
      <c r="C416" s="35">
        <f>INDEX(PM_Dalibnieki[],MATCH(PM_EULopi[[#This Row],[Dablībnieka numurs]],PM_Dalibnieki[Dablībnieka numurs],0),2)</f>
        <v>0</v>
      </c>
      <c r="D416" s="35">
        <f>INDEX(PM_Dalibnieki[],MATCH(PM_EULopi[[#This Row],[Dablībnieka numurs]],PM_Dalibnieki[Dablībnieka numurs],0),3)</f>
        <v>0</v>
      </c>
      <c r="E416" s="35">
        <f>INDEX(PM_Dalibnieki[],MATCH(PM_EULopi[[#This Row],[Dablībnieka numurs]],PM_Dalibnieki[Dablībnieka numurs],0),4)</f>
        <v>0</v>
      </c>
      <c r="F416" s="72"/>
      <c r="G416" s="72"/>
      <c r="H416" s="72"/>
      <c r="I416" s="72"/>
      <c r="J416" s="72"/>
      <c r="K416" s="37">
        <f>SUM(PM_EULopi[[#This Row],[S1]:[S5]])</f>
        <v>0</v>
      </c>
      <c r="L416" s="37" t="str">
        <f t="shared" si="30"/>
        <v>(0, 0, 0)</v>
      </c>
      <c r="M416" s="72"/>
      <c r="N416" s="72"/>
      <c r="O416" s="72"/>
      <c r="P416" s="72"/>
      <c r="Q416" s="72"/>
      <c r="R416" s="37">
        <f>SUM(PM_EULopi[[#This Row],[L1]:[L5]])</f>
        <v>0</v>
      </c>
      <c r="S416" s="37" t="str">
        <f t="shared" si="31"/>
        <v>(0, 0, 0)</v>
      </c>
      <c r="T416" s="72"/>
      <c r="U416" s="72"/>
      <c r="V416" s="72"/>
      <c r="W416" s="72"/>
      <c r="X416" s="72"/>
      <c r="Y416" s="37">
        <f>SUM(PM_EULopi[[#This Row],[Ģ1]:[Ģ5]])</f>
        <v>0</v>
      </c>
      <c r="Z416" s="37" t="str">
        <f t="shared" si="32"/>
        <v>(0, 0, 0)</v>
      </c>
      <c r="AA416" s="72"/>
      <c r="AB416" s="72"/>
      <c r="AC416" s="72"/>
      <c r="AD416" s="72"/>
      <c r="AE416" s="72"/>
      <c r="AF416" s="37">
        <f>SUM(PM_EULopi[[#This Row],[C1]:[C5]])</f>
        <v>0</v>
      </c>
      <c r="AG416" s="37" t="str">
        <f t="shared" si="33"/>
        <v>(0, 0, 0)</v>
      </c>
      <c r="AH416" s="68">
        <f>SUM(PM_EULopi[[#This Row],[S Kopā]]+PM_EULopi[[#This Row],[L Kopā]]+PM_EULopi[[#This Row],[Ģ Kopā]]+PM_EULopi[[#This Row],[C Kopā]])</f>
        <v>0</v>
      </c>
      <c r="AI416" s="68" t="str">
        <f t="shared" si="34"/>
        <v>(0, 0, 0)</v>
      </c>
      <c r="AJ416" s="68" t="str">
        <f>IF(PM_EULopi[[#This Row],[KOPĀ
Punkti ]]&gt;0,RANK(PM_EULopi[[#This Row],[KOPĀ
Punkti ]],PM_EULopi[KOPĀ
Punkti ]),"NAV")</f>
        <v>NAV</v>
      </c>
      <c r="AK416" s="68"/>
      <c r="AL416" s="103">
        <f>INDEX(PM_Dalibnieki[],MATCH(PM_EULopi[[#This Row],[Dablībnieka numurs]],PM_Dalibnieki[Dablībnieka numurs],0),6)</f>
        <v>0</v>
      </c>
      <c r="AM416" s="72" t="str">
        <f>IF(PM_EULopi[[#This Row],[Norma ]]="x",COUNTIFS(PM_EULopi[[Norma ]],PM_EULopi[[#This Row],[Norma ]],PM_EULopi[KOPĀ
Punkti ],"&gt;"&amp;PM_EULopi[[#This Row],[KOPĀ
Punkti ]])+1,"")</f>
        <v/>
      </c>
    </row>
    <row r="417" spans="1:39" x14ac:dyDescent="0.25">
      <c r="A417" s="55">
        <v>411</v>
      </c>
      <c r="B417" s="68">
        <v>411</v>
      </c>
      <c r="C417" s="35">
        <f>INDEX(PM_Dalibnieki[],MATCH(PM_EULopi[[#This Row],[Dablībnieka numurs]],PM_Dalibnieki[Dablībnieka numurs],0),2)</f>
        <v>0</v>
      </c>
      <c r="D417" s="35">
        <f>INDEX(PM_Dalibnieki[],MATCH(PM_EULopi[[#This Row],[Dablībnieka numurs]],PM_Dalibnieki[Dablībnieka numurs],0),3)</f>
        <v>0</v>
      </c>
      <c r="E417" s="35">
        <f>INDEX(PM_Dalibnieki[],MATCH(PM_EULopi[[#This Row],[Dablībnieka numurs]],PM_Dalibnieki[Dablībnieka numurs],0),4)</f>
        <v>0</v>
      </c>
      <c r="F417" s="72"/>
      <c r="G417" s="72"/>
      <c r="H417" s="72"/>
      <c r="I417" s="72"/>
      <c r="J417" s="72"/>
      <c r="K417" s="37">
        <f>SUM(PM_EULopi[[#This Row],[S1]:[S5]])</f>
        <v>0</v>
      </c>
      <c r="L417" s="37" t="str">
        <f t="shared" si="30"/>
        <v>(0, 0, 0)</v>
      </c>
      <c r="M417" s="72"/>
      <c r="N417" s="72"/>
      <c r="O417" s="72"/>
      <c r="P417" s="72"/>
      <c r="Q417" s="72"/>
      <c r="R417" s="37">
        <f>SUM(PM_EULopi[[#This Row],[L1]:[L5]])</f>
        <v>0</v>
      </c>
      <c r="S417" s="37" t="str">
        <f t="shared" si="31"/>
        <v>(0, 0, 0)</v>
      </c>
      <c r="T417" s="72"/>
      <c r="U417" s="72"/>
      <c r="V417" s="72"/>
      <c r="W417" s="72"/>
      <c r="X417" s="72"/>
      <c r="Y417" s="37">
        <f>SUM(PM_EULopi[[#This Row],[Ģ1]:[Ģ5]])</f>
        <v>0</v>
      </c>
      <c r="Z417" s="37" t="str">
        <f t="shared" si="32"/>
        <v>(0, 0, 0)</v>
      </c>
      <c r="AA417" s="72"/>
      <c r="AB417" s="72"/>
      <c r="AC417" s="72"/>
      <c r="AD417" s="72"/>
      <c r="AE417" s="72"/>
      <c r="AF417" s="37">
        <f>SUM(PM_EULopi[[#This Row],[C1]:[C5]])</f>
        <v>0</v>
      </c>
      <c r="AG417" s="37" t="str">
        <f t="shared" si="33"/>
        <v>(0, 0, 0)</v>
      </c>
      <c r="AH417" s="68">
        <f>SUM(PM_EULopi[[#This Row],[S Kopā]]+PM_EULopi[[#This Row],[L Kopā]]+PM_EULopi[[#This Row],[Ģ Kopā]]+PM_EULopi[[#This Row],[C Kopā]])</f>
        <v>0</v>
      </c>
      <c r="AI417" s="68" t="str">
        <f t="shared" si="34"/>
        <v>(0, 0, 0)</v>
      </c>
      <c r="AJ417" s="68" t="str">
        <f>IF(PM_EULopi[[#This Row],[KOPĀ
Punkti ]]&gt;0,RANK(PM_EULopi[[#This Row],[KOPĀ
Punkti ]],PM_EULopi[KOPĀ
Punkti ]),"NAV")</f>
        <v>NAV</v>
      </c>
      <c r="AK417" s="68"/>
      <c r="AL417" s="103">
        <f>INDEX(PM_Dalibnieki[],MATCH(PM_EULopi[[#This Row],[Dablībnieka numurs]],PM_Dalibnieki[Dablībnieka numurs],0),6)</f>
        <v>0</v>
      </c>
      <c r="AM417" s="72" t="str">
        <f>IF(PM_EULopi[[#This Row],[Norma ]]="x",COUNTIFS(PM_EULopi[[Norma ]],PM_EULopi[[#This Row],[Norma ]],PM_EULopi[KOPĀ
Punkti ],"&gt;"&amp;PM_EULopi[[#This Row],[KOPĀ
Punkti ]])+1,"")</f>
        <v/>
      </c>
    </row>
    <row r="418" spans="1:39" x14ac:dyDescent="0.25">
      <c r="A418" s="55">
        <v>412</v>
      </c>
      <c r="B418" s="68">
        <v>412</v>
      </c>
      <c r="C418" s="35">
        <f>INDEX(PM_Dalibnieki[],MATCH(PM_EULopi[[#This Row],[Dablībnieka numurs]],PM_Dalibnieki[Dablībnieka numurs],0),2)</f>
        <v>0</v>
      </c>
      <c r="D418" s="35">
        <f>INDEX(PM_Dalibnieki[],MATCH(PM_EULopi[[#This Row],[Dablībnieka numurs]],PM_Dalibnieki[Dablībnieka numurs],0),3)</f>
        <v>0</v>
      </c>
      <c r="E418" s="35">
        <f>INDEX(PM_Dalibnieki[],MATCH(PM_EULopi[[#This Row],[Dablībnieka numurs]],PM_Dalibnieki[Dablībnieka numurs],0),4)</f>
        <v>0</v>
      </c>
      <c r="F418" s="72"/>
      <c r="G418" s="72"/>
      <c r="H418" s="72"/>
      <c r="I418" s="72"/>
      <c r="J418" s="72"/>
      <c r="K418" s="37">
        <f>SUM(PM_EULopi[[#This Row],[S1]:[S5]])</f>
        <v>0</v>
      </c>
      <c r="L418" s="37" t="str">
        <f t="shared" si="30"/>
        <v>(0, 0, 0)</v>
      </c>
      <c r="M418" s="72"/>
      <c r="N418" s="72"/>
      <c r="O418" s="72"/>
      <c r="P418" s="72"/>
      <c r="Q418" s="72"/>
      <c r="R418" s="37">
        <f>SUM(PM_EULopi[[#This Row],[L1]:[L5]])</f>
        <v>0</v>
      </c>
      <c r="S418" s="37" t="str">
        <f t="shared" si="31"/>
        <v>(0, 0, 0)</v>
      </c>
      <c r="T418" s="72"/>
      <c r="U418" s="72"/>
      <c r="V418" s="72"/>
      <c r="W418" s="72"/>
      <c r="X418" s="72"/>
      <c r="Y418" s="37">
        <f>SUM(PM_EULopi[[#This Row],[Ģ1]:[Ģ5]])</f>
        <v>0</v>
      </c>
      <c r="Z418" s="37" t="str">
        <f t="shared" si="32"/>
        <v>(0, 0, 0)</v>
      </c>
      <c r="AA418" s="72"/>
      <c r="AB418" s="72"/>
      <c r="AC418" s="72"/>
      <c r="AD418" s="72"/>
      <c r="AE418" s="72"/>
      <c r="AF418" s="37">
        <f>SUM(PM_EULopi[[#This Row],[C1]:[C5]])</f>
        <v>0</v>
      </c>
      <c r="AG418" s="37" t="str">
        <f t="shared" si="33"/>
        <v>(0, 0, 0)</v>
      </c>
      <c r="AH418" s="68">
        <f>SUM(PM_EULopi[[#This Row],[S Kopā]]+PM_EULopi[[#This Row],[L Kopā]]+PM_EULopi[[#This Row],[Ģ Kopā]]+PM_EULopi[[#This Row],[C Kopā]])</f>
        <v>0</v>
      </c>
      <c r="AI418" s="68" t="str">
        <f t="shared" si="34"/>
        <v>(0, 0, 0)</v>
      </c>
      <c r="AJ418" s="68" t="str">
        <f>IF(PM_EULopi[[#This Row],[KOPĀ
Punkti ]]&gt;0,RANK(PM_EULopi[[#This Row],[KOPĀ
Punkti ]],PM_EULopi[KOPĀ
Punkti ]),"NAV")</f>
        <v>NAV</v>
      </c>
      <c r="AK418" s="68"/>
      <c r="AL418" s="103">
        <f>INDEX(PM_Dalibnieki[],MATCH(PM_EULopi[[#This Row],[Dablībnieka numurs]],PM_Dalibnieki[Dablībnieka numurs],0),6)</f>
        <v>0</v>
      </c>
      <c r="AM418" s="72" t="str">
        <f>IF(PM_EULopi[[#This Row],[Norma ]]="x",COUNTIFS(PM_EULopi[[Norma ]],PM_EULopi[[#This Row],[Norma ]],PM_EULopi[KOPĀ
Punkti ],"&gt;"&amp;PM_EULopi[[#This Row],[KOPĀ
Punkti ]])+1,"")</f>
        <v/>
      </c>
    </row>
    <row r="419" spans="1:39" x14ac:dyDescent="0.25">
      <c r="A419" s="55">
        <v>413</v>
      </c>
      <c r="B419" s="68">
        <v>413</v>
      </c>
      <c r="C419" s="35">
        <f>INDEX(PM_Dalibnieki[],MATCH(PM_EULopi[[#This Row],[Dablībnieka numurs]],PM_Dalibnieki[Dablībnieka numurs],0),2)</f>
        <v>0</v>
      </c>
      <c r="D419" s="35">
        <f>INDEX(PM_Dalibnieki[],MATCH(PM_EULopi[[#This Row],[Dablībnieka numurs]],PM_Dalibnieki[Dablībnieka numurs],0),3)</f>
        <v>0</v>
      </c>
      <c r="E419" s="35">
        <f>INDEX(PM_Dalibnieki[],MATCH(PM_EULopi[[#This Row],[Dablībnieka numurs]],PM_Dalibnieki[Dablībnieka numurs],0),4)</f>
        <v>0</v>
      </c>
      <c r="F419" s="72"/>
      <c r="G419" s="72"/>
      <c r="H419" s="72"/>
      <c r="I419" s="72"/>
      <c r="J419" s="72"/>
      <c r="K419" s="37">
        <f>SUM(PM_EULopi[[#This Row],[S1]:[S5]])</f>
        <v>0</v>
      </c>
      <c r="L419" s="37" t="str">
        <f t="shared" si="30"/>
        <v>(0, 0, 0)</v>
      </c>
      <c r="M419" s="72"/>
      <c r="N419" s="72"/>
      <c r="O419" s="72"/>
      <c r="P419" s="72"/>
      <c r="Q419" s="72"/>
      <c r="R419" s="37">
        <f>SUM(PM_EULopi[[#This Row],[L1]:[L5]])</f>
        <v>0</v>
      </c>
      <c r="S419" s="37" t="str">
        <f t="shared" si="31"/>
        <v>(0, 0, 0)</v>
      </c>
      <c r="T419" s="72"/>
      <c r="U419" s="72"/>
      <c r="V419" s="72"/>
      <c r="W419" s="72"/>
      <c r="X419" s="72"/>
      <c r="Y419" s="37">
        <f>SUM(PM_EULopi[[#This Row],[Ģ1]:[Ģ5]])</f>
        <v>0</v>
      </c>
      <c r="Z419" s="37" t="str">
        <f t="shared" si="32"/>
        <v>(0, 0, 0)</v>
      </c>
      <c r="AA419" s="72"/>
      <c r="AB419" s="72"/>
      <c r="AC419" s="72"/>
      <c r="AD419" s="72"/>
      <c r="AE419" s="72"/>
      <c r="AF419" s="37">
        <f>SUM(PM_EULopi[[#This Row],[C1]:[C5]])</f>
        <v>0</v>
      </c>
      <c r="AG419" s="37" t="str">
        <f t="shared" si="33"/>
        <v>(0, 0, 0)</v>
      </c>
      <c r="AH419" s="68">
        <f>SUM(PM_EULopi[[#This Row],[S Kopā]]+PM_EULopi[[#This Row],[L Kopā]]+PM_EULopi[[#This Row],[Ģ Kopā]]+PM_EULopi[[#This Row],[C Kopā]])</f>
        <v>0</v>
      </c>
      <c r="AI419" s="68" t="str">
        <f t="shared" si="34"/>
        <v>(0, 0, 0)</v>
      </c>
      <c r="AJ419" s="68" t="str">
        <f>IF(PM_EULopi[[#This Row],[KOPĀ
Punkti ]]&gt;0,RANK(PM_EULopi[[#This Row],[KOPĀ
Punkti ]],PM_EULopi[KOPĀ
Punkti ]),"NAV")</f>
        <v>NAV</v>
      </c>
      <c r="AK419" s="68"/>
      <c r="AL419" s="103">
        <f>INDEX(PM_Dalibnieki[],MATCH(PM_EULopi[[#This Row],[Dablībnieka numurs]],PM_Dalibnieki[Dablībnieka numurs],0),6)</f>
        <v>0</v>
      </c>
      <c r="AM419" s="72" t="str">
        <f>IF(PM_EULopi[[#This Row],[Norma ]]="x",COUNTIFS(PM_EULopi[[Norma ]],PM_EULopi[[#This Row],[Norma ]],PM_EULopi[KOPĀ
Punkti ],"&gt;"&amp;PM_EULopi[[#This Row],[KOPĀ
Punkti ]])+1,"")</f>
        <v/>
      </c>
    </row>
    <row r="420" spans="1:39" x14ac:dyDescent="0.25">
      <c r="A420" s="55">
        <v>414</v>
      </c>
      <c r="B420" s="68">
        <v>414</v>
      </c>
      <c r="C420" s="35">
        <f>INDEX(PM_Dalibnieki[],MATCH(PM_EULopi[[#This Row],[Dablībnieka numurs]],PM_Dalibnieki[Dablībnieka numurs],0),2)</f>
        <v>0</v>
      </c>
      <c r="D420" s="35">
        <f>INDEX(PM_Dalibnieki[],MATCH(PM_EULopi[[#This Row],[Dablībnieka numurs]],PM_Dalibnieki[Dablībnieka numurs],0),3)</f>
        <v>0</v>
      </c>
      <c r="E420" s="35">
        <f>INDEX(PM_Dalibnieki[],MATCH(PM_EULopi[[#This Row],[Dablībnieka numurs]],PM_Dalibnieki[Dablībnieka numurs],0),4)</f>
        <v>0</v>
      </c>
      <c r="F420" s="72"/>
      <c r="G420" s="72"/>
      <c r="H420" s="72"/>
      <c r="I420" s="72"/>
      <c r="J420" s="72"/>
      <c r="K420" s="37">
        <f>SUM(PM_EULopi[[#This Row],[S1]:[S5]])</f>
        <v>0</v>
      </c>
      <c r="L420" s="37" t="str">
        <f t="shared" si="30"/>
        <v>(0, 0, 0)</v>
      </c>
      <c r="M420" s="72"/>
      <c r="N420" s="72"/>
      <c r="O420" s="72"/>
      <c r="P420" s="72"/>
      <c r="Q420" s="72"/>
      <c r="R420" s="37">
        <f>SUM(PM_EULopi[[#This Row],[L1]:[L5]])</f>
        <v>0</v>
      </c>
      <c r="S420" s="37" t="str">
        <f t="shared" si="31"/>
        <v>(0, 0, 0)</v>
      </c>
      <c r="T420" s="72"/>
      <c r="U420" s="72"/>
      <c r="V420" s="72"/>
      <c r="W420" s="72"/>
      <c r="X420" s="72"/>
      <c r="Y420" s="37">
        <f>SUM(PM_EULopi[[#This Row],[Ģ1]:[Ģ5]])</f>
        <v>0</v>
      </c>
      <c r="Z420" s="37" t="str">
        <f t="shared" si="32"/>
        <v>(0, 0, 0)</v>
      </c>
      <c r="AA420" s="72"/>
      <c r="AB420" s="72"/>
      <c r="AC420" s="72"/>
      <c r="AD420" s="72"/>
      <c r="AE420" s="72"/>
      <c r="AF420" s="37">
        <f>SUM(PM_EULopi[[#This Row],[C1]:[C5]])</f>
        <v>0</v>
      </c>
      <c r="AG420" s="37" t="str">
        <f t="shared" si="33"/>
        <v>(0, 0, 0)</v>
      </c>
      <c r="AH420" s="68">
        <f>SUM(PM_EULopi[[#This Row],[S Kopā]]+PM_EULopi[[#This Row],[L Kopā]]+PM_EULopi[[#This Row],[Ģ Kopā]]+PM_EULopi[[#This Row],[C Kopā]])</f>
        <v>0</v>
      </c>
      <c r="AI420" s="68" t="str">
        <f t="shared" si="34"/>
        <v>(0, 0, 0)</v>
      </c>
      <c r="AJ420" s="68" t="str">
        <f>IF(PM_EULopi[[#This Row],[KOPĀ
Punkti ]]&gt;0,RANK(PM_EULopi[[#This Row],[KOPĀ
Punkti ]],PM_EULopi[KOPĀ
Punkti ]),"NAV")</f>
        <v>NAV</v>
      </c>
      <c r="AK420" s="68"/>
      <c r="AL420" s="103">
        <f>INDEX(PM_Dalibnieki[],MATCH(PM_EULopi[[#This Row],[Dablībnieka numurs]],PM_Dalibnieki[Dablībnieka numurs],0),6)</f>
        <v>0</v>
      </c>
      <c r="AM420" s="72" t="str">
        <f>IF(PM_EULopi[[#This Row],[Norma ]]="x",COUNTIFS(PM_EULopi[[Norma ]],PM_EULopi[[#This Row],[Norma ]],PM_EULopi[KOPĀ
Punkti ],"&gt;"&amp;PM_EULopi[[#This Row],[KOPĀ
Punkti ]])+1,"")</f>
        <v/>
      </c>
    </row>
    <row r="421" spans="1:39" x14ac:dyDescent="0.25">
      <c r="A421" s="55">
        <v>415</v>
      </c>
      <c r="B421" s="68">
        <v>415</v>
      </c>
      <c r="C421" s="35">
        <f>INDEX(PM_Dalibnieki[],MATCH(PM_EULopi[[#This Row],[Dablībnieka numurs]],PM_Dalibnieki[Dablībnieka numurs],0),2)</f>
        <v>0</v>
      </c>
      <c r="D421" s="35">
        <f>INDEX(PM_Dalibnieki[],MATCH(PM_EULopi[[#This Row],[Dablībnieka numurs]],PM_Dalibnieki[Dablībnieka numurs],0),3)</f>
        <v>0</v>
      </c>
      <c r="E421" s="35">
        <f>INDEX(PM_Dalibnieki[],MATCH(PM_EULopi[[#This Row],[Dablībnieka numurs]],PM_Dalibnieki[Dablībnieka numurs],0),4)</f>
        <v>0</v>
      </c>
      <c r="F421" s="72"/>
      <c r="G421" s="72"/>
      <c r="H421" s="72"/>
      <c r="I421" s="72"/>
      <c r="J421" s="72"/>
      <c r="K421" s="37">
        <f>SUM(PM_EULopi[[#This Row],[S1]:[S5]])</f>
        <v>0</v>
      </c>
      <c r="L421" s="37" t="str">
        <f t="shared" si="30"/>
        <v>(0, 0, 0)</v>
      </c>
      <c r="M421" s="72"/>
      <c r="N421" s="72"/>
      <c r="O421" s="72"/>
      <c r="P421" s="72"/>
      <c r="Q421" s="72"/>
      <c r="R421" s="37">
        <f>SUM(PM_EULopi[[#This Row],[L1]:[L5]])</f>
        <v>0</v>
      </c>
      <c r="S421" s="37" t="str">
        <f t="shared" si="31"/>
        <v>(0, 0, 0)</v>
      </c>
      <c r="T421" s="72"/>
      <c r="U421" s="72"/>
      <c r="V421" s="72"/>
      <c r="W421" s="72"/>
      <c r="X421" s="72"/>
      <c r="Y421" s="37">
        <f>SUM(PM_EULopi[[#This Row],[Ģ1]:[Ģ5]])</f>
        <v>0</v>
      </c>
      <c r="Z421" s="37" t="str">
        <f t="shared" si="32"/>
        <v>(0, 0, 0)</v>
      </c>
      <c r="AA421" s="72"/>
      <c r="AB421" s="72"/>
      <c r="AC421" s="72"/>
      <c r="AD421" s="72"/>
      <c r="AE421" s="72"/>
      <c r="AF421" s="37">
        <f>SUM(PM_EULopi[[#This Row],[C1]:[C5]])</f>
        <v>0</v>
      </c>
      <c r="AG421" s="37" t="str">
        <f t="shared" si="33"/>
        <v>(0, 0, 0)</v>
      </c>
      <c r="AH421" s="68">
        <f>SUM(PM_EULopi[[#This Row],[S Kopā]]+PM_EULopi[[#This Row],[L Kopā]]+PM_EULopi[[#This Row],[Ģ Kopā]]+PM_EULopi[[#This Row],[C Kopā]])</f>
        <v>0</v>
      </c>
      <c r="AI421" s="68" t="str">
        <f t="shared" si="34"/>
        <v>(0, 0, 0)</v>
      </c>
      <c r="AJ421" s="68" t="str">
        <f>IF(PM_EULopi[[#This Row],[KOPĀ
Punkti ]]&gt;0,RANK(PM_EULopi[[#This Row],[KOPĀ
Punkti ]],PM_EULopi[KOPĀ
Punkti ]),"NAV")</f>
        <v>NAV</v>
      </c>
      <c r="AK421" s="68"/>
      <c r="AL421" s="103">
        <f>INDEX(PM_Dalibnieki[],MATCH(PM_EULopi[[#This Row],[Dablībnieka numurs]],PM_Dalibnieki[Dablībnieka numurs],0),6)</f>
        <v>0</v>
      </c>
      <c r="AM421" s="72" t="str">
        <f>IF(PM_EULopi[[#This Row],[Norma ]]="x",COUNTIFS(PM_EULopi[[Norma ]],PM_EULopi[[#This Row],[Norma ]],PM_EULopi[KOPĀ
Punkti ],"&gt;"&amp;PM_EULopi[[#This Row],[KOPĀ
Punkti ]])+1,"")</f>
        <v/>
      </c>
    </row>
    <row r="422" spans="1:39" x14ac:dyDescent="0.25">
      <c r="A422" s="55">
        <v>416</v>
      </c>
      <c r="B422" s="68">
        <v>416</v>
      </c>
      <c r="C422" s="35">
        <f>INDEX(PM_Dalibnieki[],MATCH(PM_EULopi[[#This Row],[Dablībnieka numurs]],PM_Dalibnieki[Dablībnieka numurs],0),2)</f>
        <v>0</v>
      </c>
      <c r="D422" s="35">
        <f>INDEX(PM_Dalibnieki[],MATCH(PM_EULopi[[#This Row],[Dablībnieka numurs]],PM_Dalibnieki[Dablībnieka numurs],0),3)</f>
        <v>0</v>
      </c>
      <c r="E422" s="35">
        <f>INDEX(PM_Dalibnieki[],MATCH(PM_EULopi[[#This Row],[Dablībnieka numurs]],PM_Dalibnieki[Dablībnieka numurs],0),4)</f>
        <v>0</v>
      </c>
      <c r="F422" s="72"/>
      <c r="G422" s="72"/>
      <c r="H422" s="72"/>
      <c r="I422" s="72"/>
      <c r="J422" s="72"/>
      <c r="K422" s="37">
        <f>SUM(PM_EULopi[[#This Row],[S1]:[S5]])</f>
        <v>0</v>
      </c>
      <c r="L422" s="37" t="str">
        <f t="shared" si="30"/>
        <v>(0, 0, 0)</v>
      </c>
      <c r="M422" s="72"/>
      <c r="N422" s="72"/>
      <c r="O422" s="72"/>
      <c r="P422" s="72"/>
      <c r="Q422" s="72"/>
      <c r="R422" s="37">
        <f>SUM(PM_EULopi[[#This Row],[L1]:[L5]])</f>
        <v>0</v>
      </c>
      <c r="S422" s="37" t="str">
        <f t="shared" si="31"/>
        <v>(0, 0, 0)</v>
      </c>
      <c r="T422" s="72"/>
      <c r="U422" s="72"/>
      <c r="V422" s="72"/>
      <c r="W422" s="72"/>
      <c r="X422" s="72"/>
      <c r="Y422" s="37">
        <f>SUM(PM_EULopi[[#This Row],[Ģ1]:[Ģ5]])</f>
        <v>0</v>
      </c>
      <c r="Z422" s="37" t="str">
        <f t="shared" si="32"/>
        <v>(0, 0, 0)</v>
      </c>
      <c r="AA422" s="72"/>
      <c r="AB422" s="72"/>
      <c r="AC422" s="72"/>
      <c r="AD422" s="72"/>
      <c r="AE422" s="72"/>
      <c r="AF422" s="37">
        <f>SUM(PM_EULopi[[#This Row],[C1]:[C5]])</f>
        <v>0</v>
      </c>
      <c r="AG422" s="37" t="str">
        <f t="shared" si="33"/>
        <v>(0, 0, 0)</v>
      </c>
      <c r="AH422" s="68">
        <f>SUM(PM_EULopi[[#This Row],[S Kopā]]+PM_EULopi[[#This Row],[L Kopā]]+PM_EULopi[[#This Row],[Ģ Kopā]]+PM_EULopi[[#This Row],[C Kopā]])</f>
        <v>0</v>
      </c>
      <c r="AI422" s="68" t="str">
        <f t="shared" si="34"/>
        <v>(0, 0, 0)</v>
      </c>
      <c r="AJ422" s="68" t="str">
        <f>IF(PM_EULopi[[#This Row],[KOPĀ
Punkti ]]&gt;0,RANK(PM_EULopi[[#This Row],[KOPĀ
Punkti ]],PM_EULopi[KOPĀ
Punkti ]),"NAV")</f>
        <v>NAV</v>
      </c>
      <c r="AK422" s="68"/>
      <c r="AL422" s="103">
        <f>INDEX(PM_Dalibnieki[],MATCH(PM_EULopi[[#This Row],[Dablībnieka numurs]],PM_Dalibnieki[Dablībnieka numurs],0),6)</f>
        <v>0</v>
      </c>
      <c r="AM422" s="72" t="str">
        <f>IF(PM_EULopi[[#This Row],[Norma ]]="x",COUNTIFS(PM_EULopi[[Norma ]],PM_EULopi[[#This Row],[Norma ]],PM_EULopi[KOPĀ
Punkti ],"&gt;"&amp;PM_EULopi[[#This Row],[KOPĀ
Punkti ]])+1,"")</f>
        <v/>
      </c>
    </row>
    <row r="423" spans="1:39" x14ac:dyDescent="0.25">
      <c r="A423" s="55">
        <v>417</v>
      </c>
      <c r="B423" s="68">
        <v>417</v>
      </c>
      <c r="C423" s="35">
        <f>INDEX(PM_Dalibnieki[],MATCH(PM_EULopi[[#This Row],[Dablībnieka numurs]],PM_Dalibnieki[Dablībnieka numurs],0),2)</f>
        <v>0</v>
      </c>
      <c r="D423" s="35">
        <f>INDEX(PM_Dalibnieki[],MATCH(PM_EULopi[[#This Row],[Dablībnieka numurs]],PM_Dalibnieki[Dablībnieka numurs],0),3)</f>
        <v>0</v>
      </c>
      <c r="E423" s="35">
        <f>INDEX(PM_Dalibnieki[],MATCH(PM_EULopi[[#This Row],[Dablībnieka numurs]],PM_Dalibnieki[Dablībnieka numurs],0),4)</f>
        <v>0</v>
      </c>
      <c r="F423" s="72"/>
      <c r="G423" s="72"/>
      <c r="H423" s="72"/>
      <c r="I423" s="72"/>
      <c r="J423" s="72"/>
      <c r="K423" s="37">
        <f>SUM(PM_EULopi[[#This Row],[S1]:[S5]])</f>
        <v>0</v>
      </c>
      <c r="L423" s="37" t="str">
        <f t="shared" si="30"/>
        <v>(0, 0, 0)</v>
      </c>
      <c r="M423" s="72"/>
      <c r="N423" s="72"/>
      <c r="O423" s="72"/>
      <c r="P423" s="72"/>
      <c r="Q423" s="72"/>
      <c r="R423" s="37">
        <f>SUM(PM_EULopi[[#This Row],[L1]:[L5]])</f>
        <v>0</v>
      </c>
      <c r="S423" s="37" t="str">
        <f t="shared" si="31"/>
        <v>(0, 0, 0)</v>
      </c>
      <c r="T423" s="72"/>
      <c r="U423" s="72"/>
      <c r="V423" s="72"/>
      <c r="W423" s="72"/>
      <c r="X423" s="72"/>
      <c r="Y423" s="37">
        <f>SUM(PM_EULopi[[#This Row],[Ģ1]:[Ģ5]])</f>
        <v>0</v>
      </c>
      <c r="Z423" s="37" t="str">
        <f t="shared" si="32"/>
        <v>(0, 0, 0)</v>
      </c>
      <c r="AA423" s="72"/>
      <c r="AB423" s="72"/>
      <c r="AC423" s="72"/>
      <c r="AD423" s="72"/>
      <c r="AE423" s="72"/>
      <c r="AF423" s="37">
        <f>SUM(PM_EULopi[[#This Row],[C1]:[C5]])</f>
        <v>0</v>
      </c>
      <c r="AG423" s="37" t="str">
        <f t="shared" si="33"/>
        <v>(0, 0, 0)</v>
      </c>
      <c r="AH423" s="68">
        <f>SUM(PM_EULopi[[#This Row],[S Kopā]]+PM_EULopi[[#This Row],[L Kopā]]+PM_EULopi[[#This Row],[Ģ Kopā]]+PM_EULopi[[#This Row],[C Kopā]])</f>
        <v>0</v>
      </c>
      <c r="AI423" s="68" t="str">
        <f t="shared" si="34"/>
        <v>(0, 0, 0)</v>
      </c>
      <c r="AJ423" s="68" t="str">
        <f>IF(PM_EULopi[[#This Row],[KOPĀ
Punkti ]]&gt;0,RANK(PM_EULopi[[#This Row],[KOPĀ
Punkti ]],PM_EULopi[KOPĀ
Punkti ]),"NAV")</f>
        <v>NAV</v>
      </c>
      <c r="AK423" s="68"/>
      <c r="AL423" s="103">
        <f>INDEX(PM_Dalibnieki[],MATCH(PM_EULopi[[#This Row],[Dablībnieka numurs]],PM_Dalibnieki[Dablībnieka numurs],0),6)</f>
        <v>0</v>
      </c>
      <c r="AM423" s="72" t="str">
        <f>IF(PM_EULopi[[#This Row],[Norma ]]="x",COUNTIFS(PM_EULopi[[Norma ]],PM_EULopi[[#This Row],[Norma ]],PM_EULopi[KOPĀ
Punkti ],"&gt;"&amp;PM_EULopi[[#This Row],[KOPĀ
Punkti ]])+1,"")</f>
        <v/>
      </c>
    </row>
    <row r="424" spans="1:39" x14ac:dyDescent="0.25">
      <c r="A424" s="55">
        <v>418</v>
      </c>
      <c r="B424" s="68">
        <v>418</v>
      </c>
      <c r="C424" s="35">
        <f>INDEX(PM_Dalibnieki[],MATCH(PM_EULopi[[#This Row],[Dablībnieka numurs]],PM_Dalibnieki[Dablībnieka numurs],0),2)</f>
        <v>0</v>
      </c>
      <c r="D424" s="35">
        <f>INDEX(PM_Dalibnieki[],MATCH(PM_EULopi[[#This Row],[Dablībnieka numurs]],PM_Dalibnieki[Dablībnieka numurs],0),3)</f>
        <v>0</v>
      </c>
      <c r="E424" s="35">
        <f>INDEX(PM_Dalibnieki[],MATCH(PM_EULopi[[#This Row],[Dablībnieka numurs]],PM_Dalibnieki[Dablībnieka numurs],0),4)</f>
        <v>0</v>
      </c>
      <c r="F424" s="72"/>
      <c r="G424" s="72"/>
      <c r="H424" s="72"/>
      <c r="I424" s="72"/>
      <c r="J424" s="72"/>
      <c r="K424" s="37">
        <f>SUM(PM_EULopi[[#This Row],[S1]:[S5]])</f>
        <v>0</v>
      </c>
      <c r="L424" s="37" t="str">
        <f t="shared" si="30"/>
        <v>(0, 0, 0)</v>
      </c>
      <c r="M424" s="72"/>
      <c r="N424" s="72"/>
      <c r="O424" s="72"/>
      <c r="P424" s="72"/>
      <c r="Q424" s="72"/>
      <c r="R424" s="37">
        <f>SUM(PM_EULopi[[#This Row],[L1]:[L5]])</f>
        <v>0</v>
      </c>
      <c r="S424" s="37" t="str">
        <f t="shared" si="31"/>
        <v>(0, 0, 0)</v>
      </c>
      <c r="T424" s="72"/>
      <c r="U424" s="72"/>
      <c r="V424" s="72"/>
      <c r="W424" s="72"/>
      <c r="X424" s="72"/>
      <c r="Y424" s="37">
        <f>SUM(PM_EULopi[[#This Row],[Ģ1]:[Ģ5]])</f>
        <v>0</v>
      </c>
      <c r="Z424" s="37" t="str">
        <f t="shared" si="32"/>
        <v>(0, 0, 0)</v>
      </c>
      <c r="AA424" s="72"/>
      <c r="AB424" s="72"/>
      <c r="AC424" s="72"/>
      <c r="AD424" s="72"/>
      <c r="AE424" s="72"/>
      <c r="AF424" s="37">
        <f>SUM(PM_EULopi[[#This Row],[C1]:[C5]])</f>
        <v>0</v>
      </c>
      <c r="AG424" s="37" t="str">
        <f t="shared" si="33"/>
        <v>(0, 0, 0)</v>
      </c>
      <c r="AH424" s="68">
        <f>SUM(PM_EULopi[[#This Row],[S Kopā]]+PM_EULopi[[#This Row],[L Kopā]]+PM_EULopi[[#This Row],[Ģ Kopā]]+PM_EULopi[[#This Row],[C Kopā]])</f>
        <v>0</v>
      </c>
      <c r="AI424" s="68" t="str">
        <f t="shared" si="34"/>
        <v>(0, 0, 0)</v>
      </c>
      <c r="AJ424" s="68" t="str">
        <f>IF(PM_EULopi[[#This Row],[KOPĀ
Punkti ]]&gt;0,RANK(PM_EULopi[[#This Row],[KOPĀ
Punkti ]],PM_EULopi[KOPĀ
Punkti ]),"NAV")</f>
        <v>NAV</v>
      </c>
      <c r="AK424" s="68"/>
      <c r="AL424" s="103">
        <f>INDEX(PM_Dalibnieki[],MATCH(PM_EULopi[[#This Row],[Dablībnieka numurs]],PM_Dalibnieki[Dablībnieka numurs],0),6)</f>
        <v>0</v>
      </c>
      <c r="AM424" s="72" t="str">
        <f>IF(PM_EULopi[[#This Row],[Norma ]]="x",COUNTIFS(PM_EULopi[[Norma ]],PM_EULopi[[#This Row],[Norma ]],PM_EULopi[KOPĀ
Punkti ],"&gt;"&amp;PM_EULopi[[#This Row],[KOPĀ
Punkti ]])+1,"")</f>
        <v/>
      </c>
    </row>
    <row r="425" spans="1:39" x14ac:dyDescent="0.25">
      <c r="A425" s="55">
        <v>419</v>
      </c>
      <c r="B425" s="68">
        <v>419</v>
      </c>
      <c r="C425" s="35">
        <f>INDEX(PM_Dalibnieki[],MATCH(PM_EULopi[[#This Row],[Dablībnieka numurs]],PM_Dalibnieki[Dablībnieka numurs],0),2)</f>
        <v>0</v>
      </c>
      <c r="D425" s="35">
        <f>INDEX(PM_Dalibnieki[],MATCH(PM_EULopi[[#This Row],[Dablībnieka numurs]],PM_Dalibnieki[Dablībnieka numurs],0),3)</f>
        <v>0</v>
      </c>
      <c r="E425" s="35">
        <f>INDEX(PM_Dalibnieki[],MATCH(PM_EULopi[[#This Row],[Dablībnieka numurs]],PM_Dalibnieki[Dablībnieka numurs],0),4)</f>
        <v>0</v>
      </c>
      <c r="F425" s="72"/>
      <c r="G425" s="72"/>
      <c r="H425" s="72"/>
      <c r="I425" s="72"/>
      <c r="J425" s="72"/>
      <c r="K425" s="37">
        <f>SUM(PM_EULopi[[#This Row],[S1]:[S5]])</f>
        <v>0</v>
      </c>
      <c r="L425" s="37" t="str">
        <f t="shared" si="30"/>
        <v>(0, 0, 0)</v>
      </c>
      <c r="M425" s="72"/>
      <c r="N425" s="72"/>
      <c r="O425" s="72"/>
      <c r="P425" s="72"/>
      <c r="Q425" s="72"/>
      <c r="R425" s="37">
        <f>SUM(PM_EULopi[[#This Row],[L1]:[L5]])</f>
        <v>0</v>
      </c>
      <c r="S425" s="37" t="str">
        <f t="shared" si="31"/>
        <v>(0, 0, 0)</v>
      </c>
      <c r="T425" s="72"/>
      <c r="U425" s="72"/>
      <c r="V425" s="72"/>
      <c r="W425" s="72"/>
      <c r="X425" s="72"/>
      <c r="Y425" s="37">
        <f>SUM(PM_EULopi[[#This Row],[Ģ1]:[Ģ5]])</f>
        <v>0</v>
      </c>
      <c r="Z425" s="37" t="str">
        <f t="shared" si="32"/>
        <v>(0, 0, 0)</v>
      </c>
      <c r="AA425" s="72"/>
      <c r="AB425" s="72"/>
      <c r="AC425" s="72"/>
      <c r="AD425" s="72"/>
      <c r="AE425" s="72"/>
      <c r="AF425" s="37">
        <f>SUM(PM_EULopi[[#This Row],[C1]:[C5]])</f>
        <v>0</v>
      </c>
      <c r="AG425" s="37" t="str">
        <f t="shared" si="33"/>
        <v>(0, 0, 0)</v>
      </c>
      <c r="AH425" s="68">
        <f>SUM(PM_EULopi[[#This Row],[S Kopā]]+PM_EULopi[[#This Row],[L Kopā]]+PM_EULopi[[#This Row],[Ģ Kopā]]+PM_EULopi[[#This Row],[C Kopā]])</f>
        <v>0</v>
      </c>
      <c r="AI425" s="68" t="str">
        <f t="shared" si="34"/>
        <v>(0, 0, 0)</v>
      </c>
      <c r="AJ425" s="68" t="str">
        <f>IF(PM_EULopi[[#This Row],[KOPĀ
Punkti ]]&gt;0,RANK(PM_EULopi[[#This Row],[KOPĀ
Punkti ]],PM_EULopi[KOPĀ
Punkti ]),"NAV")</f>
        <v>NAV</v>
      </c>
      <c r="AK425" s="68"/>
      <c r="AL425" s="103">
        <f>INDEX(PM_Dalibnieki[],MATCH(PM_EULopi[[#This Row],[Dablībnieka numurs]],PM_Dalibnieki[Dablībnieka numurs],0),6)</f>
        <v>0</v>
      </c>
      <c r="AM425" s="72" t="str">
        <f>IF(PM_EULopi[[#This Row],[Norma ]]="x",COUNTIFS(PM_EULopi[[Norma ]],PM_EULopi[[#This Row],[Norma ]],PM_EULopi[KOPĀ
Punkti ],"&gt;"&amp;PM_EULopi[[#This Row],[KOPĀ
Punkti ]])+1,"")</f>
        <v/>
      </c>
    </row>
    <row r="426" spans="1:39" x14ac:dyDescent="0.25">
      <c r="A426" s="55">
        <v>420</v>
      </c>
      <c r="B426" s="68">
        <v>420</v>
      </c>
      <c r="C426" s="35">
        <f>INDEX(PM_Dalibnieki[],MATCH(PM_EULopi[[#This Row],[Dablībnieka numurs]],PM_Dalibnieki[Dablībnieka numurs],0),2)</f>
        <v>0</v>
      </c>
      <c r="D426" s="35">
        <f>INDEX(PM_Dalibnieki[],MATCH(PM_EULopi[[#This Row],[Dablībnieka numurs]],PM_Dalibnieki[Dablībnieka numurs],0),3)</f>
        <v>0</v>
      </c>
      <c r="E426" s="35">
        <f>INDEX(PM_Dalibnieki[],MATCH(PM_EULopi[[#This Row],[Dablībnieka numurs]],PM_Dalibnieki[Dablībnieka numurs],0),4)</f>
        <v>0</v>
      </c>
      <c r="F426" s="72"/>
      <c r="G426" s="72"/>
      <c r="H426" s="72"/>
      <c r="I426" s="72"/>
      <c r="J426" s="72"/>
      <c r="K426" s="37">
        <f>SUM(PM_EULopi[[#This Row],[S1]:[S5]])</f>
        <v>0</v>
      </c>
      <c r="L426" s="37" t="str">
        <f t="shared" si="30"/>
        <v>(0, 0, 0)</v>
      </c>
      <c r="M426" s="72"/>
      <c r="N426" s="72"/>
      <c r="O426" s="72"/>
      <c r="P426" s="72"/>
      <c r="Q426" s="72"/>
      <c r="R426" s="37">
        <f>SUM(PM_EULopi[[#This Row],[L1]:[L5]])</f>
        <v>0</v>
      </c>
      <c r="S426" s="37" t="str">
        <f t="shared" si="31"/>
        <v>(0, 0, 0)</v>
      </c>
      <c r="T426" s="72"/>
      <c r="U426" s="72"/>
      <c r="V426" s="72"/>
      <c r="W426" s="72"/>
      <c r="X426" s="72"/>
      <c r="Y426" s="37">
        <f>SUM(PM_EULopi[[#This Row],[Ģ1]:[Ģ5]])</f>
        <v>0</v>
      </c>
      <c r="Z426" s="37" t="str">
        <f t="shared" si="32"/>
        <v>(0, 0, 0)</v>
      </c>
      <c r="AA426" s="72"/>
      <c r="AB426" s="72"/>
      <c r="AC426" s="72"/>
      <c r="AD426" s="72"/>
      <c r="AE426" s="72"/>
      <c r="AF426" s="37">
        <f>SUM(PM_EULopi[[#This Row],[C1]:[C5]])</f>
        <v>0</v>
      </c>
      <c r="AG426" s="37" t="str">
        <f t="shared" si="33"/>
        <v>(0, 0, 0)</v>
      </c>
      <c r="AH426" s="68">
        <f>SUM(PM_EULopi[[#This Row],[S Kopā]]+PM_EULopi[[#This Row],[L Kopā]]+PM_EULopi[[#This Row],[Ģ Kopā]]+PM_EULopi[[#This Row],[C Kopā]])</f>
        <v>0</v>
      </c>
      <c r="AI426" s="68" t="str">
        <f t="shared" si="34"/>
        <v>(0, 0, 0)</v>
      </c>
      <c r="AJ426" s="68" t="str">
        <f>IF(PM_EULopi[[#This Row],[KOPĀ
Punkti ]]&gt;0,RANK(PM_EULopi[[#This Row],[KOPĀ
Punkti ]],PM_EULopi[KOPĀ
Punkti ]),"NAV")</f>
        <v>NAV</v>
      </c>
      <c r="AK426" s="68"/>
      <c r="AL426" s="103">
        <f>INDEX(PM_Dalibnieki[],MATCH(PM_EULopi[[#This Row],[Dablībnieka numurs]],PM_Dalibnieki[Dablībnieka numurs],0),6)</f>
        <v>0</v>
      </c>
      <c r="AM426" s="72" t="str">
        <f>IF(PM_EULopi[[#This Row],[Norma ]]="x",COUNTIFS(PM_EULopi[[Norma ]],PM_EULopi[[#This Row],[Norma ]],PM_EULopi[KOPĀ
Punkti ],"&gt;"&amp;PM_EULopi[[#This Row],[KOPĀ
Punkti ]])+1,"")</f>
        <v/>
      </c>
    </row>
    <row r="427" spans="1:39" x14ac:dyDescent="0.25">
      <c r="A427" s="55">
        <v>421</v>
      </c>
      <c r="B427" s="68">
        <v>421</v>
      </c>
      <c r="C427" s="35">
        <f>INDEX(PM_Dalibnieki[],MATCH(PM_EULopi[[#This Row],[Dablībnieka numurs]],PM_Dalibnieki[Dablībnieka numurs],0),2)</f>
        <v>0</v>
      </c>
      <c r="D427" s="35">
        <f>INDEX(PM_Dalibnieki[],MATCH(PM_EULopi[[#This Row],[Dablībnieka numurs]],PM_Dalibnieki[Dablībnieka numurs],0),3)</f>
        <v>0</v>
      </c>
      <c r="E427" s="35">
        <f>INDEX(PM_Dalibnieki[],MATCH(PM_EULopi[[#This Row],[Dablībnieka numurs]],PM_Dalibnieki[Dablībnieka numurs],0),4)</f>
        <v>0</v>
      </c>
      <c r="F427" s="72"/>
      <c r="G427" s="72"/>
      <c r="H427" s="72"/>
      <c r="I427" s="72"/>
      <c r="J427" s="72"/>
      <c r="K427" s="37">
        <f>SUM(PM_EULopi[[#This Row],[S1]:[S5]])</f>
        <v>0</v>
      </c>
      <c r="L427" s="37" t="str">
        <f t="shared" si="30"/>
        <v>(0, 0, 0)</v>
      </c>
      <c r="M427" s="72"/>
      <c r="N427" s="72"/>
      <c r="O427" s="72"/>
      <c r="P427" s="72"/>
      <c r="Q427" s="72"/>
      <c r="R427" s="37">
        <f>SUM(PM_EULopi[[#This Row],[L1]:[L5]])</f>
        <v>0</v>
      </c>
      <c r="S427" s="37" t="str">
        <f t="shared" si="31"/>
        <v>(0, 0, 0)</v>
      </c>
      <c r="T427" s="72"/>
      <c r="U427" s="72"/>
      <c r="V427" s="72"/>
      <c r="W427" s="72"/>
      <c r="X427" s="72"/>
      <c r="Y427" s="37">
        <f>SUM(PM_EULopi[[#This Row],[Ģ1]:[Ģ5]])</f>
        <v>0</v>
      </c>
      <c r="Z427" s="37" t="str">
        <f t="shared" si="32"/>
        <v>(0, 0, 0)</v>
      </c>
      <c r="AA427" s="72"/>
      <c r="AB427" s="72"/>
      <c r="AC427" s="72"/>
      <c r="AD427" s="72"/>
      <c r="AE427" s="72"/>
      <c r="AF427" s="37">
        <f>SUM(PM_EULopi[[#This Row],[C1]:[C5]])</f>
        <v>0</v>
      </c>
      <c r="AG427" s="37" t="str">
        <f t="shared" si="33"/>
        <v>(0, 0, 0)</v>
      </c>
      <c r="AH427" s="68">
        <f>SUM(PM_EULopi[[#This Row],[S Kopā]]+PM_EULopi[[#This Row],[L Kopā]]+PM_EULopi[[#This Row],[Ģ Kopā]]+PM_EULopi[[#This Row],[C Kopā]])</f>
        <v>0</v>
      </c>
      <c r="AI427" s="68" t="str">
        <f t="shared" si="34"/>
        <v>(0, 0, 0)</v>
      </c>
      <c r="AJ427" s="68" t="str">
        <f>IF(PM_EULopi[[#This Row],[KOPĀ
Punkti ]]&gt;0,RANK(PM_EULopi[[#This Row],[KOPĀ
Punkti ]],PM_EULopi[KOPĀ
Punkti ]),"NAV")</f>
        <v>NAV</v>
      </c>
      <c r="AK427" s="68"/>
      <c r="AL427" s="103">
        <f>INDEX(PM_Dalibnieki[],MATCH(PM_EULopi[[#This Row],[Dablībnieka numurs]],PM_Dalibnieki[Dablībnieka numurs],0),6)</f>
        <v>0</v>
      </c>
      <c r="AM427" s="72" t="str">
        <f>IF(PM_EULopi[[#This Row],[Norma ]]="x",COUNTIFS(PM_EULopi[[Norma ]],PM_EULopi[[#This Row],[Norma ]],PM_EULopi[KOPĀ
Punkti ],"&gt;"&amp;PM_EULopi[[#This Row],[KOPĀ
Punkti ]])+1,"")</f>
        <v/>
      </c>
    </row>
    <row r="428" spans="1:39" x14ac:dyDescent="0.25">
      <c r="A428" s="55">
        <v>422</v>
      </c>
      <c r="B428" s="68">
        <v>422</v>
      </c>
      <c r="C428" s="35">
        <f>INDEX(PM_Dalibnieki[],MATCH(PM_EULopi[[#This Row],[Dablībnieka numurs]],PM_Dalibnieki[Dablībnieka numurs],0),2)</f>
        <v>0</v>
      </c>
      <c r="D428" s="35">
        <f>INDEX(PM_Dalibnieki[],MATCH(PM_EULopi[[#This Row],[Dablībnieka numurs]],PM_Dalibnieki[Dablībnieka numurs],0),3)</f>
        <v>0</v>
      </c>
      <c r="E428" s="35">
        <f>INDEX(PM_Dalibnieki[],MATCH(PM_EULopi[[#This Row],[Dablībnieka numurs]],PM_Dalibnieki[Dablībnieka numurs],0),4)</f>
        <v>0</v>
      </c>
      <c r="F428" s="72"/>
      <c r="G428" s="72"/>
      <c r="H428" s="72"/>
      <c r="I428" s="72"/>
      <c r="J428" s="72"/>
      <c r="K428" s="37">
        <f>SUM(PM_EULopi[[#This Row],[S1]:[S5]])</f>
        <v>0</v>
      </c>
      <c r="L428" s="37" t="str">
        <f t="shared" si="30"/>
        <v>(0, 0, 0)</v>
      </c>
      <c r="M428" s="72"/>
      <c r="N428" s="72"/>
      <c r="O428" s="72"/>
      <c r="P428" s="72"/>
      <c r="Q428" s="72"/>
      <c r="R428" s="37">
        <f>SUM(PM_EULopi[[#This Row],[L1]:[L5]])</f>
        <v>0</v>
      </c>
      <c r="S428" s="37" t="str">
        <f t="shared" si="31"/>
        <v>(0, 0, 0)</v>
      </c>
      <c r="T428" s="72"/>
      <c r="U428" s="72"/>
      <c r="V428" s="72"/>
      <c r="W428" s="72"/>
      <c r="X428" s="72"/>
      <c r="Y428" s="37">
        <f>SUM(PM_EULopi[[#This Row],[Ģ1]:[Ģ5]])</f>
        <v>0</v>
      </c>
      <c r="Z428" s="37" t="str">
        <f t="shared" si="32"/>
        <v>(0, 0, 0)</v>
      </c>
      <c r="AA428" s="72"/>
      <c r="AB428" s="72"/>
      <c r="AC428" s="72"/>
      <c r="AD428" s="72"/>
      <c r="AE428" s="72"/>
      <c r="AF428" s="37">
        <f>SUM(PM_EULopi[[#This Row],[C1]:[C5]])</f>
        <v>0</v>
      </c>
      <c r="AG428" s="37" t="str">
        <f t="shared" si="33"/>
        <v>(0, 0, 0)</v>
      </c>
      <c r="AH428" s="68">
        <f>SUM(PM_EULopi[[#This Row],[S Kopā]]+PM_EULopi[[#This Row],[L Kopā]]+PM_EULopi[[#This Row],[Ģ Kopā]]+PM_EULopi[[#This Row],[C Kopā]])</f>
        <v>0</v>
      </c>
      <c r="AI428" s="68" t="str">
        <f t="shared" si="34"/>
        <v>(0, 0, 0)</v>
      </c>
      <c r="AJ428" s="68" t="str">
        <f>IF(PM_EULopi[[#This Row],[KOPĀ
Punkti ]]&gt;0,RANK(PM_EULopi[[#This Row],[KOPĀ
Punkti ]],PM_EULopi[KOPĀ
Punkti ]),"NAV")</f>
        <v>NAV</v>
      </c>
      <c r="AK428" s="68"/>
      <c r="AL428" s="103">
        <f>INDEX(PM_Dalibnieki[],MATCH(PM_EULopi[[#This Row],[Dablībnieka numurs]],PM_Dalibnieki[Dablībnieka numurs],0),6)</f>
        <v>0</v>
      </c>
      <c r="AM428" s="72" t="str">
        <f>IF(PM_EULopi[[#This Row],[Norma ]]="x",COUNTIFS(PM_EULopi[[Norma ]],PM_EULopi[[#This Row],[Norma ]],PM_EULopi[KOPĀ
Punkti ],"&gt;"&amp;PM_EULopi[[#This Row],[KOPĀ
Punkti ]])+1,"")</f>
        <v/>
      </c>
    </row>
    <row r="429" spans="1:39" x14ac:dyDescent="0.25">
      <c r="A429" s="55">
        <v>423</v>
      </c>
      <c r="B429" s="68">
        <v>423</v>
      </c>
      <c r="C429" s="35">
        <f>INDEX(PM_Dalibnieki[],MATCH(PM_EULopi[[#This Row],[Dablībnieka numurs]],PM_Dalibnieki[Dablībnieka numurs],0),2)</f>
        <v>0</v>
      </c>
      <c r="D429" s="35">
        <f>INDEX(PM_Dalibnieki[],MATCH(PM_EULopi[[#This Row],[Dablībnieka numurs]],PM_Dalibnieki[Dablībnieka numurs],0),3)</f>
        <v>0</v>
      </c>
      <c r="E429" s="35">
        <f>INDEX(PM_Dalibnieki[],MATCH(PM_EULopi[[#This Row],[Dablībnieka numurs]],PM_Dalibnieki[Dablībnieka numurs],0),4)</f>
        <v>0</v>
      </c>
      <c r="F429" s="72"/>
      <c r="G429" s="72"/>
      <c r="H429" s="72"/>
      <c r="I429" s="72"/>
      <c r="J429" s="72"/>
      <c r="K429" s="37">
        <f>SUM(PM_EULopi[[#This Row],[S1]:[S5]])</f>
        <v>0</v>
      </c>
      <c r="L429" s="37" t="str">
        <f t="shared" si="30"/>
        <v>(0, 0, 0)</v>
      </c>
      <c r="M429" s="72"/>
      <c r="N429" s="72"/>
      <c r="O429" s="72"/>
      <c r="P429" s="72"/>
      <c r="Q429" s="72"/>
      <c r="R429" s="37">
        <f>SUM(PM_EULopi[[#This Row],[L1]:[L5]])</f>
        <v>0</v>
      </c>
      <c r="S429" s="37" t="str">
        <f t="shared" si="31"/>
        <v>(0, 0, 0)</v>
      </c>
      <c r="T429" s="72"/>
      <c r="U429" s="72"/>
      <c r="V429" s="72"/>
      <c r="W429" s="72"/>
      <c r="X429" s="72"/>
      <c r="Y429" s="37">
        <f>SUM(PM_EULopi[[#This Row],[Ģ1]:[Ģ5]])</f>
        <v>0</v>
      </c>
      <c r="Z429" s="37" t="str">
        <f t="shared" si="32"/>
        <v>(0, 0, 0)</v>
      </c>
      <c r="AA429" s="72"/>
      <c r="AB429" s="72"/>
      <c r="AC429" s="72"/>
      <c r="AD429" s="72"/>
      <c r="AE429" s="72"/>
      <c r="AF429" s="37">
        <f>SUM(PM_EULopi[[#This Row],[C1]:[C5]])</f>
        <v>0</v>
      </c>
      <c r="AG429" s="37" t="str">
        <f t="shared" si="33"/>
        <v>(0, 0, 0)</v>
      </c>
      <c r="AH429" s="68">
        <f>SUM(PM_EULopi[[#This Row],[S Kopā]]+PM_EULopi[[#This Row],[L Kopā]]+PM_EULopi[[#This Row],[Ģ Kopā]]+PM_EULopi[[#This Row],[C Kopā]])</f>
        <v>0</v>
      </c>
      <c r="AI429" s="68" t="str">
        <f t="shared" si="34"/>
        <v>(0, 0, 0)</v>
      </c>
      <c r="AJ429" s="68" t="str">
        <f>IF(PM_EULopi[[#This Row],[KOPĀ
Punkti ]]&gt;0,RANK(PM_EULopi[[#This Row],[KOPĀ
Punkti ]],PM_EULopi[KOPĀ
Punkti ]),"NAV")</f>
        <v>NAV</v>
      </c>
      <c r="AK429" s="68"/>
      <c r="AL429" s="103">
        <f>INDEX(PM_Dalibnieki[],MATCH(PM_EULopi[[#This Row],[Dablībnieka numurs]],PM_Dalibnieki[Dablībnieka numurs],0),6)</f>
        <v>0</v>
      </c>
      <c r="AM429" s="72" t="str">
        <f>IF(PM_EULopi[[#This Row],[Norma ]]="x",COUNTIFS(PM_EULopi[[Norma ]],PM_EULopi[[#This Row],[Norma ]],PM_EULopi[KOPĀ
Punkti ],"&gt;"&amp;PM_EULopi[[#This Row],[KOPĀ
Punkti ]])+1,"")</f>
        <v/>
      </c>
    </row>
    <row r="430" spans="1:39" x14ac:dyDescent="0.25">
      <c r="A430" s="55">
        <v>424</v>
      </c>
      <c r="B430" s="68">
        <v>424</v>
      </c>
      <c r="C430" s="35">
        <f>INDEX(PM_Dalibnieki[],MATCH(PM_EULopi[[#This Row],[Dablībnieka numurs]],PM_Dalibnieki[Dablībnieka numurs],0),2)</f>
        <v>0</v>
      </c>
      <c r="D430" s="35">
        <f>INDEX(PM_Dalibnieki[],MATCH(PM_EULopi[[#This Row],[Dablībnieka numurs]],PM_Dalibnieki[Dablībnieka numurs],0),3)</f>
        <v>0</v>
      </c>
      <c r="E430" s="35">
        <f>INDEX(PM_Dalibnieki[],MATCH(PM_EULopi[[#This Row],[Dablībnieka numurs]],PM_Dalibnieki[Dablībnieka numurs],0),4)</f>
        <v>0</v>
      </c>
      <c r="F430" s="72"/>
      <c r="G430" s="72"/>
      <c r="H430" s="72"/>
      <c r="I430" s="72"/>
      <c r="J430" s="72"/>
      <c r="K430" s="37">
        <f>SUM(PM_EULopi[[#This Row],[S1]:[S5]])</f>
        <v>0</v>
      </c>
      <c r="L430" s="37" t="str">
        <f t="shared" si="30"/>
        <v>(0, 0, 0)</v>
      </c>
      <c r="M430" s="72"/>
      <c r="N430" s="72"/>
      <c r="O430" s="72"/>
      <c r="P430" s="72"/>
      <c r="Q430" s="72"/>
      <c r="R430" s="37">
        <f>SUM(PM_EULopi[[#This Row],[L1]:[L5]])</f>
        <v>0</v>
      </c>
      <c r="S430" s="37" t="str">
        <f t="shared" si="31"/>
        <v>(0, 0, 0)</v>
      </c>
      <c r="T430" s="72"/>
      <c r="U430" s="72"/>
      <c r="V430" s="72"/>
      <c r="W430" s="72"/>
      <c r="X430" s="72"/>
      <c r="Y430" s="37">
        <f>SUM(PM_EULopi[[#This Row],[Ģ1]:[Ģ5]])</f>
        <v>0</v>
      </c>
      <c r="Z430" s="37" t="str">
        <f t="shared" si="32"/>
        <v>(0, 0, 0)</v>
      </c>
      <c r="AA430" s="72"/>
      <c r="AB430" s="72"/>
      <c r="AC430" s="72"/>
      <c r="AD430" s="72"/>
      <c r="AE430" s="72"/>
      <c r="AF430" s="37">
        <f>SUM(PM_EULopi[[#This Row],[C1]:[C5]])</f>
        <v>0</v>
      </c>
      <c r="AG430" s="37" t="str">
        <f t="shared" si="33"/>
        <v>(0, 0, 0)</v>
      </c>
      <c r="AH430" s="68">
        <f>SUM(PM_EULopi[[#This Row],[S Kopā]]+PM_EULopi[[#This Row],[L Kopā]]+PM_EULopi[[#This Row],[Ģ Kopā]]+PM_EULopi[[#This Row],[C Kopā]])</f>
        <v>0</v>
      </c>
      <c r="AI430" s="68" t="str">
        <f t="shared" si="34"/>
        <v>(0, 0, 0)</v>
      </c>
      <c r="AJ430" s="68" t="str">
        <f>IF(PM_EULopi[[#This Row],[KOPĀ
Punkti ]]&gt;0,RANK(PM_EULopi[[#This Row],[KOPĀ
Punkti ]],PM_EULopi[KOPĀ
Punkti ]),"NAV")</f>
        <v>NAV</v>
      </c>
      <c r="AK430" s="68"/>
      <c r="AL430" s="103">
        <f>INDEX(PM_Dalibnieki[],MATCH(PM_EULopi[[#This Row],[Dablībnieka numurs]],PM_Dalibnieki[Dablībnieka numurs],0),6)</f>
        <v>0</v>
      </c>
      <c r="AM430" s="72" t="str">
        <f>IF(PM_EULopi[[#This Row],[Norma ]]="x",COUNTIFS(PM_EULopi[[Norma ]],PM_EULopi[[#This Row],[Norma ]],PM_EULopi[KOPĀ
Punkti ],"&gt;"&amp;PM_EULopi[[#This Row],[KOPĀ
Punkti ]])+1,"")</f>
        <v/>
      </c>
    </row>
    <row r="431" spans="1:39" x14ac:dyDescent="0.25">
      <c r="A431" s="55">
        <v>425</v>
      </c>
      <c r="B431" s="68">
        <v>425</v>
      </c>
      <c r="C431" s="35">
        <f>INDEX(PM_Dalibnieki[],MATCH(PM_EULopi[[#This Row],[Dablībnieka numurs]],PM_Dalibnieki[Dablībnieka numurs],0),2)</f>
        <v>0</v>
      </c>
      <c r="D431" s="35">
        <f>INDEX(PM_Dalibnieki[],MATCH(PM_EULopi[[#This Row],[Dablībnieka numurs]],PM_Dalibnieki[Dablībnieka numurs],0),3)</f>
        <v>0</v>
      </c>
      <c r="E431" s="35">
        <f>INDEX(PM_Dalibnieki[],MATCH(PM_EULopi[[#This Row],[Dablībnieka numurs]],PM_Dalibnieki[Dablībnieka numurs],0),4)</f>
        <v>0</v>
      </c>
      <c r="F431" s="72"/>
      <c r="G431" s="72"/>
      <c r="H431" s="72"/>
      <c r="I431" s="72"/>
      <c r="J431" s="72"/>
      <c r="K431" s="37">
        <f>SUM(PM_EULopi[[#This Row],[S1]:[S5]])</f>
        <v>0</v>
      </c>
      <c r="L431" s="37" t="str">
        <f t="shared" si="30"/>
        <v>(0, 0, 0)</v>
      </c>
      <c r="M431" s="72"/>
      <c r="N431" s="72"/>
      <c r="O431" s="72"/>
      <c r="P431" s="72"/>
      <c r="Q431" s="72"/>
      <c r="R431" s="37">
        <f>SUM(PM_EULopi[[#This Row],[L1]:[L5]])</f>
        <v>0</v>
      </c>
      <c r="S431" s="37" t="str">
        <f t="shared" si="31"/>
        <v>(0, 0, 0)</v>
      </c>
      <c r="T431" s="72"/>
      <c r="U431" s="72"/>
      <c r="V431" s="72"/>
      <c r="W431" s="72"/>
      <c r="X431" s="72"/>
      <c r="Y431" s="37">
        <f>SUM(PM_EULopi[[#This Row],[Ģ1]:[Ģ5]])</f>
        <v>0</v>
      </c>
      <c r="Z431" s="37" t="str">
        <f t="shared" si="32"/>
        <v>(0, 0, 0)</v>
      </c>
      <c r="AA431" s="72"/>
      <c r="AB431" s="72"/>
      <c r="AC431" s="72"/>
      <c r="AD431" s="72"/>
      <c r="AE431" s="72"/>
      <c r="AF431" s="37">
        <f>SUM(PM_EULopi[[#This Row],[C1]:[C5]])</f>
        <v>0</v>
      </c>
      <c r="AG431" s="37" t="str">
        <f t="shared" si="33"/>
        <v>(0, 0, 0)</v>
      </c>
      <c r="AH431" s="68">
        <f>SUM(PM_EULopi[[#This Row],[S Kopā]]+PM_EULopi[[#This Row],[L Kopā]]+PM_EULopi[[#This Row],[Ģ Kopā]]+PM_EULopi[[#This Row],[C Kopā]])</f>
        <v>0</v>
      </c>
      <c r="AI431" s="68" t="str">
        <f t="shared" si="34"/>
        <v>(0, 0, 0)</v>
      </c>
      <c r="AJ431" s="68" t="str">
        <f>IF(PM_EULopi[[#This Row],[KOPĀ
Punkti ]]&gt;0,RANK(PM_EULopi[[#This Row],[KOPĀ
Punkti ]],PM_EULopi[KOPĀ
Punkti ]),"NAV")</f>
        <v>NAV</v>
      </c>
      <c r="AK431" s="68"/>
      <c r="AL431" s="103">
        <f>INDEX(PM_Dalibnieki[],MATCH(PM_EULopi[[#This Row],[Dablībnieka numurs]],PM_Dalibnieki[Dablībnieka numurs],0),6)</f>
        <v>0</v>
      </c>
      <c r="AM431" s="72" t="str">
        <f>IF(PM_EULopi[[#This Row],[Norma ]]="x",COUNTIFS(PM_EULopi[[Norma ]],PM_EULopi[[#This Row],[Norma ]],PM_EULopi[KOPĀ
Punkti ],"&gt;"&amp;PM_EULopi[[#This Row],[KOPĀ
Punkti ]])+1,"")</f>
        <v/>
      </c>
    </row>
    <row r="432" spans="1:39" x14ac:dyDescent="0.25">
      <c r="A432" s="55">
        <v>426</v>
      </c>
      <c r="B432" s="68">
        <v>426</v>
      </c>
      <c r="C432" s="35">
        <f>INDEX(PM_Dalibnieki[],MATCH(PM_EULopi[[#This Row],[Dablībnieka numurs]],PM_Dalibnieki[Dablībnieka numurs],0),2)</f>
        <v>0</v>
      </c>
      <c r="D432" s="35">
        <f>INDEX(PM_Dalibnieki[],MATCH(PM_EULopi[[#This Row],[Dablībnieka numurs]],PM_Dalibnieki[Dablībnieka numurs],0),3)</f>
        <v>0</v>
      </c>
      <c r="E432" s="35">
        <f>INDEX(PM_Dalibnieki[],MATCH(PM_EULopi[[#This Row],[Dablībnieka numurs]],PM_Dalibnieki[Dablībnieka numurs],0),4)</f>
        <v>0</v>
      </c>
      <c r="F432" s="72"/>
      <c r="G432" s="72"/>
      <c r="H432" s="72"/>
      <c r="I432" s="72"/>
      <c r="J432" s="72"/>
      <c r="K432" s="37">
        <f>SUM(PM_EULopi[[#This Row],[S1]:[S5]])</f>
        <v>0</v>
      </c>
      <c r="L432" s="37" t="str">
        <f t="shared" si="30"/>
        <v>(0, 0, 0)</v>
      </c>
      <c r="M432" s="72"/>
      <c r="N432" s="72"/>
      <c r="O432" s="72"/>
      <c r="P432" s="72"/>
      <c r="Q432" s="72"/>
      <c r="R432" s="37">
        <f>SUM(PM_EULopi[[#This Row],[L1]:[L5]])</f>
        <v>0</v>
      </c>
      <c r="S432" s="37" t="str">
        <f t="shared" si="31"/>
        <v>(0, 0, 0)</v>
      </c>
      <c r="T432" s="72"/>
      <c r="U432" s="72"/>
      <c r="V432" s="72"/>
      <c r="W432" s="72"/>
      <c r="X432" s="72"/>
      <c r="Y432" s="37">
        <f>SUM(PM_EULopi[[#This Row],[Ģ1]:[Ģ5]])</f>
        <v>0</v>
      </c>
      <c r="Z432" s="37" t="str">
        <f t="shared" si="32"/>
        <v>(0, 0, 0)</v>
      </c>
      <c r="AA432" s="72"/>
      <c r="AB432" s="72"/>
      <c r="AC432" s="72"/>
      <c r="AD432" s="72"/>
      <c r="AE432" s="72"/>
      <c r="AF432" s="37">
        <f>SUM(PM_EULopi[[#This Row],[C1]:[C5]])</f>
        <v>0</v>
      </c>
      <c r="AG432" s="37" t="str">
        <f t="shared" si="33"/>
        <v>(0, 0, 0)</v>
      </c>
      <c r="AH432" s="68">
        <f>SUM(PM_EULopi[[#This Row],[S Kopā]]+PM_EULopi[[#This Row],[L Kopā]]+PM_EULopi[[#This Row],[Ģ Kopā]]+PM_EULopi[[#This Row],[C Kopā]])</f>
        <v>0</v>
      </c>
      <c r="AI432" s="68" t="str">
        <f t="shared" si="34"/>
        <v>(0, 0, 0)</v>
      </c>
      <c r="AJ432" s="68" t="str">
        <f>IF(PM_EULopi[[#This Row],[KOPĀ
Punkti ]]&gt;0,RANK(PM_EULopi[[#This Row],[KOPĀ
Punkti ]],PM_EULopi[KOPĀ
Punkti ]),"NAV")</f>
        <v>NAV</v>
      </c>
      <c r="AK432" s="68"/>
      <c r="AL432" s="103">
        <f>INDEX(PM_Dalibnieki[],MATCH(PM_EULopi[[#This Row],[Dablībnieka numurs]],PM_Dalibnieki[Dablībnieka numurs],0),6)</f>
        <v>0</v>
      </c>
      <c r="AM432" s="72" t="str">
        <f>IF(PM_EULopi[[#This Row],[Norma ]]="x",COUNTIFS(PM_EULopi[[Norma ]],PM_EULopi[[#This Row],[Norma ]],PM_EULopi[KOPĀ
Punkti ],"&gt;"&amp;PM_EULopi[[#This Row],[KOPĀ
Punkti ]])+1,"")</f>
        <v/>
      </c>
    </row>
    <row r="433" spans="1:39" x14ac:dyDescent="0.25">
      <c r="A433" s="55">
        <v>427</v>
      </c>
      <c r="B433" s="68">
        <v>427</v>
      </c>
      <c r="C433" s="35">
        <f>INDEX(PM_Dalibnieki[],MATCH(PM_EULopi[[#This Row],[Dablībnieka numurs]],PM_Dalibnieki[Dablībnieka numurs],0),2)</f>
        <v>0</v>
      </c>
      <c r="D433" s="35">
        <f>INDEX(PM_Dalibnieki[],MATCH(PM_EULopi[[#This Row],[Dablībnieka numurs]],PM_Dalibnieki[Dablībnieka numurs],0),3)</f>
        <v>0</v>
      </c>
      <c r="E433" s="35">
        <f>INDEX(PM_Dalibnieki[],MATCH(PM_EULopi[[#This Row],[Dablībnieka numurs]],PM_Dalibnieki[Dablībnieka numurs],0),4)</f>
        <v>0</v>
      </c>
      <c r="F433" s="72"/>
      <c r="G433" s="72"/>
      <c r="H433" s="72"/>
      <c r="I433" s="72"/>
      <c r="J433" s="72"/>
      <c r="K433" s="37">
        <f>SUM(PM_EULopi[[#This Row],[S1]:[S5]])</f>
        <v>0</v>
      </c>
      <c r="L433" s="37" t="str">
        <f t="shared" si="30"/>
        <v>(0, 0, 0)</v>
      </c>
      <c r="M433" s="72"/>
      <c r="N433" s="72"/>
      <c r="O433" s="72"/>
      <c r="P433" s="72"/>
      <c r="Q433" s="72"/>
      <c r="R433" s="37">
        <f>SUM(PM_EULopi[[#This Row],[L1]:[L5]])</f>
        <v>0</v>
      </c>
      <c r="S433" s="37" t="str">
        <f t="shared" si="31"/>
        <v>(0, 0, 0)</v>
      </c>
      <c r="T433" s="72"/>
      <c r="U433" s="72"/>
      <c r="V433" s="72"/>
      <c r="W433" s="72"/>
      <c r="X433" s="72"/>
      <c r="Y433" s="37">
        <f>SUM(PM_EULopi[[#This Row],[Ģ1]:[Ģ5]])</f>
        <v>0</v>
      </c>
      <c r="Z433" s="37" t="str">
        <f t="shared" si="32"/>
        <v>(0, 0, 0)</v>
      </c>
      <c r="AA433" s="72"/>
      <c r="AB433" s="72"/>
      <c r="AC433" s="72"/>
      <c r="AD433" s="72"/>
      <c r="AE433" s="72"/>
      <c r="AF433" s="37">
        <f>SUM(PM_EULopi[[#This Row],[C1]:[C5]])</f>
        <v>0</v>
      </c>
      <c r="AG433" s="37" t="str">
        <f t="shared" si="33"/>
        <v>(0, 0, 0)</v>
      </c>
      <c r="AH433" s="68">
        <f>SUM(PM_EULopi[[#This Row],[S Kopā]]+PM_EULopi[[#This Row],[L Kopā]]+PM_EULopi[[#This Row],[Ģ Kopā]]+PM_EULopi[[#This Row],[C Kopā]])</f>
        <v>0</v>
      </c>
      <c r="AI433" s="68" t="str">
        <f t="shared" si="34"/>
        <v>(0, 0, 0)</v>
      </c>
      <c r="AJ433" s="68" t="str">
        <f>IF(PM_EULopi[[#This Row],[KOPĀ
Punkti ]]&gt;0,RANK(PM_EULopi[[#This Row],[KOPĀ
Punkti ]],PM_EULopi[KOPĀ
Punkti ]),"NAV")</f>
        <v>NAV</v>
      </c>
      <c r="AK433" s="68"/>
      <c r="AL433" s="103">
        <f>INDEX(PM_Dalibnieki[],MATCH(PM_EULopi[[#This Row],[Dablībnieka numurs]],PM_Dalibnieki[Dablībnieka numurs],0),6)</f>
        <v>0</v>
      </c>
      <c r="AM433" s="72" t="str">
        <f>IF(PM_EULopi[[#This Row],[Norma ]]="x",COUNTIFS(PM_EULopi[[Norma ]],PM_EULopi[[#This Row],[Norma ]],PM_EULopi[KOPĀ
Punkti ],"&gt;"&amp;PM_EULopi[[#This Row],[KOPĀ
Punkti ]])+1,"")</f>
        <v/>
      </c>
    </row>
    <row r="434" spans="1:39" x14ac:dyDescent="0.25">
      <c r="A434" s="55">
        <v>428</v>
      </c>
      <c r="B434" s="68">
        <v>428</v>
      </c>
      <c r="C434" s="35">
        <f>INDEX(PM_Dalibnieki[],MATCH(PM_EULopi[[#This Row],[Dablībnieka numurs]],PM_Dalibnieki[Dablībnieka numurs],0),2)</f>
        <v>0</v>
      </c>
      <c r="D434" s="35">
        <f>INDEX(PM_Dalibnieki[],MATCH(PM_EULopi[[#This Row],[Dablībnieka numurs]],PM_Dalibnieki[Dablībnieka numurs],0),3)</f>
        <v>0</v>
      </c>
      <c r="E434" s="35">
        <f>INDEX(PM_Dalibnieki[],MATCH(PM_EULopi[[#This Row],[Dablībnieka numurs]],PM_Dalibnieki[Dablībnieka numurs],0),4)</f>
        <v>0</v>
      </c>
      <c r="F434" s="72"/>
      <c r="G434" s="72"/>
      <c r="H434" s="72"/>
      <c r="I434" s="72"/>
      <c r="J434" s="72"/>
      <c r="K434" s="37">
        <f>SUM(PM_EULopi[[#This Row],[S1]:[S5]])</f>
        <v>0</v>
      </c>
      <c r="L434" s="37" t="str">
        <f t="shared" si="30"/>
        <v>(0, 0, 0)</v>
      </c>
      <c r="M434" s="72"/>
      <c r="N434" s="72"/>
      <c r="O434" s="72"/>
      <c r="P434" s="72"/>
      <c r="Q434" s="72"/>
      <c r="R434" s="37">
        <f>SUM(PM_EULopi[[#This Row],[L1]:[L5]])</f>
        <v>0</v>
      </c>
      <c r="S434" s="37" t="str">
        <f t="shared" si="31"/>
        <v>(0, 0, 0)</v>
      </c>
      <c r="T434" s="72"/>
      <c r="U434" s="72"/>
      <c r="V434" s="72"/>
      <c r="W434" s="72"/>
      <c r="X434" s="72"/>
      <c r="Y434" s="37">
        <f>SUM(PM_EULopi[[#This Row],[Ģ1]:[Ģ5]])</f>
        <v>0</v>
      </c>
      <c r="Z434" s="37" t="str">
        <f t="shared" si="32"/>
        <v>(0, 0, 0)</v>
      </c>
      <c r="AA434" s="72"/>
      <c r="AB434" s="72"/>
      <c r="AC434" s="72"/>
      <c r="AD434" s="72"/>
      <c r="AE434" s="72"/>
      <c r="AF434" s="37">
        <f>SUM(PM_EULopi[[#This Row],[C1]:[C5]])</f>
        <v>0</v>
      </c>
      <c r="AG434" s="37" t="str">
        <f t="shared" si="33"/>
        <v>(0, 0, 0)</v>
      </c>
      <c r="AH434" s="68">
        <f>SUM(PM_EULopi[[#This Row],[S Kopā]]+PM_EULopi[[#This Row],[L Kopā]]+PM_EULopi[[#This Row],[Ģ Kopā]]+PM_EULopi[[#This Row],[C Kopā]])</f>
        <v>0</v>
      </c>
      <c r="AI434" s="68" t="str">
        <f t="shared" si="34"/>
        <v>(0, 0, 0)</v>
      </c>
      <c r="AJ434" s="68" t="str">
        <f>IF(PM_EULopi[[#This Row],[KOPĀ
Punkti ]]&gt;0,RANK(PM_EULopi[[#This Row],[KOPĀ
Punkti ]],PM_EULopi[KOPĀ
Punkti ]),"NAV")</f>
        <v>NAV</v>
      </c>
      <c r="AK434" s="68"/>
      <c r="AL434" s="103">
        <f>INDEX(PM_Dalibnieki[],MATCH(PM_EULopi[[#This Row],[Dablībnieka numurs]],PM_Dalibnieki[Dablībnieka numurs],0),6)</f>
        <v>0</v>
      </c>
      <c r="AM434" s="72" t="str">
        <f>IF(PM_EULopi[[#This Row],[Norma ]]="x",COUNTIFS(PM_EULopi[[Norma ]],PM_EULopi[[#This Row],[Norma ]],PM_EULopi[KOPĀ
Punkti ],"&gt;"&amp;PM_EULopi[[#This Row],[KOPĀ
Punkti ]])+1,"")</f>
        <v/>
      </c>
    </row>
    <row r="435" spans="1:39" x14ac:dyDescent="0.25">
      <c r="A435" s="55">
        <v>429</v>
      </c>
      <c r="B435" s="68">
        <v>429</v>
      </c>
      <c r="C435" s="35">
        <f>INDEX(PM_Dalibnieki[],MATCH(PM_EULopi[[#This Row],[Dablībnieka numurs]],PM_Dalibnieki[Dablībnieka numurs],0),2)</f>
        <v>0</v>
      </c>
      <c r="D435" s="35">
        <f>INDEX(PM_Dalibnieki[],MATCH(PM_EULopi[[#This Row],[Dablībnieka numurs]],PM_Dalibnieki[Dablībnieka numurs],0),3)</f>
        <v>0</v>
      </c>
      <c r="E435" s="35">
        <f>INDEX(PM_Dalibnieki[],MATCH(PM_EULopi[[#This Row],[Dablībnieka numurs]],PM_Dalibnieki[Dablībnieka numurs],0),4)</f>
        <v>0</v>
      </c>
      <c r="F435" s="72"/>
      <c r="G435" s="72"/>
      <c r="H435" s="72"/>
      <c r="I435" s="72"/>
      <c r="J435" s="72"/>
      <c r="K435" s="37">
        <f>SUM(PM_EULopi[[#This Row],[S1]:[S5]])</f>
        <v>0</v>
      </c>
      <c r="L435" s="37" t="str">
        <f t="shared" si="30"/>
        <v>(0, 0, 0)</v>
      </c>
      <c r="M435" s="72"/>
      <c r="N435" s="72"/>
      <c r="O435" s="72"/>
      <c r="P435" s="72"/>
      <c r="Q435" s="72"/>
      <c r="R435" s="37">
        <f>SUM(PM_EULopi[[#This Row],[L1]:[L5]])</f>
        <v>0</v>
      </c>
      <c r="S435" s="37" t="str">
        <f t="shared" si="31"/>
        <v>(0, 0, 0)</v>
      </c>
      <c r="T435" s="72"/>
      <c r="U435" s="72"/>
      <c r="V435" s="72"/>
      <c r="W435" s="72"/>
      <c r="X435" s="72"/>
      <c r="Y435" s="37">
        <f>SUM(PM_EULopi[[#This Row],[Ģ1]:[Ģ5]])</f>
        <v>0</v>
      </c>
      <c r="Z435" s="37" t="str">
        <f t="shared" si="32"/>
        <v>(0, 0, 0)</v>
      </c>
      <c r="AA435" s="72"/>
      <c r="AB435" s="72"/>
      <c r="AC435" s="72"/>
      <c r="AD435" s="72"/>
      <c r="AE435" s="72"/>
      <c r="AF435" s="37">
        <f>SUM(PM_EULopi[[#This Row],[C1]:[C5]])</f>
        <v>0</v>
      </c>
      <c r="AG435" s="37" t="str">
        <f t="shared" si="33"/>
        <v>(0, 0, 0)</v>
      </c>
      <c r="AH435" s="68">
        <f>SUM(PM_EULopi[[#This Row],[S Kopā]]+PM_EULopi[[#This Row],[L Kopā]]+PM_EULopi[[#This Row],[Ģ Kopā]]+PM_EULopi[[#This Row],[C Kopā]])</f>
        <v>0</v>
      </c>
      <c r="AI435" s="68" t="str">
        <f t="shared" si="34"/>
        <v>(0, 0, 0)</v>
      </c>
      <c r="AJ435" s="68" t="str">
        <f>IF(PM_EULopi[[#This Row],[KOPĀ
Punkti ]]&gt;0,RANK(PM_EULopi[[#This Row],[KOPĀ
Punkti ]],PM_EULopi[KOPĀ
Punkti ]),"NAV")</f>
        <v>NAV</v>
      </c>
      <c r="AK435" s="68"/>
      <c r="AL435" s="103">
        <f>INDEX(PM_Dalibnieki[],MATCH(PM_EULopi[[#This Row],[Dablībnieka numurs]],PM_Dalibnieki[Dablībnieka numurs],0),6)</f>
        <v>0</v>
      </c>
      <c r="AM435" s="72" t="str">
        <f>IF(PM_EULopi[[#This Row],[Norma ]]="x",COUNTIFS(PM_EULopi[[Norma ]],PM_EULopi[[#This Row],[Norma ]],PM_EULopi[KOPĀ
Punkti ],"&gt;"&amp;PM_EULopi[[#This Row],[KOPĀ
Punkti ]])+1,"")</f>
        <v/>
      </c>
    </row>
    <row r="436" spans="1:39" x14ac:dyDescent="0.25">
      <c r="A436" s="55">
        <v>430</v>
      </c>
      <c r="B436" s="68">
        <v>430</v>
      </c>
      <c r="C436" s="35">
        <f>INDEX(PM_Dalibnieki[],MATCH(PM_EULopi[[#This Row],[Dablībnieka numurs]],PM_Dalibnieki[Dablībnieka numurs],0),2)</f>
        <v>0</v>
      </c>
      <c r="D436" s="35">
        <f>INDEX(PM_Dalibnieki[],MATCH(PM_EULopi[[#This Row],[Dablībnieka numurs]],PM_Dalibnieki[Dablībnieka numurs],0),3)</f>
        <v>0</v>
      </c>
      <c r="E436" s="35">
        <f>INDEX(PM_Dalibnieki[],MATCH(PM_EULopi[[#This Row],[Dablībnieka numurs]],PM_Dalibnieki[Dablībnieka numurs],0),4)</f>
        <v>0</v>
      </c>
      <c r="F436" s="72"/>
      <c r="G436" s="72"/>
      <c r="H436" s="72"/>
      <c r="I436" s="72"/>
      <c r="J436" s="72"/>
      <c r="K436" s="37">
        <f>SUM(PM_EULopi[[#This Row],[S1]:[S5]])</f>
        <v>0</v>
      </c>
      <c r="L436" s="37" t="str">
        <f t="shared" si="30"/>
        <v>(0, 0, 0)</v>
      </c>
      <c r="M436" s="72"/>
      <c r="N436" s="72"/>
      <c r="O436" s="72"/>
      <c r="P436" s="72"/>
      <c r="Q436" s="72"/>
      <c r="R436" s="37">
        <f>SUM(PM_EULopi[[#This Row],[L1]:[L5]])</f>
        <v>0</v>
      </c>
      <c r="S436" s="37" t="str">
        <f t="shared" si="31"/>
        <v>(0, 0, 0)</v>
      </c>
      <c r="T436" s="72"/>
      <c r="U436" s="72"/>
      <c r="V436" s="72"/>
      <c r="W436" s="72"/>
      <c r="X436" s="72"/>
      <c r="Y436" s="37">
        <f>SUM(PM_EULopi[[#This Row],[Ģ1]:[Ģ5]])</f>
        <v>0</v>
      </c>
      <c r="Z436" s="37" t="str">
        <f t="shared" si="32"/>
        <v>(0, 0, 0)</v>
      </c>
      <c r="AA436" s="72"/>
      <c r="AB436" s="72"/>
      <c r="AC436" s="72"/>
      <c r="AD436" s="72"/>
      <c r="AE436" s="72"/>
      <c r="AF436" s="37">
        <f>SUM(PM_EULopi[[#This Row],[C1]:[C5]])</f>
        <v>0</v>
      </c>
      <c r="AG436" s="37" t="str">
        <f t="shared" si="33"/>
        <v>(0, 0, 0)</v>
      </c>
      <c r="AH436" s="68">
        <f>SUM(PM_EULopi[[#This Row],[S Kopā]]+PM_EULopi[[#This Row],[L Kopā]]+PM_EULopi[[#This Row],[Ģ Kopā]]+PM_EULopi[[#This Row],[C Kopā]])</f>
        <v>0</v>
      </c>
      <c r="AI436" s="68" t="str">
        <f t="shared" si="34"/>
        <v>(0, 0, 0)</v>
      </c>
      <c r="AJ436" s="68" t="str">
        <f>IF(PM_EULopi[[#This Row],[KOPĀ
Punkti ]]&gt;0,RANK(PM_EULopi[[#This Row],[KOPĀ
Punkti ]],PM_EULopi[KOPĀ
Punkti ]),"NAV")</f>
        <v>NAV</v>
      </c>
      <c r="AK436" s="68"/>
      <c r="AL436" s="103">
        <f>INDEX(PM_Dalibnieki[],MATCH(PM_EULopi[[#This Row],[Dablībnieka numurs]],PM_Dalibnieki[Dablībnieka numurs],0),6)</f>
        <v>0</v>
      </c>
      <c r="AM436" s="72" t="str">
        <f>IF(PM_EULopi[[#This Row],[Norma ]]="x",COUNTIFS(PM_EULopi[[Norma ]],PM_EULopi[[#This Row],[Norma ]],PM_EULopi[KOPĀ
Punkti ],"&gt;"&amp;PM_EULopi[[#This Row],[KOPĀ
Punkti ]])+1,"")</f>
        <v/>
      </c>
    </row>
    <row r="437" spans="1:39" x14ac:dyDescent="0.25">
      <c r="A437" s="55">
        <v>431</v>
      </c>
      <c r="B437" s="68">
        <v>431</v>
      </c>
      <c r="C437" s="35">
        <f>INDEX(PM_Dalibnieki[],MATCH(PM_EULopi[[#This Row],[Dablībnieka numurs]],PM_Dalibnieki[Dablībnieka numurs],0),2)</f>
        <v>0</v>
      </c>
      <c r="D437" s="35">
        <f>INDEX(PM_Dalibnieki[],MATCH(PM_EULopi[[#This Row],[Dablībnieka numurs]],PM_Dalibnieki[Dablībnieka numurs],0),3)</f>
        <v>0</v>
      </c>
      <c r="E437" s="35">
        <f>INDEX(PM_Dalibnieki[],MATCH(PM_EULopi[[#This Row],[Dablībnieka numurs]],PM_Dalibnieki[Dablībnieka numurs],0),4)</f>
        <v>0</v>
      </c>
      <c r="F437" s="72"/>
      <c r="G437" s="72"/>
      <c r="H437" s="72"/>
      <c r="I437" s="72"/>
      <c r="J437" s="72"/>
      <c r="K437" s="37">
        <f>SUM(PM_EULopi[[#This Row],[S1]:[S5]])</f>
        <v>0</v>
      </c>
      <c r="L437" s="37" t="str">
        <f t="shared" si="30"/>
        <v>(0, 0, 0)</v>
      </c>
      <c r="M437" s="72"/>
      <c r="N437" s="72"/>
      <c r="O437" s="72"/>
      <c r="P437" s="72"/>
      <c r="Q437" s="72"/>
      <c r="R437" s="37">
        <f>SUM(PM_EULopi[[#This Row],[L1]:[L5]])</f>
        <v>0</v>
      </c>
      <c r="S437" s="37" t="str">
        <f t="shared" si="31"/>
        <v>(0, 0, 0)</v>
      </c>
      <c r="T437" s="72"/>
      <c r="U437" s="72"/>
      <c r="V437" s="72"/>
      <c r="W437" s="72"/>
      <c r="X437" s="72"/>
      <c r="Y437" s="37">
        <f>SUM(PM_EULopi[[#This Row],[Ģ1]:[Ģ5]])</f>
        <v>0</v>
      </c>
      <c r="Z437" s="37" t="str">
        <f t="shared" si="32"/>
        <v>(0, 0, 0)</v>
      </c>
      <c r="AA437" s="72"/>
      <c r="AB437" s="72"/>
      <c r="AC437" s="72"/>
      <c r="AD437" s="72"/>
      <c r="AE437" s="72"/>
      <c r="AF437" s="37">
        <f>SUM(PM_EULopi[[#This Row],[C1]:[C5]])</f>
        <v>0</v>
      </c>
      <c r="AG437" s="37" t="str">
        <f t="shared" si="33"/>
        <v>(0, 0, 0)</v>
      </c>
      <c r="AH437" s="68">
        <f>SUM(PM_EULopi[[#This Row],[S Kopā]]+PM_EULopi[[#This Row],[L Kopā]]+PM_EULopi[[#This Row],[Ģ Kopā]]+PM_EULopi[[#This Row],[C Kopā]])</f>
        <v>0</v>
      </c>
      <c r="AI437" s="68" t="str">
        <f t="shared" si="34"/>
        <v>(0, 0, 0)</v>
      </c>
      <c r="AJ437" s="68" t="str">
        <f>IF(PM_EULopi[[#This Row],[KOPĀ
Punkti ]]&gt;0,RANK(PM_EULopi[[#This Row],[KOPĀ
Punkti ]],PM_EULopi[KOPĀ
Punkti ]),"NAV")</f>
        <v>NAV</v>
      </c>
      <c r="AK437" s="68"/>
      <c r="AL437" s="103">
        <f>INDEX(PM_Dalibnieki[],MATCH(PM_EULopi[[#This Row],[Dablībnieka numurs]],PM_Dalibnieki[Dablībnieka numurs],0),6)</f>
        <v>0</v>
      </c>
      <c r="AM437" s="72" t="str">
        <f>IF(PM_EULopi[[#This Row],[Norma ]]="x",COUNTIFS(PM_EULopi[[Norma ]],PM_EULopi[[#This Row],[Norma ]],PM_EULopi[KOPĀ
Punkti ],"&gt;"&amp;PM_EULopi[[#This Row],[KOPĀ
Punkti ]])+1,"")</f>
        <v/>
      </c>
    </row>
    <row r="438" spans="1:39" x14ac:dyDescent="0.25">
      <c r="A438" s="55">
        <v>432</v>
      </c>
      <c r="B438" s="68">
        <v>432</v>
      </c>
      <c r="C438" s="35">
        <f>INDEX(PM_Dalibnieki[],MATCH(PM_EULopi[[#This Row],[Dablībnieka numurs]],PM_Dalibnieki[Dablībnieka numurs],0),2)</f>
        <v>0</v>
      </c>
      <c r="D438" s="35">
        <f>INDEX(PM_Dalibnieki[],MATCH(PM_EULopi[[#This Row],[Dablībnieka numurs]],PM_Dalibnieki[Dablībnieka numurs],0),3)</f>
        <v>0</v>
      </c>
      <c r="E438" s="35">
        <f>INDEX(PM_Dalibnieki[],MATCH(PM_EULopi[[#This Row],[Dablībnieka numurs]],PM_Dalibnieki[Dablībnieka numurs],0),4)</f>
        <v>0</v>
      </c>
      <c r="F438" s="72"/>
      <c r="G438" s="72"/>
      <c r="H438" s="72"/>
      <c r="I438" s="72"/>
      <c r="J438" s="72"/>
      <c r="K438" s="37">
        <f>SUM(PM_EULopi[[#This Row],[S1]:[S5]])</f>
        <v>0</v>
      </c>
      <c r="L438" s="37" t="str">
        <f t="shared" si="30"/>
        <v>(0, 0, 0)</v>
      </c>
      <c r="M438" s="72"/>
      <c r="N438" s="72"/>
      <c r="O438" s="72"/>
      <c r="P438" s="72"/>
      <c r="Q438" s="72"/>
      <c r="R438" s="37">
        <f>SUM(PM_EULopi[[#This Row],[L1]:[L5]])</f>
        <v>0</v>
      </c>
      <c r="S438" s="37" t="str">
        <f t="shared" si="31"/>
        <v>(0, 0, 0)</v>
      </c>
      <c r="T438" s="72"/>
      <c r="U438" s="72"/>
      <c r="V438" s="72"/>
      <c r="W438" s="72"/>
      <c r="X438" s="72"/>
      <c r="Y438" s="37">
        <f>SUM(PM_EULopi[[#This Row],[Ģ1]:[Ģ5]])</f>
        <v>0</v>
      </c>
      <c r="Z438" s="37" t="str">
        <f t="shared" si="32"/>
        <v>(0, 0, 0)</v>
      </c>
      <c r="AA438" s="72"/>
      <c r="AB438" s="72"/>
      <c r="AC438" s="72"/>
      <c r="AD438" s="72"/>
      <c r="AE438" s="72"/>
      <c r="AF438" s="37">
        <f>SUM(PM_EULopi[[#This Row],[C1]:[C5]])</f>
        <v>0</v>
      </c>
      <c r="AG438" s="37" t="str">
        <f t="shared" si="33"/>
        <v>(0, 0, 0)</v>
      </c>
      <c r="AH438" s="68">
        <f>SUM(PM_EULopi[[#This Row],[S Kopā]]+PM_EULopi[[#This Row],[L Kopā]]+PM_EULopi[[#This Row],[Ģ Kopā]]+PM_EULopi[[#This Row],[C Kopā]])</f>
        <v>0</v>
      </c>
      <c r="AI438" s="68" t="str">
        <f t="shared" si="34"/>
        <v>(0, 0, 0)</v>
      </c>
      <c r="AJ438" s="68" t="str">
        <f>IF(PM_EULopi[[#This Row],[KOPĀ
Punkti ]]&gt;0,RANK(PM_EULopi[[#This Row],[KOPĀ
Punkti ]],PM_EULopi[KOPĀ
Punkti ]),"NAV")</f>
        <v>NAV</v>
      </c>
      <c r="AK438" s="68"/>
      <c r="AL438" s="103">
        <f>INDEX(PM_Dalibnieki[],MATCH(PM_EULopi[[#This Row],[Dablībnieka numurs]],PM_Dalibnieki[Dablībnieka numurs],0),6)</f>
        <v>0</v>
      </c>
      <c r="AM438" s="72" t="str">
        <f>IF(PM_EULopi[[#This Row],[Norma ]]="x",COUNTIFS(PM_EULopi[[Norma ]],PM_EULopi[[#This Row],[Norma ]],PM_EULopi[KOPĀ
Punkti ],"&gt;"&amp;PM_EULopi[[#This Row],[KOPĀ
Punkti ]])+1,"")</f>
        <v/>
      </c>
    </row>
    <row r="439" spans="1:39" x14ac:dyDescent="0.25">
      <c r="A439" s="55">
        <v>433</v>
      </c>
      <c r="B439" s="68">
        <v>433</v>
      </c>
      <c r="C439" s="35">
        <f>INDEX(PM_Dalibnieki[],MATCH(PM_EULopi[[#This Row],[Dablībnieka numurs]],PM_Dalibnieki[Dablībnieka numurs],0),2)</f>
        <v>0</v>
      </c>
      <c r="D439" s="35">
        <f>INDEX(PM_Dalibnieki[],MATCH(PM_EULopi[[#This Row],[Dablībnieka numurs]],PM_Dalibnieki[Dablībnieka numurs],0),3)</f>
        <v>0</v>
      </c>
      <c r="E439" s="35">
        <f>INDEX(PM_Dalibnieki[],MATCH(PM_EULopi[[#This Row],[Dablībnieka numurs]],PM_Dalibnieki[Dablībnieka numurs],0),4)</f>
        <v>0</v>
      </c>
      <c r="F439" s="72"/>
      <c r="G439" s="72"/>
      <c r="H439" s="72"/>
      <c r="I439" s="72"/>
      <c r="J439" s="72"/>
      <c r="K439" s="37">
        <f>SUM(PM_EULopi[[#This Row],[S1]:[S5]])</f>
        <v>0</v>
      </c>
      <c r="L439" s="37" t="str">
        <f t="shared" si="30"/>
        <v>(0, 0, 0)</v>
      </c>
      <c r="M439" s="72"/>
      <c r="N439" s="72"/>
      <c r="O439" s="72"/>
      <c r="P439" s="72"/>
      <c r="Q439" s="72"/>
      <c r="R439" s="37">
        <f>SUM(PM_EULopi[[#This Row],[L1]:[L5]])</f>
        <v>0</v>
      </c>
      <c r="S439" s="37" t="str">
        <f t="shared" si="31"/>
        <v>(0, 0, 0)</v>
      </c>
      <c r="T439" s="72"/>
      <c r="U439" s="72"/>
      <c r="V439" s="72"/>
      <c r="W439" s="72"/>
      <c r="X439" s="72"/>
      <c r="Y439" s="37">
        <f>SUM(PM_EULopi[[#This Row],[Ģ1]:[Ģ5]])</f>
        <v>0</v>
      </c>
      <c r="Z439" s="37" t="str">
        <f t="shared" si="32"/>
        <v>(0, 0, 0)</v>
      </c>
      <c r="AA439" s="72"/>
      <c r="AB439" s="72"/>
      <c r="AC439" s="72"/>
      <c r="AD439" s="72"/>
      <c r="AE439" s="72"/>
      <c r="AF439" s="37">
        <f>SUM(PM_EULopi[[#This Row],[C1]:[C5]])</f>
        <v>0</v>
      </c>
      <c r="AG439" s="37" t="str">
        <f t="shared" si="33"/>
        <v>(0, 0, 0)</v>
      </c>
      <c r="AH439" s="68">
        <f>SUM(PM_EULopi[[#This Row],[S Kopā]]+PM_EULopi[[#This Row],[L Kopā]]+PM_EULopi[[#This Row],[Ģ Kopā]]+PM_EULopi[[#This Row],[C Kopā]])</f>
        <v>0</v>
      </c>
      <c r="AI439" s="68" t="str">
        <f t="shared" si="34"/>
        <v>(0, 0, 0)</v>
      </c>
      <c r="AJ439" s="68" t="str">
        <f>IF(PM_EULopi[[#This Row],[KOPĀ
Punkti ]]&gt;0,RANK(PM_EULopi[[#This Row],[KOPĀ
Punkti ]],PM_EULopi[KOPĀ
Punkti ]),"NAV")</f>
        <v>NAV</v>
      </c>
      <c r="AK439" s="68"/>
      <c r="AL439" s="103">
        <f>INDEX(PM_Dalibnieki[],MATCH(PM_EULopi[[#This Row],[Dablībnieka numurs]],PM_Dalibnieki[Dablībnieka numurs],0),6)</f>
        <v>0</v>
      </c>
      <c r="AM439" s="72" t="str">
        <f>IF(PM_EULopi[[#This Row],[Norma ]]="x",COUNTIFS(PM_EULopi[[Norma ]],PM_EULopi[[#This Row],[Norma ]],PM_EULopi[KOPĀ
Punkti ],"&gt;"&amp;PM_EULopi[[#This Row],[KOPĀ
Punkti ]])+1,"")</f>
        <v/>
      </c>
    </row>
    <row r="440" spans="1:39" x14ac:dyDescent="0.25">
      <c r="A440" s="55">
        <v>434</v>
      </c>
      <c r="B440" s="68">
        <v>434</v>
      </c>
      <c r="C440" s="35">
        <f>INDEX(PM_Dalibnieki[],MATCH(PM_EULopi[[#This Row],[Dablībnieka numurs]],PM_Dalibnieki[Dablībnieka numurs],0),2)</f>
        <v>0</v>
      </c>
      <c r="D440" s="35">
        <f>INDEX(PM_Dalibnieki[],MATCH(PM_EULopi[[#This Row],[Dablībnieka numurs]],PM_Dalibnieki[Dablībnieka numurs],0),3)</f>
        <v>0</v>
      </c>
      <c r="E440" s="35">
        <f>INDEX(PM_Dalibnieki[],MATCH(PM_EULopi[[#This Row],[Dablībnieka numurs]],PM_Dalibnieki[Dablībnieka numurs],0),4)</f>
        <v>0</v>
      </c>
      <c r="F440" s="72"/>
      <c r="G440" s="72"/>
      <c r="H440" s="72"/>
      <c r="I440" s="72"/>
      <c r="J440" s="72"/>
      <c r="K440" s="37">
        <f>SUM(PM_EULopi[[#This Row],[S1]:[S5]])</f>
        <v>0</v>
      </c>
      <c r="L440" s="37" t="str">
        <f t="shared" si="30"/>
        <v>(0, 0, 0)</v>
      </c>
      <c r="M440" s="72"/>
      <c r="N440" s="72"/>
      <c r="O440" s="72"/>
      <c r="P440" s="72"/>
      <c r="Q440" s="72"/>
      <c r="R440" s="37">
        <f>SUM(PM_EULopi[[#This Row],[L1]:[L5]])</f>
        <v>0</v>
      </c>
      <c r="S440" s="37" t="str">
        <f t="shared" si="31"/>
        <v>(0, 0, 0)</v>
      </c>
      <c r="T440" s="72"/>
      <c r="U440" s="72"/>
      <c r="V440" s="72"/>
      <c r="W440" s="72"/>
      <c r="X440" s="72"/>
      <c r="Y440" s="37">
        <f>SUM(PM_EULopi[[#This Row],[Ģ1]:[Ģ5]])</f>
        <v>0</v>
      </c>
      <c r="Z440" s="37" t="str">
        <f t="shared" si="32"/>
        <v>(0, 0, 0)</v>
      </c>
      <c r="AA440" s="72"/>
      <c r="AB440" s="72"/>
      <c r="AC440" s="72"/>
      <c r="AD440" s="72"/>
      <c r="AE440" s="72"/>
      <c r="AF440" s="37">
        <f>SUM(PM_EULopi[[#This Row],[C1]:[C5]])</f>
        <v>0</v>
      </c>
      <c r="AG440" s="37" t="str">
        <f t="shared" si="33"/>
        <v>(0, 0, 0)</v>
      </c>
      <c r="AH440" s="68">
        <f>SUM(PM_EULopi[[#This Row],[S Kopā]]+PM_EULopi[[#This Row],[L Kopā]]+PM_EULopi[[#This Row],[Ģ Kopā]]+PM_EULopi[[#This Row],[C Kopā]])</f>
        <v>0</v>
      </c>
      <c r="AI440" s="68" t="str">
        <f t="shared" si="34"/>
        <v>(0, 0, 0)</v>
      </c>
      <c r="AJ440" s="68" t="str">
        <f>IF(PM_EULopi[[#This Row],[KOPĀ
Punkti ]]&gt;0,RANK(PM_EULopi[[#This Row],[KOPĀ
Punkti ]],PM_EULopi[KOPĀ
Punkti ]),"NAV")</f>
        <v>NAV</v>
      </c>
      <c r="AK440" s="68"/>
      <c r="AL440" s="103">
        <f>INDEX(PM_Dalibnieki[],MATCH(PM_EULopi[[#This Row],[Dablībnieka numurs]],PM_Dalibnieki[Dablībnieka numurs],0),6)</f>
        <v>0</v>
      </c>
      <c r="AM440" s="72" t="str">
        <f>IF(PM_EULopi[[#This Row],[Norma ]]="x",COUNTIFS(PM_EULopi[[Norma ]],PM_EULopi[[#This Row],[Norma ]],PM_EULopi[KOPĀ
Punkti ],"&gt;"&amp;PM_EULopi[[#This Row],[KOPĀ
Punkti ]])+1,"")</f>
        <v/>
      </c>
    </row>
    <row r="441" spans="1:39" x14ac:dyDescent="0.25">
      <c r="A441" s="55">
        <v>435</v>
      </c>
      <c r="B441" s="68">
        <v>435</v>
      </c>
      <c r="C441" s="35">
        <f>INDEX(PM_Dalibnieki[],MATCH(PM_EULopi[[#This Row],[Dablībnieka numurs]],PM_Dalibnieki[Dablībnieka numurs],0),2)</f>
        <v>0</v>
      </c>
      <c r="D441" s="35">
        <f>INDEX(PM_Dalibnieki[],MATCH(PM_EULopi[[#This Row],[Dablībnieka numurs]],PM_Dalibnieki[Dablībnieka numurs],0),3)</f>
        <v>0</v>
      </c>
      <c r="E441" s="35">
        <f>INDEX(PM_Dalibnieki[],MATCH(PM_EULopi[[#This Row],[Dablībnieka numurs]],PM_Dalibnieki[Dablībnieka numurs],0),4)</f>
        <v>0</v>
      </c>
      <c r="F441" s="72"/>
      <c r="G441" s="72"/>
      <c r="H441" s="72"/>
      <c r="I441" s="72"/>
      <c r="J441" s="72"/>
      <c r="K441" s="37">
        <f>SUM(PM_EULopi[[#This Row],[S1]:[S5]])</f>
        <v>0</v>
      </c>
      <c r="L441" s="37" t="str">
        <f t="shared" si="30"/>
        <v>(0, 0, 0)</v>
      </c>
      <c r="M441" s="72"/>
      <c r="N441" s="72"/>
      <c r="O441" s="72"/>
      <c r="P441" s="72"/>
      <c r="Q441" s="72"/>
      <c r="R441" s="37">
        <f>SUM(PM_EULopi[[#This Row],[L1]:[L5]])</f>
        <v>0</v>
      </c>
      <c r="S441" s="37" t="str">
        <f t="shared" si="31"/>
        <v>(0, 0, 0)</v>
      </c>
      <c r="T441" s="72"/>
      <c r="U441" s="72"/>
      <c r="V441" s="72"/>
      <c r="W441" s="72"/>
      <c r="X441" s="72"/>
      <c r="Y441" s="37">
        <f>SUM(PM_EULopi[[#This Row],[Ģ1]:[Ģ5]])</f>
        <v>0</v>
      </c>
      <c r="Z441" s="37" t="str">
        <f t="shared" si="32"/>
        <v>(0, 0, 0)</v>
      </c>
      <c r="AA441" s="72"/>
      <c r="AB441" s="72"/>
      <c r="AC441" s="72"/>
      <c r="AD441" s="72"/>
      <c r="AE441" s="72"/>
      <c r="AF441" s="37">
        <f>SUM(PM_EULopi[[#This Row],[C1]:[C5]])</f>
        <v>0</v>
      </c>
      <c r="AG441" s="37" t="str">
        <f t="shared" si="33"/>
        <v>(0, 0, 0)</v>
      </c>
      <c r="AH441" s="68">
        <f>SUM(PM_EULopi[[#This Row],[S Kopā]]+PM_EULopi[[#This Row],[L Kopā]]+PM_EULopi[[#This Row],[Ģ Kopā]]+PM_EULopi[[#This Row],[C Kopā]])</f>
        <v>0</v>
      </c>
      <c r="AI441" s="68" t="str">
        <f t="shared" si="34"/>
        <v>(0, 0, 0)</v>
      </c>
      <c r="AJ441" s="68" t="str">
        <f>IF(PM_EULopi[[#This Row],[KOPĀ
Punkti ]]&gt;0,RANK(PM_EULopi[[#This Row],[KOPĀ
Punkti ]],PM_EULopi[KOPĀ
Punkti ]),"NAV")</f>
        <v>NAV</v>
      </c>
      <c r="AK441" s="68"/>
      <c r="AL441" s="103">
        <f>INDEX(PM_Dalibnieki[],MATCH(PM_EULopi[[#This Row],[Dablībnieka numurs]],PM_Dalibnieki[Dablībnieka numurs],0),6)</f>
        <v>0</v>
      </c>
      <c r="AM441" s="72" t="str">
        <f>IF(PM_EULopi[[#This Row],[Norma ]]="x",COUNTIFS(PM_EULopi[[Norma ]],PM_EULopi[[#This Row],[Norma ]],PM_EULopi[KOPĀ
Punkti ],"&gt;"&amp;PM_EULopi[[#This Row],[KOPĀ
Punkti ]])+1,"")</f>
        <v/>
      </c>
    </row>
    <row r="442" spans="1:39" x14ac:dyDescent="0.25">
      <c r="A442" s="55">
        <v>436</v>
      </c>
      <c r="B442" s="68">
        <v>436</v>
      </c>
      <c r="C442" s="35">
        <f>INDEX(PM_Dalibnieki[],MATCH(PM_EULopi[[#This Row],[Dablībnieka numurs]],PM_Dalibnieki[Dablībnieka numurs],0),2)</f>
        <v>0</v>
      </c>
      <c r="D442" s="35">
        <f>INDEX(PM_Dalibnieki[],MATCH(PM_EULopi[[#This Row],[Dablībnieka numurs]],PM_Dalibnieki[Dablībnieka numurs],0),3)</f>
        <v>0</v>
      </c>
      <c r="E442" s="35">
        <f>INDEX(PM_Dalibnieki[],MATCH(PM_EULopi[[#This Row],[Dablībnieka numurs]],PM_Dalibnieki[Dablībnieka numurs],0),4)</f>
        <v>0</v>
      </c>
      <c r="F442" s="72"/>
      <c r="G442" s="72"/>
      <c r="H442" s="72"/>
      <c r="I442" s="72"/>
      <c r="J442" s="72"/>
      <c r="K442" s="37">
        <f>SUM(PM_EULopi[[#This Row],[S1]:[S5]])</f>
        <v>0</v>
      </c>
      <c r="L442" s="37" t="str">
        <f t="shared" si="30"/>
        <v>(0, 0, 0)</v>
      </c>
      <c r="M442" s="72"/>
      <c r="N442" s="72"/>
      <c r="O442" s="72"/>
      <c r="P442" s="72"/>
      <c r="Q442" s="72"/>
      <c r="R442" s="37">
        <f>SUM(PM_EULopi[[#This Row],[L1]:[L5]])</f>
        <v>0</v>
      </c>
      <c r="S442" s="37" t="str">
        <f t="shared" si="31"/>
        <v>(0, 0, 0)</v>
      </c>
      <c r="T442" s="72"/>
      <c r="U442" s="72"/>
      <c r="V442" s="72"/>
      <c r="W442" s="72"/>
      <c r="X442" s="72"/>
      <c r="Y442" s="37">
        <f>SUM(PM_EULopi[[#This Row],[Ģ1]:[Ģ5]])</f>
        <v>0</v>
      </c>
      <c r="Z442" s="37" t="str">
        <f t="shared" si="32"/>
        <v>(0, 0, 0)</v>
      </c>
      <c r="AA442" s="72"/>
      <c r="AB442" s="72"/>
      <c r="AC442" s="72"/>
      <c r="AD442" s="72"/>
      <c r="AE442" s="72"/>
      <c r="AF442" s="37">
        <f>SUM(PM_EULopi[[#This Row],[C1]:[C5]])</f>
        <v>0</v>
      </c>
      <c r="AG442" s="37" t="str">
        <f t="shared" si="33"/>
        <v>(0, 0, 0)</v>
      </c>
      <c r="AH442" s="68">
        <f>SUM(PM_EULopi[[#This Row],[S Kopā]]+PM_EULopi[[#This Row],[L Kopā]]+PM_EULopi[[#This Row],[Ģ Kopā]]+PM_EULopi[[#This Row],[C Kopā]])</f>
        <v>0</v>
      </c>
      <c r="AI442" s="68" t="str">
        <f t="shared" si="34"/>
        <v>(0, 0, 0)</v>
      </c>
      <c r="AJ442" s="68" t="str">
        <f>IF(PM_EULopi[[#This Row],[KOPĀ
Punkti ]]&gt;0,RANK(PM_EULopi[[#This Row],[KOPĀ
Punkti ]],PM_EULopi[KOPĀ
Punkti ]),"NAV")</f>
        <v>NAV</v>
      </c>
      <c r="AK442" s="68"/>
      <c r="AL442" s="103">
        <f>INDEX(PM_Dalibnieki[],MATCH(PM_EULopi[[#This Row],[Dablībnieka numurs]],PM_Dalibnieki[Dablībnieka numurs],0),6)</f>
        <v>0</v>
      </c>
      <c r="AM442" s="72" t="str">
        <f>IF(PM_EULopi[[#This Row],[Norma ]]="x",COUNTIFS(PM_EULopi[[Norma ]],PM_EULopi[[#This Row],[Norma ]],PM_EULopi[KOPĀ
Punkti ],"&gt;"&amp;PM_EULopi[[#This Row],[KOPĀ
Punkti ]])+1,"")</f>
        <v/>
      </c>
    </row>
    <row r="443" spans="1:39" x14ac:dyDescent="0.25">
      <c r="A443" s="55">
        <v>437</v>
      </c>
      <c r="B443" s="68">
        <v>437</v>
      </c>
      <c r="C443" s="35">
        <f>INDEX(PM_Dalibnieki[],MATCH(PM_EULopi[[#This Row],[Dablībnieka numurs]],PM_Dalibnieki[Dablībnieka numurs],0),2)</f>
        <v>0</v>
      </c>
      <c r="D443" s="35">
        <f>INDEX(PM_Dalibnieki[],MATCH(PM_EULopi[[#This Row],[Dablībnieka numurs]],PM_Dalibnieki[Dablībnieka numurs],0),3)</f>
        <v>0</v>
      </c>
      <c r="E443" s="35">
        <f>INDEX(PM_Dalibnieki[],MATCH(PM_EULopi[[#This Row],[Dablībnieka numurs]],PM_Dalibnieki[Dablībnieka numurs],0),4)</f>
        <v>0</v>
      </c>
      <c r="F443" s="72"/>
      <c r="G443" s="72"/>
      <c r="H443" s="72"/>
      <c r="I443" s="72"/>
      <c r="J443" s="72"/>
      <c r="K443" s="37">
        <f>SUM(PM_EULopi[[#This Row],[S1]:[S5]])</f>
        <v>0</v>
      </c>
      <c r="L443" s="37" t="str">
        <f t="shared" si="30"/>
        <v>(0, 0, 0)</v>
      </c>
      <c r="M443" s="72"/>
      <c r="N443" s="72"/>
      <c r="O443" s="72"/>
      <c r="P443" s="72"/>
      <c r="Q443" s="72"/>
      <c r="R443" s="37">
        <f>SUM(PM_EULopi[[#This Row],[L1]:[L5]])</f>
        <v>0</v>
      </c>
      <c r="S443" s="37" t="str">
        <f t="shared" si="31"/>
        <v>(0, 0, 0)</v>
      </c>
      <c r="T443" s="72"/>
      <c r="U443" s="72"/>
      <c r="V443" s="72"/>
      <c r="W443" s="72"/>
      <c r="X443" s="72"/>
      <c r="Y443" s="37">
        <f>SUM(PM_EULopi[[#This Row],[Ģ1]:[Ģ5]])</f>
        <v>0</v>
      </c>
      <c r="Z443" s="37" t="str">
        <f t="shared" si="32"/>
        <v>(0, 0, 0)</v>
      </c>
      <c r="AA443" s="72"/>
      <c r="AB443" s="72"/>
      <c r="AC443" s="72"/>
      <c r="AD443" s="72"/>
      <c r="AE443" s="72"/>
      <c r="AF443" s="37">
        <f>SUM(PM_EULopi[[#This Row],[C1]:[C5]])</f>
        <v>0</v>
      </c>
      <c r="AG443" s="37" t="str">
        <f t="shared" si="33"/>
        <v>(0, 0, 0)</v>
      </c>
      <c r="AH443" s="68">
        <f>SUM(PM_EULopi[[#This Row],[S Kopā]]+PM_EULopi[[#This Row],[L Kopā]]+PM_EULopi[[#This Row],[Ģ Kopā]]+PM_EULopi[[#This Row],[C Kopā]])</f>
        <v>0</v>
      </c>
      <c r="AI443" s="68" t="str">
        <f t="shared" si="34"/>
        <v>(0, 0, 0)</v>
      </c>
      <c r="AJ443" s="68" t="str">
        <f>IF(PM_EULopi[[#This Row],[KOPĀ
Punkti ]]&gt;0,RANK(PM_EULopi[[#This Row],[KOPĀ
Punkti ]],PM_EULopi[KOPĀ
Punkti ]),"NAV")</f>
        <v>NAV</v>
      </c>
      <c r="AK443" s="68"/>
      <c r="AL443" s="103">
        <f>INDEX(PM_Dalibnieki[],MATCH(PM_EULopi[[#This Row],[Dablībnieka numurs]],PM_Dalibnieki[Dablībnieka numurs],0),6)</f>
        <v>0</v>
      </c>
      <c r="AM443" s="72" t="str">
        <f>IF(PM_EULopi[[#This Row],[Norma ]]="x",COUNTIFS(PM_EULopi[[Norma ]],PM_EULopi[[#This Row],[Norma ]],PM_EULopi[KOPĀ
Punkti ],"&gt;"&amp;PM_EULopi[[#This Row],[KOPĀ
Punkti ]])+1,"")</f>
        <v/>
      </c>
    </row>
    <row r="444" spans="1:39" x14ac:dyDescent="0.25">
      <c r="A444" s="55">
        <v>438</v>
      </c>
      <c r="B444" s="68">
        <v>438</v>
      </c>
      <c r="C444" s="35">
        <f>INDEX(PM_Dalibnieki[],MATCH(PM_EULopi[[#This Row],[Dablībnieka numurs]],PM_Dalibnieki[Dablībnieka numurs],0),2)</f>
        <v>0</v>
      </c>
      <c r="D444" s="35">
        <f>INDEX(PM_Dalibnieki[],MATCH(PM_EULopi[[#This Row],[Dablībnieka numurs]],PM_Dalibnieki[Dablībnieka numurs],0),3)</f>
        <v>0</v>
      </c>
      <c r="E444" s="35">
        <f>INDEX(PM_Dalibnieki[],MATCH(PM_EULopi[[#This Row],[Dablībnieka numurs]],PM_Dalibnieki[Dablībnieka numurs],0),4)</f>
        <v>0</v>
      </c>
      <c r="F444" s="72"/>
      <c r="G444" s="72"/>
      <c r="H444" s="72"/>
      <c r="I444" s="72"/>
      <c r="J444" s="72"/>
      <c r="K444" s="37">
        <f>SUM(PM_EULopi[[#This Row],[S1]:[S5]])</f>
        <v>0</v>
      </c>
      <c r="L444" s="37" t="str">
        <f t="shared" si="30"/>
        <v>(0, 0, 0)</v>
      </c>
      <c r="M444" s="72"/>
      <c r="N444" s="72"/>
      <c r="O444" s="72"/>
      <c r="P444" s="72"/>
      <c r="Q444" s="72"/>
      <c r="R444" s="37">
        <f>SUM(PM_EULopi[[#This Row],[L1]:[L5]])</f>
        <v>0</v>
      </c>
      <c r="S444" s="37" t="str">
        <f t="shared" si="31"/>
        <v>(0, 0, 0)</v>
      </c>
      <c r="T444" s="72"/>
      <c r="U444" s="72"/>
      <c r="V444" s="72"/>
      <c r="W444" s="72"/>
      <c r="X444" s="72"/>
      <c r="Y444" s="37">
        <f>SUM(PM_EULopi[[#This Row],[Ģ1]:[Ģ5]])</f>
        <v>0</v>
      </c>
      <c r="Z444" s="37" t="str">
        <f t="shared" si="32"/>
        <v>(0, 0, 0)</v>
      </c>
      <c r="AA444" s="72"/>
      <c r="AB444" s="72"/>
      <c r="AC444" s="72"/>
      <c r="AD444" s="72"/>
      <c r="AE444" s="72"/>
      <c r="AF444" s="37">
        <f>SUM(PM_EULopi[[#This Row],[C1]:[C5]])</f>
        <v>0</v>
      </c>
      <c r="AG444" s="37" t="str">
        <f t="shared" si="33"/>
        <v>(0, 0, 0)</v>
      </c>
      <c r="AH444" s="68">
        <f>SUM(PM_EULopi[[#This Row],[S Kopā]]+PM_EULopi[[#This Row],[L Kopā]]+PM_EULopi[[#This Row],[Ģ Kopā]]+PM_EULopi[[#This Row],[C Kopā]])</f>
        <v>0</v>
      </c>
      <c r="AI444" s="68" t="str">
        <f t="shared" si="34"/>
        <v>(0, 0, 0)</v>
      </c>
      <c r="AJ444" s="68" t="str">
        <f>IF(PM_EULopi[[#This Row],[KOPĀ
Punkti ]]&gt;0,RANK(PM_EULopi[[#This Row],[KOPĀ
Punkti ]],PM_EULopi[KOPĀ
Punkti ]),"NAV")</f>
        <v>NAV</v>
      </c>
      <c r="AK444" s="68"/>
      <c r="AL444" s="103">
        <f>INDEX(PM_Dalibnieki[],MATCH(PM_EULopi[[#This Row],[Dablībnieka numurs]],PM_Dalibnieki[Dablībnieka numurs],0),6)</f>
        <v>0</v>
      </c>
      <c r="AM444" s="72" t="str">
        <f>IF(PM_EULopi[[#This Row],[Norma ]]="x",COUNTIFS(PM_EULopi[[Norma ]],PM_EULopi[[#This Row],[Norma ]],PM_EULopi[KOPĀ
Punkti ],"&gt;"&amp;PM_EULopi[[#This Row],[KOPĀ
Punkti ]])+1,"")</f>
        <v/>
      </c>
    </row>
    <row r="445" spans="1:39" x14ac:dyDescent="0.25">
      <c r="A445" s="55">
        <v>439</v>
      </c>
      <c r="B445" s="68">
        <v>439</v>
      </c>
      <c r="C445" s="35">
        <f>INDEX(PM_Dalibnieki[],MATCH(PM_EULopi[[#This Row],[Dablībnieka numurs]],PM_Dalibnieki[Dablībnieka numurs],0),2)</f>
        <v>0</v>
      </c>
      <c r="D445" s="35">
        <f>INDEX(PM_Dalibnieki[],MATCH(PM_EULopi[[#This Row],[Dablībnieka numurs]],PM_Dalibnieki[Dablībnieka numurs],0),3)</f>
        <v>0</v>
      </c>
      <c r="E445" s="35">
        <f>INDEX(PM_Dalibnieki[],MATCH(PM_EULopi[[#This Row],[Dablībnieka numurs]],PM_Dalibnieki[Dablībnieka numurs],0),4)</f>
        <v>0</v>
      </c>
      <c r="F445" s="72"/>
      <c r="G445" s="72"/>
      <c r="H445" s="72"/>
      <c r="I445" s="72"/>
      <c r="J445" s="72"/>
      <c r="K445" s="37">
        <f>SUM(PM_EULopi[[#This Row],[S1]:[S5]])</f>
        <v>0</v>
      </c>
      <c r="L445" s="37" t="str">
        <f t="shared" si="30"/>
        <v>(0, 0, 0)</v>
      </c>
      <c r="M445" s="72"/>
      <c r="N445" s="72"/>
      <c r="O445" s="72"/>
      <c r="P445" s="72"/>
      <c r="Q445" s="72"/>
      <c r="R445" s="37">
        <f>SUM(PM_EULopi[[#This Row],[L1]:[L5]])</f>
        <v>0</v>
      </c>
      <c r="S445" s="37" t="str">
        <f t="shared" si="31"/>
        <v>(0, 0, 0)</v>
      </c>
      <c r="T445" s="72"/>
      <c r="U445" s="72"/>
      <c r="V445" s="72"/>
      <c r="W445" s="72"/>
      <c r="X445" s="72"/>
      <c r="Y445" s="37">
        <f>SUM(PM_EULopi[[#This Row],[Ģ1]:[Ģ5]])</f>
        <v>0</v>
      </c>
      <c r="Z445" s="37" t="str">
        <f t="shared" si="32"/>
        <v>(0, 0, 0)</v>
      </c>
      <c r="AA445" s="72"/>
      <c r="AB445" s="72"/>
      <c r="AC445" s="72"/>
      <c r="AD445" s="72"/>
      <c r="AE445" s="72"/>
      <c r="AF445" s="37">
        <f>SUM(PM_EULopi[[#This Row],[C1]:[C5]])</f>
        <v>0</v>
      </c>
      <c r="AG445" s="37" t="str">
        <f t="shared" si="33"/>
        <v>(0, 0, 0)</v>
      </c>
      <c r="AH445" s="68">
        <f>SUM(PM_EULopi[[#This Row],[S Kopā]]+PM_EULopi[[#This Row],[L Kopā]]+PM_EULopi[[#This Row],[Ģ Kopā]]+PM_EULopi[[#This Row],[C Kopā]])</f>
        <v>0</v>
      </c>
      <c r="AI445" s="68" t="str">
        <f t="shared" si="34"/>
        <v>(0, 0, 0)</v>
      </c>
      <c r="AJ445" s="68" t="str">
        <f>IF(PM_EULopi[[#This Row],[KOPĀ
Punkti ]]&gt;0,RANK(PM_EULopi[[#This Row],[KOPĀ
Punkti ]],PM_EULopi[KOPĀ
Punkti ]),"NAV")</f>
        <v>NAV</v>
      </c>
      <c r="AK445" s="68"/>
      <c r="AL445" s="103">
        <f>INDEX(PM_Dalibnieki[],MATCH(PM_EULopi[[#This Row],[Dablībnieka numurs]],PM_Dalibnieki[Dablībnieka numurs],0),6)</f>
        <v>0</v>
      </c>
      <c r="AM445" s="72" t="str">
        <f>IF(PM_EULopi[[#This Row],[Norma ]]="x",COUNTIFS(PM_EULopi[[Norma ]],PM_EULopi[[#This Row],[Norma ]],PM_EULopi[KOPĀ
Punkti ],"&gt;"&amp;PM_EULopi[[#This Row],[KOPĀ
Punkti ]])+1,"")</f>
        <v/>
      </c>
    </row>
    <row r="446" spans="1:39" x14ac:dyDescent="0.25">
      <c r="A446" s="55">
        <v>440</v>
      </c>
      <c r="B446" s="68">
        <v>440</v>
      </c>
      <c r="C446" s="35">
        <f>INDEX(PM_Dalibnieki[],MATCH(PM_EULopi[[#This Row],[Dablībnieka numurs]],PM_Dalibnieki[Dablībnieka numurs],0),2)</f>
        <v>0</v>
      </c>
      <c r="D446" s="35">
        <f>INDEX(PM_Dalibnieki[],MATCH(PM_EULopi[[#This Row],[Dablībnieka numurs]],PM_Dalibnieki[Dablībnieka numurs],0),3)</f>
        <v>0</v>
      </c>
      <c r="E446" s="35">
        <f>INDEX(PM_Dalibnieki[],MATCH(PM_EULopi[[#This Row],[Dablībnieka numurs]],PM_Dalibnieki[Dablībnieka numurs],0),4)</f>
        <v>0</v>
      </c>
      <c r="F446" s="72"/>
      <c r="G446" s="72"/>
      <c r="H446" s="72"/>
      <c r="I446" s="72"/>
      <c r="J446" s="72"/>
      <c r="K446" s="37">
        <f>SUM(PM_EULopi[[#This Row],[S1]:[S5]])</f>
        <v>0</v>
      </c>
      <c r="L446" s="37" t="str">
        <f t="shared" si="30"/>
        <v>(0, 0, 0)</v>
      </c>
      <c r="M446" s="72"/>
      <c r="N446" s="72"/>
      <c r="O446" s="72"/>
      <c r="P446" s="72"/>
      <c r="Q446" s="72"/>
      <c r="R446" s="37">
        <f>SUM(PM_EULopi[[#This Row],[L1]:[L5]])</f>
        <v>0</v>
      </c>
      <c r="S446" s="37" t="str">
        <f t="shared" si="31"/>
        <v>(0, 0, 0)</v>
      </c>
      <c r="T446" s="72"/>
      <c r="U446" s="72"/>
      <c r="V446" s="72"/>
      <c r="W446" s="72"/>
      <c r="X446" s="72"/>
      <c r="Y446" s="37">
        <f>SUM(PM_EULopi[[#This Row],[Ģ1]:[Ģ5]])</f>
        <v>0</v>
      </c>
      <c r="Z446" s="37" t="str">
        <f t="shared" si="32"/>
        <v>(0, 0, 0)</v>
      </c>
      <c r="AA446" s="72"/>
      <c r="AB446" s="72"/>
      <c r="AC446" s="72"/>
      <c r="AD446" s="72"/>
      <c r="AE446" s="72"/>
      <c r="AF446" s="37">
        <f>SUM(PM_EULopi[[#This Row],[C1]:[C5]])</f>
        <v>0</v>
      </c>
      <c r="AG446" s="37" t="str">
        <f t="shared" si="33"/>
        <v>(0, 0, 0)</v>
      </c>
      <c r="AH446" s="68">
        <f>SUM(PM_EULopi[[#This Row],[S Kopā]]+PM_EULopi[[#This Row],[L Kopā]]+PM_EULopi[[#This Row],[Ģ Kopā]]+PM_EULopi[[#This Row],[C Kopā]])</f>
        <v>0</v>
      </c>
      <c r="AI446" s="68" t="str">
        <f t="shared" si="34"/>
        <v>(0, 0, 0)</v>
      </c>
      <c r="AJ446" s="68" t="str">
        <f>IF(PM_EULopi[[#This Row],[KOPĀ
Punkti ]]&gt;0,RANK(PM_EULopi[[#This Row],[KOPĀ
Punkti ]],PM_EULopi[KOPĀ
Punkti ]),"NAV")</f>
        <v>NAV</v>
      </c>
      <c r="AK446" s="68"/>
      <c r="AL446" s="103">
        <f>INDEX(PM_Dalibnieki[],MATCH(PM_EULopi[[#This Row],[Dablībnieka numurs]],PM_Dalibnieki[Dablībnieka numurs],0),6)</f>
        <v>0</v>
      </c>
      <c r="AM446" s="72" t="str">
        <f>IF(PM_EULopi[[#This Row],[Norma ]]="x",COUNTIFS(PM_EULopi[[Norma ]],PM_EULopi[[#This Row],[Norma ]],PM_EULopi[KOPĀ
Punkti ],"&gt;"&amp;PM_EULopi[[#This Row],[KOPĀ
Punkti ]])+1,"")</f>
        <v/>
      </c>
    </row>
    <row r="447" spans="1:39" x14ac:dyDescent="0.25">
      <c r="A447" s="55">
        <v>441</v>
      </c>
      <c r="B447" s="68">
        <v>441</v>
      </c>
      <c r="C447" s="35">
        <f>INDEX(PM_Dalibnieki[],MATCH(PM_EULopi[[#This Row],[Dablībnieka numurs]],PM_Dalibnieki[Dablībnieka numurs],0),2)</f>
        <v>0</v>
      </c>
      <c r="D447" s="35">
        <f>INDEX(PM_Dalibnieki[],MATCH(PM_EULopi[[#This Row],[Dablībnieka numurs]],PM_Dalibnieki[Dablībnieka numurs],0),3)</f>
        <v>0</v>
      </c>
      <c r="E447" s="35">
        <f>INDEX(PM_Dalibnieki[],MATCH(PM_EULopi[[#This Row],[Dablībnieka numurs]],PM_Dalibnieki[Dablībnieka numurs],0),4)</f>
        <v>0</v>
      </c>
      <c r="F447" s="72"/>
      <c r="G447" s="72"/>
      <c r="H447" s="72"/>
      <c r="I447" s="72"/>
      <c r="J447" s="72"/>
      <c r="K447" s="37">
        <f>SUM(PM_EULopi[[#This Row],[S1]:[S5]])</f>
        <v>0</v>
      </c>
      <c r="L447" s="37" t="str">
        <f t="shared" si="30"/>
        <v>(0, 0, 0)</v>
      </c>
      <c r="M447" s="72"/>
      <c r="N447" s="72"/>
      <c r="O447" s="72"/>
      <c r="P447" s="72"/>
      <c r="Q447" s="72"/>
      <c r="R447" s="37">
        <f>SUM(PM_EULopi[[#This Row],[L1]:[L5]])</f>
        <v>0</v>
      </c>
      <c r="S447" s="37" t="str">
        <f t="shared" si="31"/>
        <v>(0, 0, 0)</v>
      </c>
      <c r="T447" s="72"/>
      <c r="U447" s="72"/>
      <c r="V447" s="72"/>
      <c r="W447" s="72"/>
      <c r="X447" s="72"/>
      <c r="Y447" s="37">
        <f>SUM(PM_EULopi[[#This Row],[Ģ1]:[Ģ5]])</f>
        <v>0</v>
      </c>
      <c r="Z447" s="37" t="str">
        <f t="shared" si="32"/>
        <v>(0, 0, 0)</v>
      </c>
      <c r="AA447" s="72"/>
      <c r="AB447" s="72"/>
      <c r="AC447" s="72"/>
      <c r="AD447" s="72"/>
      <c r="AE447" s="72"/>
      <c r="AF447" s="37">
        <f>SUM(PM_EULopi[[#This Row],[C1]:[C5]])</f>
        <v>0</v>
      </c>
      <c r="AG447" s="37" t="str">
        <f t="shared" si="33"/>
        <v>(0, 0, 0)</v>
      </c>
      <c r="AH447" s="68">
        <f>SUM(PM_EULopi[[#This Row],[S Kopā]]+PM_EULopi[[#This Row],[L Kopā]]+PM_EULopi[[#This Row],[Ģ Kopā]]+PM_EULopi[[#This Row],[C Kopā]])</f>
        <v>0</v>
      </c>
      <c r="AI447" s="68" t="str">
        <f t="shared" si="34"/>
        <v>(0, 0, 0)</v>
      </c>
      <c r="AJ447" s="68" t="str">
        <f>IF(PM_EULopi[[#This Row],[KOPĀ
Punkti ]]&gt;0,RANK(PM_EULopi[[#This Row],[KOPĀ
Punkti ]],PM_EULopi[KOPĀ
Punkti ]),"NAV")</f>
        <v>NAV</v>
      </c>
      <c r="AK447" s="68"/>
      <c r="AL447" s="103">
        <f>INDEX(PM_Dalibnieki[],MATCH(PM_EULopi[[#This Row],[Dablībnieka numurs]],PM_Dalibnieki[Dablībnieka numurs],0),6)</f>
        <v>0</v>
      </c>
      <c r="AM447" s="72" t="str">
        <f>IF(PM_EULopi[[#This Row],[Norma ]]="x",COUNTIFS(PM_EULopi[[Norma ]],PM_EULopi[[#This Row],[Norma ]],PM_EULopi[KOPĀ
Punkti ],"&gt;"&amp;PM_EULopi[[#This Row],[KOPĀ
Punkti ]])+1,"")</f>
        <v/>
      </c>
    </row>
    <row r="448" spans="1:39" x14ac:dyDescent="0.25">
      <c r="A448" s="55">
        <v>442</v>
      </c>
      <c r="B448" s="68">
        <v>442</v>
      </c>
      <c r="C448" s="35">
        <f>INDEX(PM_Dalibnieki[],MATCH(PM_EULopi[[#This Row],[Dablībnieka numurs]],PM_Dalibnieki[Dablībnieka numurs],0),2)</f>
        <v>0</v>
      </c>
      <c r="D448" s="35">
        <f>INDEX(PM_Dalibnieki[],MATCH(PM_EULopi[[#This Row],[Dablībnieka numurs]],PM_Dalibnieki[Dablībnieka numurs],0),3)</f>
        <v>0</v>
      </c>
      <c r="E448" s="35">
        <f>INDEX(PM_Dalibnieki[],MATCH(PM_EULopi[[#This Row],[Dablībnieka numurs]],PM_Dalibnieki[Dablībnieka numurs],0),4)</f>
        <v>0</v>
      </c>
      <c r="F448" s="72"/>
      <c r="G448" s="72"/>
      <c r="H448" s="72"/>
      <c r="I448" s="72"/>
      <c r="J448" s="72"/>
      <c r="K448" s="37">
        <f>SUM(PM_EULopi[[#This Row],[S1]:[S5]])</f>
        <v>0</v>
      </c>
      <c r="L448" s="37" t="str">
        <f t="shared" si="30"/>
        <v>(0, 0, 0)</v>
      </c>
      <c r="M448" s="72"/>
      <c r="N448" s="72"/>
      <c r="O448" s="72"/>
      <c r="P448" s="72"/>
      <c r="Q448" s="72"/>
      <c r="R448" s="37">
        <f>SUM(PM_EULopi[[#This Row],[L1]:[L5]])</f>
        <v>0</v>
      </c>
      <c r="S448" s="37" t="str">
        <f t="shared" si="31"/>
        <v>(0, 0, 0)</v>
      </c>
      <c r="T448" s="72"/>
      <c r="U448" s="72"/>
      <c r="V448" s="72"/>
      <c r="W448" s="72"/>
      <c r="X448" s="72"/>
      <c r="Y448" s="37">
        <f>SUM(PM_EULopi[[#This Row],[Ģ1]:[Ģ5]])</f>
        <v>0</v>
      </c>
      <c r="Z448" s="37" t="str">
        <f t="shared" si="32"/>
        <v>(0, 0, 0)</v>
      </c>
      <c r="AA448" s="72"/>
      <c r="AB448" s="72"/>
      <c r="AC448" s="72"/>
      <c r="AD448" s="72"/>
      <c r="AE448" s="72"/>
      <c r="AF448" s="37">
        <f>SUM(PM_EULopi[[#This Row],[C1]:[C5]])</f>
        <v>0</v>
      </c>
      <c r="AG448" s="37" t="str">
        <f t="shared" si="33"/>
        <v>(0, 0, 0)</v>
      </c>
      <c r="AH448" s="68">
        <f>SUM(PM_EULopi[[#This Row],[S Kopā]]+PM_EULopi[[#This Row],[L Kopā]]+PM_EULopi[[#This Row],[Ģ Kopā]]+PM_EULopi[[#This Row],[C Kopā]])</f>
        <v>0</v>
      </c>
      <c r="AI448" s="68" t="str">
        <f t="shared" si="34"/>
        <v>(0, 0, 0)</v>
      </c>
      <c r="AJ448" s="68" t="str">
        <f>IF(PM_EULopi[[#This Row],[KOPĀ
Punkti ]]&gt;0,RANK(PM_EULopi[[#This Row],[KOPĀ
Punkti ]],PM_EULopi[KOPĀ
Punkti ]),"NAV")</f>
        <v>NAV</v>
      </c>
      <c r="AK448" s="68"/>
      <c r="AL448" s="103">
        <f>INDEX(PM_Dalibnieki[],MATCH(PM_EULopi[[#This Row],[Dablībnieka numurs]],PM_Dalibnieki[Dablībnieka numurs],0),6)</f>
        <v>0</v>
      </c>
      <c r="AM448" s="72" t="str">
        <f>IF(PM_EULopi[[#This Row],[Norma ]]="x",COUNTIFS(PM_EULopi[[Norma ]],PM_EULopi[[#This Row],[Norma ]],PM_EULopi[KOPĀ
Punkti ],"&gt;"&amp;PM_EULopi[[#This Row],[KOPĀ
Punkti ]])+1,"")</f>
        <v/>
      </c>
    </row>
    <row r="449" spans="1:39" x14ac:dyDescent="0.25">
      <c r="A449" s="55">
        <v>443</v>
      </c>
      <c r="B449" s="68">
        <v>443</v>
      </c>
      <c r="C449" s="35">
        <f>INDEX(PM_Dalibnieki[],MATCH(PM_EULopi[[#This Row],[Dablībnieka numurs]],PM_Dalibnieki[Dablībnieka numurs],0),2)</f>
        <v>0</v>
      </c>
      <c r="D449" s="35">
        <f>INDEX(PM_Dalibnieki[],MATCH(PM_EULopi[[#This Row],[Dablībnieka numurs]],PM_Dalibnieki[Dablībnieka numurs],0),3)</f>
        <v>0</v>
      </c>
      <c r="E449" s="35">
        <f>INDEX(PM_Dalibnieki[],MATCH(PM_EULopi[[#This Row],[Dablībnieka numurs]],PM_Dalibnieki[Dablībnieka numurs],0),4)</f>
        <v>0</v>
      </c>
      <c r="F449" s="72"/>
      <c r="G449" s="72"/>
      <c r="H449" s="72"/>
      <c r="I449" s="72"/>
      <c r="J449" s="72"/>
      <c r="K449" s="37">
        <f>SUM(PM_EULopi[[#This Row],[S1]:[S5]])</f>
        <v>0</v>
      </c>
      <c r="L449" s="37" t="str">
        <f t="shared" si="30"/>
        <v>(0, 0, 0)</v>
      </c>
      <c r="M449" s="72"/>
      <c r="N449" s="72"/>
      <c r="O449" s="72"/>
      <c r="P449" s="72"/>
      <c r="Q449" s="72"/>
      <c r="R449" s="37">
        <f>SUM(PM_EULopi[[#This Row],[L1]:[L5]])</f>
        <v>0</v>
      </c>
      <c r="S449" s="37" t="str">
        <f t="shared" si="31"/>
        <v>(0, 0, 0)</v>
      </c>
      <c r="T449" s="72"/>
      <c r="U449" s="72"/>
      <c r="V449" s="72"/>
      <c r="W449" s="72"/>
      <c r="X449" s="72"/>
      <c r="Y449" s="37">
        <f>SUM(PM_EULopi[[#This Row],[Ģ1]:[Ģ5]])</f>
        <v>0</v>
      </c>
      <c r="Z449" s="37" t="str">
        <f t="shared" si="32"/>
        <v>(0, 0, 0)</v>
      </c>
      <c r="AA449" s="72"/>
      <c r="AB449" s="72"/>
      <c r="AC449" s="72"/>
      <c r="AD449" s="72"/>
      <c r="AE449" s="72"/>
      <c r="AF449" s="37">
        <f>SUM(PM_EULopi[[#This Row],[C1]:[C5]])</f>
        <v>0</v>
      </c>
      <c r="AG449" s="37" t="str">
        <f t="shared" si="33"/>
        <v>(0, 0, 0)</v>
      </c>
      <c r="AH449" s="68">
        <f>SUM(PM_EULopi[[#This Row],[S Kopā]]+PM_EULopi[[#This Row],[L Kopā]]+PM_EULopi[[#This Row],[Ģ Kopā]]+PM_EULopi[[#This Row],[C Kopā]])</f>
        <v>0</v>
      </c>
      <c r="AI449" s="68" t="str">
        <f t="shared" si="34"/>
        <v>(0, 0, 0)</v>
      </c>
      <c r="AJ449" s="68" t="str">
        <f>IF(PM_EULopi[[#This Row],[KOPĀ
Punkti ]]&gt;0,RANK(PM_EULopi[[#This Row],[KOPĀ
Punkti ]],PM_EULopi[KOPĀ
Punkti ]),"NAV")</f>
        <v>NAV</v>
      </c>
      <c r="AK449" s="68"/>
      <c r="AL449" s="103">
        <f>INDEX(PM_Dalibnieki[],MATCH(PM_EULopi[[#This Row],[Dablībnieka numurs]],PM_Dalibnieki[Dablībnieka numurs],0),6)</f>
        <v>0</v>
      </c>
      <c r="AM449" s="72" t="str">
        <f>IF(PM_EULopi[[#This Row],[Norma ]]="x",COUNTIFS(PM_EULopi[[Norma ]],PM_EULopi[[#This Row],[Norma ]],PM_EULopi[KOPĀ
Punkti ],"&gt;"&amp;PM_EULopi[[#This Row],[KOPĀ
Punkti ]])+1,"")</f>
        <v/>
      </c>
    </row>
    <row r="450" spans="1:39" x14ac:dyDescent="0.25">
      <c r="A450" s="55">
        <v>444</v>
      </c>
      <c r="B450" s="68">
        <v>444</v>
      </c>
      <c r="C450" s="35">
        <f>INDEX(PM_Dalibnieki[],MATCH(PM_EULopi[[#This Row],[Dablībnieka numurs]],PM_Dalibnieki[Dablībnieka numurs],0),2)</f>
        <v>0</v>
      </c>
      <c r="D450" s="35">
        <f>INDEX(PM_Dalibnieki[],MATCH(PM_EULopi[[#This Row],[Dablībnieka numurs]],PM_Dalibnieki[Dablībnieka numurs],0),3)</f>
        <v>0</v>
      </c>
      <c r="E450" s="35">
        <f>INDEX(PM_Dalibnieki[],MATCH(PM_EULopi[[#This Row],[Dablībnieka numurs]],PM_Dalibnieki[Dablībnieka numurs],0),4)</f>
        <v>0</v>
      </c>
      <c r="F450" s="72"/>
      <c r="G450" s="72"/>
      <c r="H450" s="72"/>
      <c r="I450" s="72"/>
      <c r="J450" s="72"/>
      <c r="K450" s="37">
        <f>SUM(PM_EULopi[[#This Row],[S1]:[S5]])</f>
        <v>0</v>
      </c>
      <c r="L450" s="37" t="str">
        <f t="shared" si="30"/>
        <v>(0, 0, 0)</v>
      </c>
      <c r="M450" s="72"/>
      <c r="N450" s="72"/>
      <c r="O450" s="72"/>
      <c r="P450" s="72"/>
      <c r="Q450" s="72"/>
      <c r="R450" s="37">
        <f>SUM(PM_EULopi[[#This Row],[L1]:[L5]])</f>
        <v>0</v>
      </c>
      <c r="S450" s="37" t="str">
        <f t="shared" si="31"/>
        <v>(0, 0, 0)</v>
      </c>
      <c r="T450" s="72"/>
      <c r="U450" s="72"/>
      <c r="V450" s="72"/>
      <c r="W450" s="72"/>
      <c r="X450" s="72"/>
      <c r="Y450" s="37">
        <f>SUM(PM_EULopi[[#This Row],[Ģ1]:[Ģ5]])</f>
        <v>0</v>
      </c>
      <c r="Z450" s="37" t="str">
        <f t="shared" si="32"/>
        <v>(0, 0, 0)</v>
      </c>
      <c r="AA450" s="72"/>
      <c r="AB450" s="72"/>
      <c r="AC450" s="72"/>
      <c r="AD450" s="72"/>
      <c r="AE450" s="72"/>
      <c r="AF450" s="37">
        <f>SUM(PM_EULopi[[#This Row],[C1]:[C5]])</f>
        <v>0</v>
      </c>
      <c r="AG450" s="37" t="str">
        <f t="shared" si="33"/>
        <v>(0, 0, 0)</v>
      </c>
      <c r="AH450" s="68">
        <f>SUM(PM_EULopi[[#This Row],[S Kopā]]+PM_EULopi[[#This Row],[L Kopā]]+PM_EULopi[[#This Row],[Ģ Kopā]]+PM_EULopi[[#This Row],[C Kopā]])</f>
        <v>0</v>
      </c>
      <c r="AI450" s="68" t="str">
        <f t="shared" si="34"/>
        <v>(0, 0, 0)</v>
      </c>
      <c r="AJ450" s="68" t="str">
        <f>IF(PM_EULopi[[#This Row],[KOPĀ
Punkti ]]&gt;0,RANK(PM_EULopi[[#This Row],[KOPĀ
Punkti ]],PM_EULopi[KOPĀ
Punkti ]),"NAV")</f>
        <v>NAV</v>
      </c>
      <c r="AK450" s="68"/>
      <c r="AL450" s="103">
        <f>INDEX(PM_Dalibnieki[],MATCH(PM_EULopi[[#This Row],[Dablībnieka numurs]],PM_Dalibnieki[Dablībnieka numurs],0),6)</f>
        <v>0</v>
      </c>
      <c r="AM450" s="72" t="str">
        <f>IF(PM_EULopi[[#This Row],[Norma ]]="x",COUNTIFS(PM_EULopi[[Norma ]],PM_EULopi[[#This Row],[Norma ]],PM_EULopi[KOPĀ
Punkti ],"&gt;"&amp;PM_EULopi[[#This Row],[KOPĀ
Punkti ]])+1,"")</f>
        <v/>
      </c>
    </row>
    <row r="451" spans="1:39" x14ac:dyDescent="0.25">
      <c r="A451" s="55">
        <v>445</v>
      </c>
      <c r="B451" s="68">
        <v>445</v>
      </c>
      <c r="C451" s="35">
        <f>INDEX(PM_Dalibnieki[],MATCH(PM_EULopi[[#This Row],[Dablībnieka numurs]],PM_Dalibnieki[Dablībnieka numurs],0),2)</f>
        <v>0</v>
      </c>
      <c r="D451" s="35">
        <f>INDEX(PM_Dalibnieki[],MATCH(PM_EULopi[[#This Row],[Dablībnieka numurs]],PM_Dalibnieki[Dablībnieka numurs],0),3)</f>
        <v>0</v>
      </c>
      <c r="E451" s="35">
        <f>INDEX(PM_Dalibnieki[],MATCH(PM_EULopi[[#This Row],[Dablībnieka numurs]],PM_Dalibnieki[Dablībnieka numurs],0),4)</f>
        <v>0</v>
      </c>
      <c r="F451" s="72"/>
      <c r="G451" s="72"/>
      <c r="H451" s="72"/>
      <c r="I451" s="72"/>
      <c r="J451" s="72"/>
      <c r="K451" s="37">
        <f>SUM(PM_EULopi[[#This Row],[S1]:[S5]])</f>
        <v>0</v>
      </c>
      <c r="L451" s="37" t="str">
        <f t="shared" si="30"/>
        <v>(0, 0, 0)</v>
      </c>
      <c r="M451" s="72"/>
      <c r="N451" s="72"/>
      <c r="O451" s="72"/>
      <c r="P451" s="72"/>
      <c r="Q451" s="72"/>
      <c r="R451" s="37">
        <f>SUM(PM_EULopi[[#This Row],[L1]:[L5]])</f>
        <v>0</v>
      </c>
      <c r="S451" s="37" t="str">
        <f t="shared" si="31"/>
        <v>(0, 0, 0)</v>
      </c>
      <c r="T451" s="72"/>
      <c r="U451" s="72"/>
      <c r="V451" s="72"/>
      <c r="W451" s="72"/>
      <c r="X451" s="72"/>
      <c r="Y451" s="37">
        <f>SUM(PM_EULopi[[#This Row],[Ģ1]:[Ģ5]])</f>
        <v>0</v>
      </c>
      <c r="Z451" s="37" t="str">
        <f t="shared" si="32"/>
        <v>(0, 0, 0)</v>
      </c>
      <c r="AA451" s="72"/>
      <c r="AB451" s="72"/>
      <c r="AC451" s="72"/>
      <c r="AD451" s="72"/>
      <c r="AE451" s="72"/>
      <c r="AF451" s="37">
        <f>SUM(PM_EULopi[[#This Row],[C1]:[C5]])</f>
        <v>0</v>
      </c>
      <c r="AG451" s="37" t="str">
        <f t="shared" si="33"/>
        <v>(0, 0, 0)</v>
      </c>
      <c r="AH451" s="68">
        <f>SUM(PM_EULopi[[#This Row],[S Kopā]]+PM_EULopi[[#This Row],[L Kopā]]+PM_EULopi[[#This Row],[Ģ Kopā]]+PM_EULopi[[#This Row],[C Kopā]])</f>
        <v>0</v>
      </c>
      <c r="AI451" s="68" t="str">
        <f t="shared" si="34"/>
        <v>(0, 0, 0)</v>
      </c>
      <c r="AJ451" s="68" t="str">
        <f>IF(PM_EULopi[[#This Row],[KOPĀ
Punkti ]]&gt;0,RANK(PM_EULopi[[#This Row],[KOPĀ
Punkti ]],PM_EULopi[KOPĀ
Punkti ]),"NAV")</f>
        <v>NAV</v>
      </c>
      <c r="AK451" s="68"/>
      <c r="AL451" s="103">
        <f>INDEX(PM_Dalibnieki[],MATCH(PM_EULopi[[#This Row],[Dablībnieka numurs]],PM_Dalibnieki[Dablībnieka numurs],0),6)</f>
        <v>0</v>
      </c>
      <c r="AM451" s="72" t="str">
        <f>IF(PM_EULopi[[#This Row],[Norma ]]="x",COUNTIFS(PM_EULopi[[Norma ]],PM_EULopi[[#This Row],[Norma ]],PM_EULopi[KOPĀ
Punkti ],"&gt;"&amp;PM_EULopi[[#This Row],[KOPĀ
Punkti ]])+1,"")</f>
        <v/>
      </c>
    </row>
    <row r="452" spans="1:39" x14ac:dyDescent="0.25">
      <c r="A452" s="55">
        <v>446</v>
      </c>
      <c r="B452" s="68">
        <v>446</v>
      </c>
      <c r="C452" s="35">
        <f>INDEX(PM_Dalibnieki[],MATCH(PM_EULopi[[#This Row],[Dablībnieka numurs]],PM_Dalibnieki[Dablībnieka numurs],0),2)</f>
        <v>0</v>
      </c>
      <c r="D452" s="35">
        <f>INDEX(PM_Dalibnieki[],MATCH(PM_EULopi[[#This Row],[Dablībnieka numurs]],PM_Dalibnieki[Dablībnieka numurs],0),3)</f>
        <v>0</v>
      </c>
      <c r="E452" s="35">
        <f>INDEX(PM_Dalibnieki[],MATCH(PM_EULopi[[#This Row],[Dablībnieka numurs]],PM_Dalibnieki[Dablībnieka numurs],0),4)</f>
        <v>0</v>
      </c>
      <c r="F452" s="72"/>
      <c r="G452" s="72"/>
      <c r="H452" s="72"/>
      <c r="I452" s="72"/>
      <c r="J452" s="72"/>
      <c r="K452" s="37">
        <f>SUM(PM_EULopi[[#This Row],[S1]:[S5]])</f>
        <v>0</v>
      </c>
      <c r="L452" s="37" t="str">
        <f t="shared" si="30"/>
        <v>(0, 0, 0)</v>
      </c>
      <c r="M452" s="72"/>
      <c r="N452" s="72"/>
      <c r="O452" s="72"/>
      <c r="P452" s="72"/>
      <c r="Q452" s="72"/>
      <c r="R452" s="37">
        <f>SUM(PM_EULopi[[#This Row],[L1]:[L5]])</f>
        <v>0</v>
      </c>
      <c r="S452" s="37" t="str">
        <f t="shared" si="31"/>
        <v>(0, 0, 0)</v>
      </c>
      <c r="T452" s="72"/>
      <c r="U452" s="72"/>
      <c r="V452" s="72"/>
      <c r="W452" s="72"/>
      <c r="X452" s="72"/>
      <c r="Y452" s="37">
        <f>SUM(PM_EULopi[[#This Row],[Ģ1]:[Ģ5]])</f>
        <v>0</v>
      </c>
      <c r="Z452" s="37" t="str">
        <f t="shared" si="32"/>
        <v>(0, 0, 0)</v>
      </c>
      <c r="AA452" s="72"/>
      <c r="AB452" s="72"/>
      <c r="AC452" s="72"/>
      <c r="AD452" s="72"/>
      <c r="AE452" s="72"/>
      <c r="AF452" s="37">
        <f>SUM(PM_EULopi[[#This Row],[C1]:[C5]])</f>
        <v>0</v>
      </c>
      <c r="AG452" s="37" t="str">
        <f t="shared" si="33"/>
        <v>(0, 0, 0)</v>
      </c>
      <c r="AH452" s="68">
        <f>SUM(PM_EULopi[[#This Row],[S Kopā]]+PM_EULopi[[#This Row],[L Kopā]]+PM_EULopi[[#This Row],[Ģ Kopā]]+PM_EULopi[[#This Row],[C Kopā]])</f>
        <v>0</v>
      </c>
      <c r="AI452" s="68" t="str">
        <f t="shared" si="34"/>
        <v>(0, 0, 0)</v>
      </c>
      <c r="AJ452" s="68" t="str">
        <f>IF(PM_EULopi[[#This Row],[KOPĀ
Punkti ]]&gt;0,RANK(PM_EULopi[[#This Row],[KOPĀ
Punkti ]],PM_EULopi[KOPĀ
Punkti ]),"NAV")</f>
        <v>NAV</v>
      </c>
      <c r="AK452" s="68"/>
      <c r="AL452" s="103">
        <f>INDEX(PM_Dalibnieki[],MATCH(PM_EULopi[[#This Row],[Dablībnieka numurs]],PM_Dalibnieki[Dablībnieka numurs],0),6)</f>
        <v>0</v>
      </c>
      <c r="AM452" s="72" t="str">
        <f>IF(PM_EULopi[[#This Row],[Norma ]]="x",COUNTIFS(PM_EULopi[[Norma ]],PM_EULopi[[#This Row],[Norma ]],PM_EULopi[KOPĀ
Punkti ],"&gt;"&amp;PM_EULopi[[#This Row],[KOPĀ
Punkti ]])+1,"")</f>
        <v/>
      </c>
    </row>
    <row r="453" spans="1:39" x14ac:dyDescent="0.25">
      <c r="A453" s="55">
        <v>447</v>
      </c>
      <c r="B453" s="68">
        <v>447</v>
      </c>
      <c r="C453" s="35">
        <f>INDEX(PM_Dalibnieki[],MATCH(PM_EULopi[[#This Row],[Dablībnieka numurs]],PM_Dalibnieki[Dablībnieka numurs],0),2)</f>
        <v>0</v>
      </c>
      <c r="D453" s="35">
        <f>INDEX(PM_Dalibnieki[],MATCH(PM_EULopi[[#This Row],[Dablībnieka numurs]],PM_Dalibnieki[Dablībnieka numurs],0),3)</f>
        <v>0</v>
      </c>
      <c r="E453" s="35">
        <f>INDEX(PM_Dalibnieki[],MATCH(PM_EULopi[[#This Row],[Dablībnieka numurs]],PM_Dalibnieki[Dablībnieka numurs],0),4)</f>
        <v>0</v>
      </c>
      <c r="F453" s="72"/>
      <c r="G453" s="72"/>
      <c r="H453" s="72"/>
      <c r="I453" s="72"/>
      <c r="J453" s="72"/>
      <c r="K453" s="37">
        <f>SUM(PM_EULopi[[#This Row],[S1]:[S5]])</f>
        <v>0</v>
      </c>
      <c r="L453" s="37" t="str">
        <f t="shared" si="30"/>
        <v>(0, 0, 0)</v>
      </c>
      <c r="M453" s="72"/>
      <c r="N453" s="72"/>
      <c r="O453" s="72"/>
      <c r="P453" s="72"/>
      <c r="Q453" s="72"/>
      <c r="R453" s="37">
        <f>SUM(PM_EULopi[[#This Row],[L1]:[L5]])</f>
        <v>0</v>
      </c>
      <c r="S453" s="37" t="str">
        <f t="shared" si="31"/>
        <v>(0, 0, 0)</v>
      </c>
      <c r="T453" s="72"/>
      <c r="U453" s="72"/>
      <c r="V453" s="72"/>
      <c r="W453" s="72"/>
      <c r="X453" s="72"/>
      <c r="Y453" s="37">
        <f>SUM(PM_EULopi[[#This Row],[Ģ1]:[Ģ5]])</f>
        <v>0</v>
      </c>
      <c r="Z453" s="37" t="str">
        <f t="shared" si="32"/>
        <v>(0, 0, 0)</v>
      </c>
      <c r="AA453" s="72"/>
      <c r="AB453" s="72"/>
      <c r="AC453" s="72"/>
      <c r="AD453" s="72"/>
      <c r="AE453" s="72"/>
      <c r="AF453" s="37">
        <f>SUM(PM_EULopi[[#This Row],[C1]:[C5]])</f>
        <v>0</v>
      </c>
      <c r="AG453" s="37" t="str">
        <f t="shared" si="33"/>
        <v>(0, 0, 0)</v>
      </c>
      <c r="AH453" s="68">
        <f>SUM(PM_EULopi[[#This Row],[S Kopā]]+PM_EULopi[[#This Row],[L Kopā]]+PM_EULopi[[#This Row],[Ģ Kopā]]+PM_EULopi[[#This Row],[C Kopā]])</f>
        <v>0</v>
      </c>
      <c r="AI453" s="68" t="str">
        <f t="shared" si="34"/>
        <v>(0, 0, 0)</v>
      </c>
      <c r="AJ453" s="68" t="str">
        <f>IF(PM_EULopi[[#This Row],[KOPĀ
Punkti ]]&gt;0,RANK(PM_EULopi[[#This Row],[KOPĀ
Punkti ]],PM_EULopi[KOPĀ
Punkti ]),"NAV")</f>
        <v>NAV</v>
      </c>
      <c r="AK453" s="68"/>
      <c r="AL453" s="103">
        <f>INDEX(PM_Dalibnieki[],MATCH(PM_EULopi[[#This Row],[Dablībnieka numurs]],PM_Dalibnieki[Dablībnieka numurs],0),6)</f>
        <v>0</v>
      </c>
      <c r="AM453" s="72" t="str">
        <f>IF(PM_EULopi[[#This Row],[Norma ]]="x",COUNTIFS(PM_EULopi[[Norma ]],PM_EULopi[[#This Row],[Norma ]],PM_EULopi[KOPĀ
Punkti ],"&gt;"&amp;PM_EULopi[[#This Row],[KOPĀ
Punkti ]])+1,"")</f>
        <v/>
      </c>
    </row>
    <row r="454" spans="1:39" x14ac:dyDescent="0.25">
      <c r="A454" s="55">
        <v>448</v>
      </c>
      <c r="B454" s="68">
        <v>448</v>
      </c>
      <c r="C454" s="35">
        <f>INDEX(PM_Dalibnieki[],MATCH(PM_EULopi[[#This Row],[Dablībnieka numurs]],PM_Dalibnieki[Dablībnieka numurs],0),2)</f>
        <v>0</v>
      </c>
      <c r="D454" s="35">
        <f>INDEX(PM_Dalibnieki[],MATCH(PM_EULopi[[#This Row],[Dablībnieka numurs]],PM_Dalibnieki[Dablībnieka numurs],0),3)</f>
        <v>0</v>
      </c>
      <c r="E454" s="35">
        <f>INDEX(PM_Dalibnieki[],MATCH(PM_EULopi[[#This Row],[Dablībnieka numurs]],PM_Dalibnieki[Dablībnieka numurs],0),4)</f>
        <v>0</v>
      </c>
      <c r="F454" s="72"/>
      <c r="G454" s="72"/>
      <c r="H454" s="72"/>
      <c r="I454" s="72"/>
      <c r="J454" s="72"/>
      <c r="K454" s="37">
        <f>SUM(PM_EULopi[[#This Row],[S1]:[S5]])</f>
        <v>0</v>
      </c>
      <c r="L454" s="37" t="str">
        <f t="shared" si="30"/>
        <v>(0, 0, 0)</v>
      </c>
      <c r="M454" s="72"/>
      <c r="N454" s="72"/>
      <c r="O454" s="72"/>
      <c r="P454" s="72"/>
      <c r="Q454" s="72"/>
      <c r="R454" s="37">
        <f>SUM(PM_EULopi[[#This Row],[L1]:[L5]])</f>
        <v>0</v>
      </c>
      <c r="S454" s="37" t="str">
        <f t="shared" si="31"/>
        <v>(0, 0, 0)</v>
      </c>
      <c r="T454" s="72"/>
      <c r="U454" s="72"/>
      <c r="V454" s="72"/>
      <c r="W454" s="72"/>
      <c r="X454" s="72"/>
      <c r="Y454" s="37">
        <f>SUM(PM_EULopi[[#This Row],[Ģ1]:[Ģ5]])</f>
        <v>0</v>
      </c>
      <c r="Z454" s="37" t="str">
        <f t="shared" si="32"/>
        <v>(0, 0, 0)</v>
      </c>
      <c r="AA454" s="72"/>
      <c r="AB454" s="72"/>
      <c r="AC454" s="72"/>
      <c r="AD454" s="72"/>
      <c r="AE454" s="72"/>
      <c r="AF454" s="37">
        <f>SUM(PM_EULopi[[#This Row],[C1]:[C5]])</f>
        <v>0</v>
      </c>
      <c r="AG454" s="37" t="str">
        <f t="shared" si="33"/>
        <v>(0, 0, 0)</v>
      </c>
      <c r="AH454" s="68">
        <f>SUM(PM_EULopi[[#This Row],[S Kopā]]+PM_EULopi[[#This Row],[L Kopā]]+PM_EULopi[[#This Row],[Ģ Kopā]]+PM_EULopi[[#This Row],[C Kopā]])</f>
        <v>0</v>
      </c>
      <c r="AI454" s="68" t="str">
        <f t="shared" si="34"/>
        <v>(0, 0, 0)</v>
      </c>
      <c r="AJ454" s="68" t="str">
        <f>IF(PM_EULopi[[#This Row],[KOPĀ
Punkti ]]&gt;0,RANK(PM_EULopi[[#This Row],[KOPĀ
Punkti ]],PM_EULopi[KOPĀ
Punkti ]),"NAV")</f>
        <v>NAV</v>
      </c>
      <c r="AK454" s="68"/>
      <c r="AL454" s="103">
        <f>INDEX(PM_Dalibnieki[],MATCH(PM_EULopi[[#This Row],[Dablībnieka numurs]],PM_Dalibnieki[Dablībnieka numurs],0),6)</f>
        <v>0</v>
      </c>
      <c r="AM454" s="72" t="str">
        <f>IF(PM_EULopi[[#This Row],[Norma ]]="x",COUNTIFS(PM_EULopi[[Norma ]],PM_EULopi[[#This Row],[Norma ]],PM_EULopi[KOPĀ
Punkti ],"&gt;"&amp;PM_EULopi[[#This Row],[KOPĀ
Punkti ]])+1,"")</f>
        <v/>
      </c>
    </row>
    <row r="455" spans="1:39" x14ac:dyDescent="0.25">
      <c r="A455" s="55">
        <v>449</v>
      </c>
      <c r="B455" s="68">
        <v>449</v>
      </c>
      <c r="C455" s="35">
        <f>INDEX(PM_Dalibnieki[],MATCH(PM_EULopi[[#This Row],[Dablībnieka numurs]],PM_Dalibnieki[Dablībnieka numurs],0),2)</f>
        <v>0</v>
      </c>
      <c r="D455" s="35">
        <f>INDEX(PM_Dalibnieki[],MATCH(PM_EULopi[[#This Row],[Dablībnieka numurs]],PM_Dalibnieki[Dablībnieka numurs],0),3)</f>
        <v>0</v>
      </c>
      <c r="E455" s="35">
        <f>INDEX(PM_Dalibnieki[],MATCH(PM_EULopi[[#This Row],[Dablībnieka numurs]],PM_Dalibnieki[Dablībnieka numurs],0),4)</f>
        <v>0</v>
      </c>
      <c r="F455" s="72"/>
      <c r="G455" s="72"/>
      <c r="H455" s="72"/>
      <c r="I455" s="72"/>
      <c r="J455" s="72"/>
      <c r="K455" s="37">
        <f>SUM(PM_EULopi[[#This Row],[S1]:[S5]])</f>
        <v>0</v>
      </c>
      <c r="L455" s="37" t="str">
        <f t="shared" ref="L455:L499" si="35">"("&amp;COUNTIF(F455:J455,10)&amp;", "&amp;COUNTIF(F455:J455,9)&amp;", "&amp;COUNTIF(F455:J455,8)&amp;")"</f>
        <v>(0, 0, 0)</v>
      </c>
      <c r="M455" s="72"/>
      <c r="N455" s="72"/>
      <c r="O455" s="72"/>
      <c r="P455" s="72"/>
      <c r="Q455" s="72"/>
      <c r="R455" s="37">
        <f>SUM(PM_EULopi[[#This Row],[L1]:[L5]])</f>
        <v>0</v>
      </c>
      <c r="S455" s="37" t="str">
        <f t="shared" ref="S455:S499" si="36">"("&amp;COUNTIF(M455:Q455,10)&amp;", "&amp;COUNTIF(M455:Q455,9)&amp;", "&amp;COUNTIF(M455:Q455,8)&amp;")"</f>
        <v>(0, 0, 0)</v>
      </c>
      <c r="T455" s="72"/>
      <c r="U455" s="72"/>
      <c r="V455" s="72"/>
      <c r="W455" s="72"/>
      <c r="X455" s="72"/>
      <c r="Y455" s="37">
        <f>SUM(PM_EULopi[[#This Row],[Ģ1]:[Ģ5]])</f>
        <v>0</v>
      </c>
      <c r="Z455" s="37" t="str">
        <f t="shared" ref="Z455:Z499" si="37">"("&amp;COUNTIF(T455:X455,10)&amp;", "&amp;COUNTIF(T455:X455,9)&amp;", "&amp;COUNTIF(T455:X455,8)&amp;")"</f>
        <v>(0, 0, 0)</v>
      </c>
      <c r="AA455" s="72"/>
      <c r="AB455" s="72"/>
      <c r="AC455" s="72"/>
      <c r="AD455" s="72"/>
      <c r="AE455" s="72"/>
      <c r="AF455" s="37">
        <f>SUM(PM_EULopi[[#This Row],[C1]:[C5]])</f>
        <v>0</v>
      </c>
      <c r="AG455" s="37" t="str">
        <f t="shared" ref="AG455:AG499" si="38">"("&amp;COUNTIF(AA455:AE455,10)&amp;", "&amp;COUNTIF(AA455:AE455,9)&amp;", "&amp;COUNTIF(AA455:AE455,8)&amp;")"</f>
        <v>(0, 0, 0)</v>
      </c>
      <c r="AH455" s="68">
        <f>SUM(PM_EULopi[[#This Row],[S Kopā]]+PM_EULopi[[#This Row],[L Kopā]]+PM_EULopi[[#This Row],[Ģ Kopā]]+PM_EULopi[[#This Row],[C Kopā]])</f>
        <v>0</v>
      </c>
      <c r="AI455" s="68" t="str">
        <f t="shared" ref="AI455:AI499" si="39">"("&amp;COUNTIF(F455:AE455,10)&amp;", "&amp;COUNTIF(F455:AE455,9)&amp;", "&amp;COUNTIF(F455:AE455,8)&amp;")"</f>
        <v>(0, 0, 0)</v>
      </c>
      <c r="AJ455" s="68" t="str">
        <f>IF(PM_EULopi[[#This Row],[KOPĀ
Punkti ]]&gt;0,RANK(PM_EULopi[[#This Row],[KOPĀ
Punkti ]],PM_EULopi[KOPĀ
Punkti ]),"NAV")</f>
        <v>NAV</v>
      </c>
      <c r="AK455" s="68"/>
      <c r="AL455" s="103">
        <f>INDEX(PM_Dalibnieki[],MATCH(PM_EULopi[[#This Row],[Dablībnieka numurs]],PM_Dalibnieki[Dablībnieka numurs],0),6)</f>
        <v>0</v>
      </c>
      <c r="AM455" s="72" t="str">
        <f>IF(PM_EULopi[[#This Row],[Norma ]]="x",COUNTIFS(PM_EULopi[[Norma ]],PM_EULopi[[#This Row],[Norma ]],PM_EULopi[KOPĀ
Punkti ],"&gt;"&amp;PM_EULopi[[#This Row],[KOPĀ
Punkti ]])+1,"")</f>
        <v/>
      </c>
    </row>
    <row r="456" spans="1:39" x14ac:dyDescent="0.25">
      <c r="A456" s="55">
        <v>450</v>
      </c>
      <c r="B456" s="68">
        <v>450</v>
      </c>
      <c r="C456" s="35">
        <f>INDEX(PM_Dalibnieki[],MATCH(PM_EULopi[[#This Row],[Dablībnieka numurs]],PM_Dalibnieki[Dablībnieka numurs],0),2)</f>
        <v>0</v>
      </c>
      <c r="D456" s="35">
        <f>INDEX(PM_Dalibnieki[],MATCH(PM_EULopi[[#This Row],[Dablībnieka numurs]],PM_Dalibnieki[Dablībnieka numurs],0),3)</f>
        <v>0</v>
      </c>
      <c r="E456" s="35">
        <f>INDEX(PM_Dalibnieki[],MATCH(PM_EULopi[[#This Row],[Dablībnieka numurs]],PM_Dalibnieki[Dablībnieka numurs],0),4)</f>
        <v>0</v>
      </c>
      <c r="F456" s="72"/>
      <c r="G456" s="72"/>
      <c r="H456" s="72"/>
      <c r="I456" s="72"/>
      <c r="J456" s="72"/>
      <c r="K456" s="37">
        <f>SUM(PM_EULopi[[#This Row],[S1]:[S5]])</f>
        <v>0</v>
      </c>
      <c r="L456" s="37" t="str">
        <f t="shared" si="35"/>
        <v>(0, 0, 0)</v>
      </c>
      <c r="M456" s="72"/>
      <c r="N456" s="72"/>
      <c r="O456" s="72"/>
      <c r="P456" s="72"/>
      <c r="Q456" s="72"/>
      <c r="R456" s="37">
        <f>SUM(PM_EULopi[[#This Row],[L1]:[L5]])</f>
        <v>0</v>
      </c>
      <c r="S456" s="37" t="str">
        <f t="shared" si="36"/>
        <v>(0, 0, 0)</v>
      </c>
      <c r="T456" s="72"/>
      <c r="U456" s="72"/>
      <c r="V456" s="72"/>
      <c r="W456" s="72"/>
      <c r="X456" s="72"/>
      <c r="Y456" s="37">
        <f>SUM(PM_EULopi[[#This Row],[Ģ1]:[Ģ5]])</f>
        <v>0</v>
      </c>
      <c r="Z456" s="37" t="str">
        <f t="shared" si="37"/>
        <v>(0, 0, 0)</v>
      </c>
      <c r="AA456" s="72"/>
      <c r="AB456" s="72"/>
      <c r="AC456" s="72"/>
      <c r="AD456" s="72"/>
      <c r="AE456" s="72"/>
      <c r="AF456" s="37">
        <f>SUM(PM_EULopi[[#This Row],[C1]:[C5]])</f>
        <v>0</v>
      </c>
      <c r="AG456" s="37" t="str">
        <f t="shared" si="38"/>
        <v>(0, 0, 0)</v>
      </c>
      <c r="AH456" s="68">
        <f>SUM(PM_EULopi[[#This Row],[S Kopā]]+PM_EULopi[[#This Row],[L Kopā]]+PM_EULopi[[#This Row],[Ģ Kopā]]+PM_EULopi[[#This Row],[C Kopā]])</f>
        <v>0</v>
      </c>
      <c r="AI456" s="68" t="str">
        <f t="shared" si="39"/>
        <v>(0, 0, 0)</v>
      </c>
      <c r="AJ456" s="68" t="str">
        <f>IF(PM_EULopi[[#This Row],[KOPĀ
Punkti ]]&gt;0,RANK(PM_EULopi[[#This Row],[KOPĀ
Punkti ]],PM_EULopi[KOPĀ
Punkti ]),"NAV")</f>
        <v>NAV</v>
      </c>
      <c r="AK456" s="68"/>
      <c r="AL456" s="103">
        <f>INDEX(PM_Dalibnieki[],MATCH(PM_EULopi[[#This Row],[Dablībnieka numurs]],PM_Dalibnieki[Dablībnieka numurs],0),6)</f>
        <v>0</v>
      </c>
      <c r="AM456" s="72" t="str">
        <f>IF(PM_EULopi[[#This Row],[Norma ]]="x",COUNTIFS(PM_EULopi[[Norma ]],PM_EULopi[[#This Row],[Norma ]],PM_EULopi[KOPĀ
Punkti ],"&gt;"&amp;PM_EULopi[[#This Row],[KOPĀ
Punkti ]])+1,"")</f>
        <v/>
      </c>
    </row>
    <row r="457" spans="1:39" x14ac:dyDescent="0.25">
      <c r="A457" s="55">
        <v>451</v>
      </c>
      <c r="B457" s="68">
        <v>451</v>
      </c>
      <c r="C457" s="35">
        <f>INDEX(PM_Dalibnieki[],MATCH(PM_EULopi[[#This Row],[Dablībnieka numurs]],PM_Dalibnieki[Dablībnieka numurs],0),2)</f>
        <v>0</v>
      </c>
      <c r="D457" s="35">
        <f>INDEX(PM_Dalibnieki[],MATCH(PM_EULopi[[#This Row],[Dablībnieka numurs]],PM_Dalibnieki[Dablībnieka numurs],0),3)</f>
        <v>0</v>
      </c>
      <c r="E457" s="35">
        <f>INDEX(PM_Dalibnieki[],MATCH(PM_EULopi[[#This Row],[Dablībnieka numurs]],PM_Dalibnieki[Dablībnieka numurs],0),4)</f>
        <v>0</v>
      </c>
      <c r="F457" s="72"/>
      <c r="G457" s="72"/>
      <c r="H457" s="72"/>
      <c r="I457" s="72"/>
      <c r="J457" s="72"/>
      <c r="K457" s="37">
        <f>SUM(PM_EULopi[[#This Row],[S1]:[S5]])</f>
        <v>0</v>
      </c>
      <c r="L457" s="37" t="str">
        <f t="shared" si="35"/>
        <v>(0, 0, 0)</v>
      </c>
      <c r="M457" s="72"/>
      <c r="N457" s="72"/>
      <c r="O457" s="72"/>
      <c r="P457" s="72"/>
      <c r="Q457" s="72"/>
      <c r="R457" s="37">
        <f>SUM(PM_EULopi[[#This Row],[L1]:[L5]])</f>
        <v>0</v>
      </c>
      <c r="S457" s="37" t="str">
        <f t="shared" si="36"/>
        <v>(0, 0, 0)</v>
      </c>
      <c r="T457" s="72"/>
      <c r="U457" s="72"/>
      <c r="V457" s="72"/>
      <c r="W457" s="72"/>
      <c r="X457" s="72"/>
      <c r="Y457" s="37">
        <f>SUM(PM_EULopi[[#This Row],[Ģ1]:[Ģ5]])</f>
        <v>0</v>
      </c>
      <c r="Z457" s="37" t="str">
        <f t="shared" si="37"/>
        <v>(0, 0, 0)</v>
      </c>
      <c r="AA457" s="72"/>
      <c r="AB457" s="72"/>
      <c r="AC457" s="72"/>
      <c r="AD457" s="72"/>
      <c r="AE457" s="72"/>
      <c r="AF457" s="37">
        <f>SUM(PM_EULopi[[#This Row],[C1]:[C5]])</f>
        <v>0</v>
      </c>
      <c r="AG457" s="37" t="str">
        <f t="shared" si="38"/>
        <v>(0, 0, 0)</v>
      </c>
      <c r="AH457" s="68">
        <f>SUM(PM_EULopi[[#This Row],[S Kopā]]+PM_EULopi[[#This Row],[L Kopā]]+PM_EULopi[[#This Row],[Ģ Kopā]]+PM_EULopi[[#This Row],[C Kopā]])</f>
        <v>0</v>
      </c>
      <c r="AI457" s="68" t="str">
        <f t="shared" si="39"/>
        <v>(0, 0, 0)</v>
      </c>
      <c r="AJ457" s="68" t="str">
        <f>IF(PM_EULopi[[#This Row],[KOPĀ
Punkti ]]&gt;0,RANK(PM_EULopi[[#This Row],[KOPĀ
Punkti ]],PM_EULopi[KOPĀ
Punkti ]),"NAV")</f>
        <v>NAV</v>
      </c>
      <c r="AK457" s="68"/>
      <c r="AL457" s="103">
        <f>INDEX(PM_Dalibnieki[],MATCH(PM_EULopi[[#This Row],[Dablībnieka numurs]],PM_Dalibnieki[Dablībnieka numurs],0),6)</f>
        <v>0</v>
      </c>
      <c r="AM457" s="72" t="str">
        <f>IF(PM_EULopi[[#This Row],[Norma ]]="x",COUNTIFS(PM_EULopi[[Norma ]],PM_EULopi[[#This Row],[Norma ]],PM_EULopi[KOPĀ
Punkti ],"&gt;"&amp;PM_EULopi[[#This Row],[KOPĀ
Punkti ]])+1,"")</f>
        <v/>
      </c>
    </row>
    <row r="458" spans="1:39" x14ac:dyDescent="0.25">
      <c r="A458" s="55">
        <v>452</v>
      </c>
      <c r="B458" s="68">
        <v>452</v>
      </c>
      <c r="C458" s="35">
        <f>INDEX(PM_Dalibnieki[],MATCH(PM_EULopi[[#This Row],[Dablībnieka numurs]],PM_Dalibnieki[Dablībnieka numurs],0),2)</f>
        <v>0</v>
      </c>
      <c r="D458" s="35">
        <f>INDEX(PM_Dalibnieki[],MATCH(PM_EULopi[[#This Row],[Dablībnieka numurs]],PM_Dalibnieki[Dablībnieka numurs],0),3)</f>
        <v>0</v>
      </c>
      <c r="E458" s="35">
        <f>INDEX(PM_Dalibnieki[],MATCH(PM_EULopi[[#This Row],[Dablībnieka numurs]],PM_Dalibnieki[Dablībnieka numurs],0),4)</f>
        <v>0</v>
      </c>
      <c r="F458" s="72"/>
      <c r="G458" s="72"/>
      <c r="H458" s="72"/>
      <c r="I458" s="72"/>
      <c r="J458" s="72"/>
      <c r="K458" s="37">
        <f>SUM(PM_EULopi[[#This Row],[S1]:[S5]])</f>
        <v>0</v>
      </c>
      <c r="L458" s="37" t="str">
        <f t="shared" si="35"/>
        <v>(0, 0, 0)</v>
      </c>
      <c r="M458" s="72"/>
      <c r="N458" s="72"/>
      <c r="O458" s="72"/>
      <c r="P458" s="72"/>
      <c r="Q458" s="72"/>
      <c r="R458" s="37">
        <f>SUM(PM_EULopi[[#This Row],[L1]:[L5]])</f>
        <v>0</v>
      </c>
      <c r="S458" s="37" t="str">
        <f t="shared" si="36"/>
        <v>(0, 0, 0)</v>
      </c>
      <c r="T458" s="72"/>
      <c r="U458" s="72"/>
      <c r="V458" s="72"/>
      <c r="W458" s="72"/>
      <c r="X458" s="72"/>
      <c r="Y458" s="37">
        <f>SUM(PM_EULopi[[#This Row],[Ģ1]:[Ģ5]])</f>
        <v>0</v>
      </c>
      <c r="Z458" s="37" t="str">
        <f t="shared" si="37"/>
        <v>(0, 0, 0)</v>
      </c>
      <c r="AA458" s="72"/>
      <c r="AB458" s="72"/>
      <c r="AC458" s="72"/>
      <c r="AD458" s="72"/>
      <c r="AE458" s="72"/>
      <c r="AF458" s="37">
        <f>SUM(PM_EULopi[[#This Row],[C1]:[C5]])</f>
        <v>0</v>
      </c>
      <c r="AG458" s="37" t="str">
        <f t="shared" si="38"/>
        <v>(0, 0, 0)</v>
      </c>
      <c r="AH458" s="68">
        <f>SUM(PM_EULopi[[#This Row],[S Kopā]]+PM_EULopi[[#This Row],[L Kopā]]+PM_EULopi[[#This Row],[Ģ Kopā]]+PM_EULopi[[#This Row],[C Kopā]])</f>
        <v>0</v>
      </c>
      <c r="AI458" s="68" t="str">
        <f t="shared" si="39"/>
        <v>(0, 0, 0)</v>
      </c>
      <c r="AJ458" s="68" t="str">
        <f>IF(PM_EULopi[[#This Row],[KOPĀ
Punkti ]]&gt;0,RANK(PM_EULopi[[#This Row],[KOPĀ
Punkti ]],PM_EULopi[KOPĀ
Punkti ]),"NAV")</f>
        <v>NAV</v>
      </c>
      <c r="AK458" s="68"/>
      <c r="AL458" s="103">
        <f>INDEX(PM_Dalibnieki[],MATCH(PM_EULopi[[#This Row],[Dablībnieka numurs]],PM_Dalibnieki[Dablībnieka numurs],0),6)</f>
        <v>0</v>
      </c>
      <c r="AM458" s="72" t="str">
        <f>IF(PM_EULopi[[#This Row],[Norma ]]="x",COUNTIFS(PM_EULopi[[Norma ]],PM_EULopi[[#This Row],[Norma ]],PM_EULopi[KOPĀ
Punkti ],"&gt;"&amp;PM_EULopi[[#This Row],[KOPĀ
Punkti ]])+1,"")</f>
        <v/>
      </c>
    </row>
    <row r="459" spans="1:39" x14ac:dyDescent="0.25">
      <c r="A459" s="55">
        <v>453</v>
      </c>
      <c r="B459" s="68">
        <v>453</v>
      </c>
      <c r="C459" s="35">
        <f>INDEX(PM_Dalibnieki[],MATCH(PM_EULopi[[#This Row],[Dablībnieka numurs]],PM_Dalibnieki[Dablībnieka numurs],0),2)</f>
        <v>0</v>
      </c>
      <c r="D459" s="35">
        <f>INDEX(PM_Dalibnieki[],MATCH(PM_EULopi[[#This Row],[Dablībnieka numurs]],PM_Dalibnieki[Dablībnieka numurs],0),3)</f>
        <v>0</v>
      </c>
      <c r="E459" s="35">
        <f>INDEX(PM_Dalibnieki[],MATCH(PM_EULopi[[#This Row],[Dablībnieka numurs]],PM_Dalibnieki[Dablībnieka numurs],0),4)</f>
        <v>0</v>
      </c>
      <c r="F459" s="72"/>
      <c r="G459" s="72"/>
      <c r="H459" s="72"/>
      <c r="I459" s="72"/>
      <c r="J459" s="72"/>
      <c r="K459" s="37">
        <f>SUM(PM_EULopi[[#This Row],[S1]:[S5]])</f>
        <v>0</v>
      </c>
      <c r="L459" s="37" t="str">
        <f t="shared" si="35"/>
        <v>(0, 0, 0)</v>
      </c>
      <c r="M459" s="72"/>
      <c r="N459" s="72"/>
      <c r="O459" s="72"/>
      <c r="P459" s="72"/>
      <c r="Q459" s="72"/>
      <c r="R459" s="37">
        <f>SUM(PM_EULopi[[#This Row],[L1]:[L5]])</f>
        <v>0</v>
      </c>
      <c r="S459" s="37" t="str">
        <f t="shared" si="36"/>
        <v>(0, 0, 0)</v>
      </c>
      <c r="T459" s="72"/>
      <c r="U459" s="72"/>
      <c r="V459" s="72"/>
      <c r="W459" s="72"/>
      <c r="X459" s="72"/>
      <c r="Y459" s="37">
        <f>SUM(PM_EULopi[[#This Row],[Ģ1]:[Ģ5]])</f>
        <v>0</v>
      </c>
      <c r="Z459" s="37" t="str">
        <f t="shared" si="37"/>
        <v>(0, 0, 0)</v>
      </c>
      <c r="AA459" s="72"/>
      <c r="AB459" s="72"/>
      <c r="AC459" s="72"/>
      <c r="AD459" s="72"/>
      <c r="AE459" s="72"/>
      <c r="AF459" s="37">
        <f>SUM(PM_EULopi[[#This Row],[C1]:[C5]])</f>
        <v>0</v>
      </c>
      <c r="AG459" s="37" t="str">
        <f t="shared" si="38"/>
        <v>(0, 0, 0)</v>
      </c>
      <c r="AH459" s="68">
        <f>SUM(PM_EULopi[[#This Row],[S Kopā]]+PM_EULopi[[#This Row],[L Kopā]]+PM_EULopi[[#This Row],[Ģ Kopā]]+PM_EULopi[[#This Row],[C Kopā]])</f>
        <v>0</v>
      </c>
      <c r="AI459" s="68" t="str">
        <f t="shared" si="39"/>
        <v>(0, 0, 0)</v>
      </c>
      <c r="AJ459" s="68" t="str">
        <f>IF(PM_EULopi[[#This Row],[KOPĀ
Punkti ]]&gt;0,RANK(PM_EULopi[[#This Row],[KOPĀ
Punkti ]],PM_EULopi[KOPĀ
Punkti ]),"NAV")</f>
        <v>NAV</v>
      </c>
      <c r="AK459" s="68"/>
      <c r="AL459" s="103">
        <f>INDEX(PM_Dalibnieki[],MATCH(PM_EULopi[[#This Row],[Dablībnieka numurs]],PM_Dalibnieki[Dablībnieka numurs],0),6)</f>
        <v>0</v>
      </c>
      <c r="AM459" s="72" t="str">
        <f>IF(PM_EULopi[[#This Row],[Norma ]]="x",COUNTIFS(PM_EULopi[[Norma ]],PM_EULopi[[#This Row],[Norma ]],PM_EULopi[KOPĀ
Punkti ],"&gt;"&amp;PM_EULopi[[#This Row],[KOPĀ
Punkti ]])+1,"")</f>
        <v/>
      </c>
    </row>
    <row r="460" spans="1:39" x14ac:dyDescent="0.25">
      <c r="A460" s="55">
        <v>454</v>
      </c>
      <c r="B460" s="68">
        <v>454</v>
      </c>
      <c r="C460" s="35">
        <f>INDEX(PM_Dalibnieki[],MATCH(PM_EULopi[[#This Row],[Dablībnieka numurs]],PM_Dalibnieki[Dablībnieka numurs],0),2)</f>
        <v>0</v>
      </c>
      <c r="D460" s="35">
        <f>INDEX(PM_Dalibnieki[],MATCH(PM_EULopi[[#This Row],[Dablībnieka numurs]],PM_Dalibnieki[Dablībnieka numurs],0),3)</f>
        <v>0</v>
      </c>
      <c r="E460" s="35">
        <f>INDEX(PM_Dalibnieki[],MATCH(PM_EULopi[[#This Row],[Dablībnieka numurs]],PM_Dalibnieki[Dablībnieka numurs],0),4)</f>
        <v>0</v>
      </c>
      <c r="F460" s="72"/>
      <c r="G460" s="72"/>
      <c r="H460" s="72"/>
      <c r="I460" s="72"/>
      <c r="J460" s="72"/>
      <c r="K460" s="37">
        <f>SUM(PM_EULopi[[#This Row],[S1]:[S5]])</f>
        <v>0</v>
      </c>
      <c r="L460" s="37" t="str">
        <f t="shared" si="35"/>
        <v>(0, 0, 0)</v>
      </c>
      <c r="M460" s="72"/>
      <c r="N460" s="72"/>
      <c r="O460" s="72"/>
      <c r="P460" s="72"/>
      <c r="Q460" s="72"/>
      <c r="R460" s="37">
        <f>SUM(PM_EULopi[[#This Row],[L1]:[L5]])</f>
        <v>0</v>
      </c>
      <c r="S460" s="37" t="str">
        <f t="shared" si="36"/>
        <v>(0, 0, 0)</v>
      </c>
      <c r="T460" s="72"/>
      <c r="U460" s="72"/>
      <c r="V460" s="72"/>
      <c r="W460" s="72"/>
      <c r="X460" s="72"/>
      <c r="Y460" s="37">
        <f>SUM(PM_EULopi[[#This Row],[Ģ1]:[Ģ5]])</f>
        <v>0</v>
      </c>
      <c r="Z460" s="37" t="str">
        <f t="shared" si="37"/>
        <v>(0, 0, 0)</v>
      </c>
      <c r="AA460" s="72"/>
      <c r="AB460" s="72"/>
      <c r="AC460" s="72"/>
      <c r="AD460" s="72"/>
      <c r="AE460" s="72"/>
      <c r="AF460" s="37">
        <f>SUM(PM_EULopi[[#This Row],[C1]:[C5]])</f>
        <v>0</v>
      </c>
      <c r="AG460" s="37" t="str">
        <f t="shared" si="38"/>
        <v>(0, 0, 0)</v>
      </c>
      <c r="AH460" s="68">
        <f>SUM(PM_EULopi[[#This Row],[S Kopā]]+PM_EULopi[[#This Row],[L Kopā]]+PM_EULopi[[#This Row],[Ģ Kopā]]+PM_EULopi[[#This Row],[C Kopā]])</f>
        <v>0</v>
      </c>
      <c r="AI460" s="68" t="str">
        <f t="shared" si="39"/>
        <v>(0, 0, 0)</v>
      </c>
      <c r="AJ460" s="68" t="str">
        <f>IF(PM_EULopi[[#This Row],[KOPĀ
Punkti ]]&gt;0,RANK(PM_EULopi[[#This Row],[KOPĀ
Punkti ]],PM_EULopi[KOPĀ
Punkti ]),"NAV")</f>
        <v>NAV</v>
      </c>
      <c r="AK460" s="68"/>
      <c r="AL460" s="103">
        <f>INDEX(PM_Dalibnieki[],MATCH(PM_EULopi[[#This Row],[Dablībnieka numurs]],PM_Dalibnieki[Dablībnieka numurs],0),6)</f>
        <v>0</v>
      </c>
      <c r="AM460" s="72" t="str">
        <f>IF(PM_EULopi[[#This Row],[Norma ]]="x",COUNTIFS(PM_EULopi[[Norma ]],PM_EULopi[[#This Row],[Norma ]],PM_EULopi[KOPĀ
Punkti ],"&gt;"&amp;PM_EULopi[[#This Row],[KOPĀ
Punkti ]])+1,"")</f>
        <v/>
      </c>
    </row>
    <row r="461" spans="1:39" x14ac:dyDescent="0.25">
      <c r="A461" s="55">
        <v>455</v>
      </c>
      <c r="B461" s="68">
        <v>455</v>
      </c>
      <c r="C461" s="35">
        <f>INDEX(PM_Dalibnieki[],MATCH(PM_EULopi[[#This Row],[Dablībnieka numurs]],PM_Dalibnieki[Dablībnieka numurs],0),2)</f>
        <v>0</v>
      </c>
      <c r="D461" s="35">
        <f>INDEX(PM_Dalibnieki[],MATCH(PM_EULopi[[#This Row],[Dablībnieka numurs]],PM_Dalibnieki[Dablībnieka numurs],0),3)</f>
        <v>0</v>
      </c>
      <c r="E461" s="35">
        <f>INDEX(PM_Dalibnieki[],MATCH(PM_EULopi[[#This Row],[Dablībnieka numurs]],PM_Dalibnieki[Dablībnieka numurs],0),4)</f>
        <v>0</v>
      </c>
      <c r="F461" s="72"/>
      <c r="G461" s="72"/>
      <c r="H461" s="72"/>
      <c r="I461" s="72"/>
      <c r="J461" s="72"/>
      <c r="K461" s="37">
        <f>SUM(PM_EULopi[[#This Row],[S1]:[S5]])</f>
        <v>0</v>
      </c>
      <c r="L461" s="37" t="str">
        <f t="shared" si="35"/>
        <v>(0, 0, 0)</v>
      </c>
      <c r="M461" s="72"/>
      <c r="N461" s="72"/>
      <c r="O461" s="72"/>
      <c r="P461" s="72"/>
      <c r="Q461" s="72"/>
      <c r="R461" s="37">
        <f>SUM(PM_EULopi[[#This Row],[L1]:[L5]])</f>
        <v>0</v>
      </c>
      <c r="S461" s="37" t="str">
        <f t="shared" si="36"/>
        <v>(0, 0, 0)</v>
      </c>
      <c r="T461" s="72"/>
      <c r="U461" s="72"/>
      <c r="V461" s="72"/>
      <c r="W461" s="72"/>
      <c r="X461" s="72"/>
      <c r="Y461" s="37">
        <f>SUM(PM_EULopi[[#This Row],[Ģ1]:[Ģ5]])</f>
        <v>0</v>
      </c>
      <c r="Z461" s="37" t="str">
        <f t="shared" si="37"/>
        <v>(0, 0, 0)</v>
      </c>
      <c r="AA461" s="72"/>
      <c r="AB461" s="72"/>
      <c r="AC461" s="72"/>
      <c r="AD461" s="72"/>
      <c r="AE461" s="72"/>
      <c r="AF461" s="37">
        <f>SUM(PM_EULopi[[#This Row],[C1]:[C5]])</f>
        <v>0</v>
      </c>
      <c r="AG461" s="37" t="str">
        <f t="shared" si="38"/>
        <v>(0, 0, 0)</v>
      </c>
      <c r="AH461" s="68">
        <f>SUM(PM_EULopi[[#This Row],[S Kopā]]+PM_EULopi[[#This Row],[L Kopā]]+PM_EULopi[[#This Row],[Ģ Kopā]]+PM_EULopi[[#This Row],[C Kopā]])</f>
        <v>0</v>
      </c>
      <c r="AI461" s="68" t="str">
        <f t="shared" si="39"/>
        <v>(0, 0, 0)</v>
      </c>
      <c r="AJ461" s="68" t="str">
        <f>IF(PM_EULopi[[#This Row],[KOPĀ
Punkti ]]&gt;0,RANK(PM_EULopi[[#This Row],[KOPĀ
Punkti ]],PM_EULopi[KOPĀ
Punkti ]),"NAV")</f>
        <v>NAV</v>
      </c>
      <c r="AK461" s="68"/>
      <c r="AL461" s="103">
        <f>INDEX(PM_Dalibnieki[],MATCH(PM_EULopi[[#This Row],[Dablībnieka numurs]],PM_Dalibnieki[Dablībnieka numurs],0),6)</f>
        <v>0</v>
      </c>
      <c r="AM461" s="72" t="str">
        <f>IF(PM_EULopi[[#This Row],[Norma ]]="x",COUNTIFS(PM_EULopi[[Norma ]],PM_EULopi[[#This Row],[Norma ]],PM_EULopi[KOPĀ
Punkti ],"&gt;"&amp;PM_EULopi[[#This Row],[KOPĀ
Punkti ]])+1,"")</f>
        <v/>
      </c>
    </row>
    <row r="462" spans="1:39" x14ac:dyDescent="0.25">
      <c r="A462" s="55">
        <v>456</v>
      </c>
      <c r="B462" s="68">
        <v>456</v>
      </c>
      <c r="C462" s="35">
        <f>INDEX(PM_Dalibnieki[],MATCH(PM_EULopi[[#This Row],[Dablībnieka numurs]],PM_Dalibnieki[Dablībnieka numurs],0),2)</f>
        <v>0</v>
      </c>
      <c r="D462" s="35">
        <f>INDEX(PM_Dalibnieki[],MATCH(PM_EULopi[[#This Row],[Dablībnieka numurs]],PM_Dalibnieki[Dablībnieka numurs],0),3)</f>
        <v>0</v>
      </c>
      <c r="E462" s="35">
        <f>INDEX(PM_Dalibnieki[],MATCH(PM_EULopi[[#This Row],[Dablībnieka numurs]],PM_Dalibnieki[Dablībnieka numurs],0),4)</f>
        <v>0</v>
      </c>
      <c r="F462" s="72"/>
      <c r="G462" s="72"/>
      <c r="H462" s="72"/>
      <c r="I462" s="72"/>
      <c r="J462" s="72"/>
      <c r="K462" s="37">
        <f>SUM(PM_EULopi[[#This Row],[S1]:[S5]])</f>
        <v>0</v>
      </c>
      <c r="L462" s="37" t="str">
        <f t="shared" si="35"/>
        <v>(0, 0, 0)</v>
      </c>
      <c r="M462" s="72"/>
      <c r="N462" s="72"/>
      <c r="O462" s="72"/>
      <c r="P462" s="72"/>
      <c r="Q462" s="72"/>
      <c r="R462" s="37">
        <f>SUM(PM_EULopi[[#This Row],[L1]:[L5]])</f>
        <v>0</v>
      </c>
      <c r="S462" s="37" t="str">
        <f t="shared" si="36"/>
        <v>(0, 0, 0)</v>
      </c>
      <c r="T462" s="72"/>
      <c r="U462" s="72"/>
      <c r="V462" s="72"/>
      <c r="W462" s="72"/>
      <c r="X462" s="72"/>
      <c r="Y462" s="37">
        <f>SUM(PM_EULopi[[#This Row],[Ģ1]:[Ģ5]])</f>
        <v>0</v>
      </c>
      <c r="Z462" s="37" t="str">
        <f t="shared" si="37"/>
        <v>(0, 0, 0)</v>
      </c>
      <c r="AA462" s="72"/>
      <c r="AB462" s="72"/>
      <c r="AC462" s="72"/>
      <c r="AD462" s="72"/>
      <c r="AE462" s="72"/>
      <c r="AF462" s="37">
        <f>SUM(PM_EULopi[[#This Row],[C1]:[C5]])</f>
        <v>0</v>
      </c>
      <c r="AG462" s="37" t="str">
        <f t="shared" si="38"/>
        <v>(0, 0, 0)</v>
      </c>
      <c r="AH462" s="68">
        <f>SUM(PM_EULopi[[#This Row],[S Kopā]]+PM_EULopi[[#This Row],[L Kopā]]+PM_EULopi[[#This Row],[Ģ Kopā]]+PM_EULopi[[#This Row],[C Kopā]])</f>
        <v>0</v>
      </c>
      <c r="AI462" s="68" t="str">
        <f t="shared" si="39"/>
        <v>(0, 0, 0)</v>
      </c>
      <c r="AJ462" s="68" t="str">
        <f>IF(PM_EULopi[[#This Row],[KOPĀ
Punkti ]]&gt;0,RANK(PM_EULopi[[#This Row],[KOPĀ
Punkti ]],PM_EULopi[KOPĀ
Punkti ]),"NAV")</f>
        <v>NAV</v>
      </c>
      <c r="AK462" s="68"/>
      <c r="AL462" s="103">
        <f>INDEX(PM_Dalibnieki[],MATCH(PM_EULopi[[#This Row],[Dablībnieka numurs]],PM_Dalibnieki[Dablībnieka numurs],0),6)</f>
        <v>0</v>
      </c>
      <c r="AM462" s="72" t="str">
        <f>IF(PM_EULopi[[#This Row],[Norma ]]="x",COUNTIFS(PM_EULopi[[Norma ]],PM_EULopi[[#This Row],[Norma ]],PM_EULopi[KOPĀ
Punkti ],"&gt;"&amp;PM_EULopi[[#This Row],[KOPĀ
Punkti ]])+1,"")</f>
        <v/>
      </c>
    </row>
    <row r="463" spans="1:39" x14ac:dyDescent="0.25">
      <c r="A463" s="55">
        <v>457</v>
      </c>
      <c r="B463" s="68">
        <v>457</v>
      </c>
      <c r="C463" s="35">
        <f>INDEX(PM_Dalibnieki[],MATCH(PM_EULopi[[#This Row],[Dablībnieka numurs]],PM_Dalibnieki[Dablībnieka numurs],0),2)</f>
        <v>0</v>
      </c>
      <c r="D463" s="35">
        <f>INDEX(PM_Dalibnieki[],MATCH(PM_EULopi[[#This Row],[Dablībnieka numurs]],PM_Dalibnieki[Dablībnieka numurs],0),3)</f>
        <v>0</v>
      </c>
      <c r="E463" s="35">
        <f>INDEX(PM_Dalibnieki[],MATCH(PM_EULopi[[#This Row],[Dablībnieka numurs]],PM_Dalibnieki[Dablībnieka numurs],0),4)</f>
        <v>0</v>
      </c>
      <c r="F463" s="72"/>
      <c r="G463" s="72"/>
      <c r="H463" s="72"/>
      <c r="I463" s="72"/>
      <c r="J463" s="72"/>
      <c r="K463" s="37">
        <f>SUM(PM_EULopi[[#This Row],[S1]:[S5]])</f>
        <v>0</v>
      </c>
      <c r="L463" s="37" t="str">
        <f t="shared" si="35"/>
        <v>(0, 0, 0)</v>
      </c>
      <c r="M463" s="72"/>
      <c r="N463" s="72"/>
      <c r="O463" s="72"/>
      <c r="P463" s="72"/>
      <c r="Q463" s="72"/>
      <c r="R463" s="37">
        <f>SUM(PM_EULopi[[#This Row],[L1]:[L5]])</f>
        <v>0</v>
      </c>
      <c r="S463" s="37" t="str">
        <f t="shared" si="36"/>
        <v>(0, 0, 0)</v>
      </c>
      <c r="T463" s="72"/>
      <c r="U463" s="72"/>
      <c r="V463" s="72"/>
      <c r="W463" s="72"/>
      <c r="X463" s="72"/>
      <c r="Y463" s="37">
        <f>SUM(PM_EULopi[[#This Row],[Ģ1]:[Ģ5]])</f>
        <v>0</v>
      </c>
      <c r="Z463" s="37" t="str">
        <f t="shared" si="37"/>
        <v>(0, 0, 0)</v>
      </c>
      <c r="AA463" s="72"/>
      <c r="AB463" s="72"/>
      <c r="AC463" s="72"/>
      <c r="AD463" s="72"/>
      <c r="AE463" s="72"/>
      <c r="AF463" s="37">
        <f>SUM(PM_EULopi[[#This Row],[C1]:[C5]])</f>
        <v>0</v>
      </c>
      <c r="AG463" s="37" t="str">
        <f t="shared" si="38"/>
        <v>(0, 0, 0)</v>
      </c>
      <c r="AH463" s="68">
        <f>SUM(PM_EULopi[[#This Row],[S Kopā]]+PM_EULopi[[#This Row],[L Kopā]]+PM_EULopi[[#This Row],[Ģ Kopā]]+PM_EULopi[[#This Row],[C Kopā]])</f>
        <v>0</v>
      </c>
      <c r="AI463" s="68" t="str">
        <f t="shared" si="39"/>
        <v>(0, 0, 0)</v>
      </c>
      <c r="AJ463" s="68" t="str">
        <f>IF(PM_EULopi[[#This Row],[KOPĀ
Punkti ]]&gt;0,RANK(PM_EULopi[[#This Row],[KOPĀ
Punkti ]],PM_EULopi[KOPĀ
Punkti ]),"NAV")</f>
        <v>NAV</v>
      </c>
      <c r="AK463" s="68"/>
      <c r="AL463" s="103">
        <f>INDEX(PM_Dalibnieki[],MATCH(PM_EULopi[[#This Row],[Dablībnieka numurs]],PM_Dalibnieki[Dablībnieka numurs],0),6)</f>
        <v>0</v>
      </c>
      <c r="AM463" s="72" t="str">
        <f>IF(PM_EULopi[[#This Row],[Norma ]]="x",COUNTIFS(PM_EULopi[[Norma ]],PM_EULopi[[#This Row],[Norma ]],PM_EULopi[KOPĀ
Punkti ],"&gt;"&amp;PM_EULopi[[#This Row],[KOPĀ
Punkti ]])+1,"")</f>
        <v/>
      </c>
    </row>
    <row r="464" spans="1:39" x14ac:dyDescent="0.25">
      <c r="A464" s="55">
        <v>458</v>
      </c>
      <c r="B464" s="68">
        <v>458</v>
      </c>
      <c r="C464" s="35">
        <f>INDEX(PM_Dalibnieki[],MATCH(PM_EULopi[[#This Row],[Dablībnieka numurs]],PM_Dalibnieki[Dablībnieka numurs],0),2)</f>
        <v>0</v>
      </c>
      <c r="D464" s="35">
        <f>INDEX(PM_Dalibnieki[],MATCH(PM_EULopi[[#This Row],[Dablībnieka numurs]],PM_Dalibnieki[Dablībnieka numurs],0),3)</f>
        <v>0</v>
      </c>
      <c r="E464" s="35">
        <f>INDEX(PM_Dalibnieki[],MATCH(PM_EULopi[[#This Row],[Dablībnieka numurs]],PM_Dalibnieki[Dablībnieka numurs],0),4)</f>
        <v>0</v>
      </c>
      <c r="F464" s="72"/>
      <c r="G464" s="72"/>
      <c r="H464" s="72"/>
      <c r="I464" s="72"/>
      <c r="J464" s="72"/>
      <c r="K464" s="37">
        <f>SUM(PM_EULopi[[#This Row],[S1]:[S5]])</f>
        <v>0</v>
      </c>
      <c r="L464" s="37" t="str">
        <f t="shared" si="35"/>
        <v>(0, 0, 0)</v>
      </c>
      <c r="M464" s="72"/>
      <c r="N464" s="72"/>
      <c r="O464" s="72"/>
      <c r="P464" s="72"/>
      <c r="Q464" s="72"/>
      <c r="R464" s="37">
        <f>SUM(PM_EULopi[[#This Row],[L1]:[L5]])</f>
        <v>0</v>
      </c>
      <c r="S464" s="37" t="str">
        <f t="shared" si="36"/>
        <v>(0, 0, 0)</v>
      </c>
      <c r="T464" s="72"/>
      <c r="U464" s="72"/>
      <c r="V464" s="72"/>
      <c r="W464" s="72"/>
      <c r="X464" s="72"/>
      <c r="Y464" s="37">
        <f>SUM(PM_EULopi[[#This Row],[Ģ1]:[Ģ5]])</f>
        <v>0</v>
      </c>
      <c r="Z464" s="37" t="str">
        <f t="shared" si="37"/>
        <v>(0, 0, 0)</v>
      </c>
      <c r="AA464" s="72"/>
      <c r="AB464" s="72"/>
      <c r="AC464" s="72"/>
      <c r="AD464" s="72"/>
      <c r="AE464" s="72"/>
      <c r="AF464" s="37">
        <f>SUM(PM_EULopi[[#This Row],[C1]:[C5]])</f>
        <v>0</v>
      </c>
      <c r="AG464" s="37" t="str">
        <f t="shared" si="38"/>
        <v>(0, 0, 0)</v>
      </c>
      <c r="AH464" s="68">
        <f>SUM(PM_EULopi[[#This Row],[S Kopā]]+PM_EULopi[[#This Row],[L Kopā]]+PM_EULopi[[#This Row],[Ģ Kopā]]+PM_EULopi[[#This Row],[C Kopā]])</f>
        <v>0</v>
      </c>
      <c r="AI464" s="68" t="str">
        <f t="shared" si="39"/>
        <v>(0, 0, 0)</v>
      </c>
      <c r="AJ464" s="68" t="str">
        <f>IF(PM_EULopi[[#This Row],[KOPĀ
Punkti ]]&gt;0,RANK(PM_EULopi[[#This Row],[KOPĀ
Punkti ]],PM_EULopi[KOPĀ
Punkti ]),"NAV")</f>
        <v>NAV</v>
      </c>
      <c r="AK464" s="68"/>
      <c r="AL464" s="103">
        <f>INDEX(PM_Dalibnieki[],MATCH(PM_EULopi[[#This Row],[Dablībnieka numurs]],PM_Dalibnieki[Dablībnieka numurs],0),6)</f>
        <v>0</v>
      </c>
      <c r="AM464" s="72" t="str">
        <f>IF(PM_EULopi[[#This Row],[Norma ]]="x",COUNTIFS(PM_EULopi[[Norma ]],PM_EULopi[[#This Row],[Norma ]],PM_EULopi[KOPĀ
Punkti ],"&gt;"&amp;PM_EULopi[[#This Row],[KOPĀ
Punkti ]])+1,"")</f>
        <v/>
      </c>
    </row>
    <row r="465" spans="1:39" x14ac:dyDescent="0.25">
      <c r="A465" s="55">
        <v>459</v>
      </c>
      <c r="B465" s="68">
        <v>459</v>
      </c>
      <c r="C465" s="35">
        <f>INDEX(PM_Dalibnieki[],MATCH(PM_EULopi[[#This Row],[Dablībnieka numurs]],PM_Dalibnieki[Dablībnieka numurs],0),2)</f>
        <v>0</v>
      </c>
      <c r="D465" s="35">
        <f>INDEX(PM_Dalibnieki[],MATCH(PM_EULopi[[#This Row],[Dablībnieka numurs]],PM_Dalibnieki[Dablībnieka numurs],0),3)</f>
        <v>0</v>
      </c>
      <c r="E465" s="35">
        <f>INDEX(PM_Dalibnieki[],MATCH(PM_EULopi[[#This Row],[Dablībnieka numurs]],PM_Dalibnieki[Dablībnieka numurs],0),4)</f>
        <v>0</v>
      </c>
      <c r="F465" s="72"/>
      <c r="G465" s="72"/>
      <c r="H465" s="72"/>
      <c r="I465" s="72"/>
      <c r="J465" s="72"/>
      <c r="K465" s="37">
        <f>SUM(PM_EULopi[[#This Row],[S1]:[S5]])</f>
        <v>0</v>
      </c>
      <c r="L465" s="37" t="str">
        <f t="shared" si="35"/>
        <v>(0, 0, 0)</v>
      </c>
      <c r="M465" s="72"/>
      <c r="N465" s="72"/>
      <c r="O465" s="72"/>
      <c r="P465" s="72"/>
      <c r="Q465" s="72"/>
      <c r="R465" s="37">
        <f>SUM(PM_EULopi[[#This Row],[L1]:[L5]])</f>
        <v>0</v>
      </c>
      <c r="S465" s="37" t="str">
        <f t="shared" si="36"/>
        <v>(0, 0, 0)</v>
      </c>
      <c r="T465" s="72"/>
      <c r="U465" s="72"/>
      <c r="V465" s="72"/>
      <c r="W465" s="72"/>
      <c r="X465" s="72"/>
      <c r="Y465" s="37">
        <f>SUM(PM_EULopi[[#This Row],[Ģ1]:[Ģ5]])</f>
        <v>0</v>
      </c>
      <c r="Z465" s="37" t="str">
        <f t="shared" si="37"/>
        <v>(0, 0, 0)</v>
      </c>
      <c r="AA465" s="72"/>
      <c r="AB465" s="72"/>
      <c r="AC465" s="72"/>
      <c r="AD465" s="72"/>
      <c r="AE465" s="72"/>
      <c r="AF465" s="37">
        <f>SUM(PM_EULopi[[#This Row],[C1]:[C5]])</f>
        <v>0</v>
      </c>
      <c r="AG465" s="37" t="str">
        <f t="shared" si="38"/>
        <v>(0, 0, 0)</v>
      </c>
      <c r="AH465" s="68">
        <f>SUM(PM_EULopi[[#This Row],[S Kopā]]+PM_EULopi[[#This Row],[L Kopā]]+PM_EULopi[[#This Row],[Ģ Kopā]]+PM_EULopi[[#This Row],[C Kopā]])</f>
        <v>0</v>
      </c>
      <c r="AI465" s="68" t="str">
        <f t="shared" si="39"/>
        <v>(0, 0, 0)</v>
      </c>
      <c r="AJ465" s="68" t="str">
        <f>IF(PM_EULopi[[#This Row],[KOPĀ
Punkti ]]&gt;0,RANK(PM_EULopi[[#This Row],[KOPĀ
Punkti ]],PM_EULopi[KOPĀ
Punkti ]),"NAV")</f>
        <v>NAV</v>
      </c>
      <c r="AK465" s="68"/>
      <c r="AL465" s="103">
        <f>INDEX(PM_Dalibnieki[],MATCH(PM_EULopi[[#This Row],[Dablībnieka numurs]],PM_Dalibnieki[Dablībnieka numurs],0),6)</f>
        <v>0</v>
      </c>
      <c r="AM465" s="72" t="str">
        <f>IF(PM_EULopi[[#This Row],[Norma ]]="x",COUNTIFS(PM_EULopi[[Norma ]],PM_EULopi[[#This Row],[Norma ]],PM_EULopi[KOPĀ
Punkti ],"&gt;"&amp;PM_EULopi[[#This Row],[KOPĀ
Punkti ]])+1,"")</f>
        <v/>
      </c>
    </row>
    <row r="466" spans="1:39" x14ac:dyDescent="0.25">
      <c r="A466" s="55">
        <v>460</v>
      </c>
      <c r="B466" s="68">
        <v>460</v>
      </c>
      <c r="C466" s="35">
        <f>INDEX(PM_Dalibnieki[],MATCH(PM_EULopi[[#This Row],[Dablībnieka numurs]],PM_Dalibnieki[Dablībnieka numurs],0),2)</f>
        <v>0</v>
      </c>
      <c r="D466" s="35">
        <f>INDEX(PM_Dalibnieki[],MATCH(PM_EULopi[[#This Row],[Dablībnieka numurs]],PM_Dalibnieki[Dablībnieka numurs],0),3)</f>
        <v>0</v>
      </c>
      <c r="E466" s="35">
        <f>INDEX(PM_Dalibnieki[],MATCH(PM_EULopi[[#This Row],[Dablībnieka numurs]],PM_Dalibnieki[Dablībnieka numurs],0),4)</f>
        <v>0</v>
      </c>
      <c r="F466" s="72"/>
      <c r="G466" s="72"/>
      <c r="H466" s="72"/>
      <c r="I466" s="72"/>
      <c r="J466" s="72"/>
      <c r="K466" s="37">
        <f>SUM(PM_EULopi[[#This Row],[S1]:[S5]])</f>
        <v>0</v>
      </c>
      <c r="L466" s="37" t="str">
        <f t="shared" si="35"/>
        <v>(0, 0, 0)</v>
      </c>
      <c r="M466" s="72"/>
      <c r="N466" s="72"/>
      <c r="O466" s="72"/>
      <c r="P466" s="72"/>
      <c r="Q466" s="72"/>
      <c r="R466" s="37">
        <f>SUM(PM_EULopi[[#This Row],[L1]:[L5]])</f>
        <v>0</v>
      </c>
      <c r="S466" s="37" t="str">
        <f t="shared" si="36"/>
        <v>(0, 0, 0)</v>
      </c>
      <c r="T466" s="72"/>
      <c r="U466" s="72"/>
      <c r="V466" s="72"/>
      <c r="W466" s="72"/>
      <c r="X466" s="72"/>
      <c r="Y466" s="37">
        <f>SUM(PM_EULopi[[#This Row],[Ģ1]:[Ģ5]])</f>
        <v>0</v>
      </c>
      <c r="Z466" s="37" t="str">
        <f t="shared" si="37"/>
        <v>(0, 0, 0)</v>
      </c>
      <c r="AA466" s="72"/>
      <c r="AB466" s="72"/>
      <c r="AC466" s="72"/>
      <c r="AD466" s="72"/>
      <c r="AE466" s="72"/>
      <c r="AF466" s="37">
        <f>SUM(PM_EULopi[[#This Row],[C1]:[C5]])</f>
        <v>0</v>
      </c>
      <c r="AG466" s="37" t="str">
        <f t="shared" si="38"/>
        <v>(0, 0, 0)</v>
      </c>
      <c r="AH466" s="68">
        <f>SUM(PM_EULopi[[#This Row],[S Kopā]]+PM_EULopi[[#This Row],[L Kopā]]+PM_EULopi[[#This Row],[Ģ Kopā]]+PM_EULopi[[#This Row],[C Kopā]])</f>
        <v>0</v>
      </c>
      <c r="AI466" s="68" t="str">
        <f t="shared" si="39"/>
        <v>(0, 0, 0)</v>
      </c>
      <c r="AJ466" s="68" t="str">
        <f>IF(PM_EULopi[[#This Row],[KOPĀ
Punkti ]]&gt;0,RANK(PM_EULopi[[#This Row],[KOPĀ
Punkti ]],PM_EULopi[KOPĀ
Punkti ]),"NAV")</f>
        <v>NAV</v>
      </c>
      <c r="AK466" s="68"/>
      <c r="AL466" s="103">
        <f>INDEX(PM_Dalibnieki[],MATCH(PM_EULopi[[#This Row],[Dablībnieka numurs]],PM_Dalibnieki[Dablībnieka numurs],0),6)</f>
        <v>0</v>
      </c>
      <c r="AM466" s="72" t="str">
        <f>IF(PM_EULopi[[#This Row],[Norma ]]="x",COUNTIFS(PM_EULopi[[Norma ]],PM_EULopi[[#This Row],[Norma ]],PM_EULopi[KOPĀ
Punkti ],"&gt;"&amp;PM_EULopi[[#This Row],[KOPĀ
Punkti ]])+1,"")</f>
        <v/>
      </c>
    </row>
    <row r="467" spans="1:39" x14ac:dyDescent="0.25">
      <c r="A467" s="55">
        <v>461</v>
      </c>
      <c r="B467" s="68">
        <v>461</v>
      </c>
      <c r="C467" s="35">
        <f>INDEX(PM_Dalibnieki[],MATCH(PM_EULopi[[#This Row],[Dablībnieka numurs]],PM_Dalibnieki[Dablībnieka numurs],0),2)</f>
        <v>0</v>
      </c>
      <c r="D467" s="35">
        <f>INDEX(PM_Dalibnieki[],MATCH(PM_EULopi[[#This Row],[Dablībnieka numurs]],PM_Dalibnieki[Dablībnieka numurs],0),3)</f>
        <v>0</v>
      </c>
      <c r="E467" s="35">
        <f>INDEX(PM_Dalibnieki[],MATCH(PM_EULopi[[#This Row],[Dablībnieka numurs]],PM_Dalibnieki[Dablībnieka numurs],0),4)</f>
        <v>0</v>
      </c>
      <c r="F467" s="72"/>
      <c r="G467" s="72"/>
      <c r="H467" s="72"/>
      <c r="I467" s="72"/>
      <c r="J467" s="72"/>
      <c r="K467" s="37">
        <f>SUM(PM_EULopi[[#This Row],[S1]:[S5]])</f>
        <v>0</v>
      </c>
      <c r="L467" s="37" t="str">
        <f t="shared" si="35"/>
        <v>(0, 0, 0)</v>
      </c>
      <c r="M467" s="72"/>
      <c r="N467" s="72"/>
      <c r="O467" s="72"/>
      <c r="P467" s="72"/>
      <c r="Q467" s="72"/>
      <c r="R467" s="37">
        <f>SUM(PM_EULopi[[#This Row],[L1]:[L5]])</f>
        <v>0</v>
      </c>
      <c r="S467" s="37" t="str">
        <f t="shared" si="36"/>
        <v>(0, 0, 0)</v>
      </c>
      <c r="T467" s="72"/>
      <c r="U467" s="72"/>
      <c r="V467" s="72"/>
      <c r="W467" s="72"/>
      <c r="X467" s="72"/>
      <c r="Y467" s="37">
        <f>SUM(PM_EULopi[[#This Row],[Ģ1]:[Ģ5]])</f>
        <v>0</v>
      </c>
      <c r="Z467" s="37" t="str">
        <f t="shared" si="37"/>
        <v>(0, 0, 0)</v>
      </c>
      <c r="AA467" s="72"/>
      <c r="AB467" s="72"/>
      <c r="AC467" s="72"/>
      <c r="AD467" s="72"/>
      <c r="AE467" s="72"/>
      <c r="AF467" s="37">
        <f>SUM(PM_EULopi[[#This Row],[C1]:[C5]])</f>
        <v>0</v>
      </c>
      <c r="AG467" s="37" t="str">
        <f t="shared" si="38"/>
        <v>(0, 0, 0)</v>
      </c>
      <c r="AH467" s="68">
        <f>SUM(PM_EULopi[[#This Row],[S Kopā]]+PM_EULopi[[#This Row],[L Kopā]]+PM_EULopi[[#This Row],[Ģ Kopā]]+PM_EULopi[[#This Row],[C Kopā]])</f>
        <v>0</v>
      </c>
      <c r="AI467" s="68" t="str">
        <f t="shared" si="39"/>
        <v>(0, 0, 0)</v>
      </c>
      <c r="AJ467" s="68" t="str">
        <f>IF(PM_EULopi[[#This Row],[KOPĀ
Punkti ]]&gt;0,RANK(PM_EULopi[[#This Row],[KOPĀ
Punkti ]],PM_EULopi[KOPĀ
Punkti ]),"NAV")</f>
        <v>NAV</v>
      </c>
      <c r="AK467" s="68"/>
      <c r="AL467" s="103">
        <f>INDEX(PM_Dalibnieki[],MATCH(PM_EULopi[[#This Row],[Dablībnieka numurs]],PM_Dalibnieki[Dablībnieka numurs],0),6)</f>
        <v>0</v>
      </c>
      <c r="AM467" s="72" t="str">
        <f>IF(PM_EULopi[[#This Row],[Norma ]]="x",COUNTIFS(PM_EULopi[[Norma ]],PM_EULopi[[#This Row],[Norma ]],PM_EULopi[KOPĀ
Punkti ],"&gt;"&amp;PM_EULopi[[#This Row],[KOPĀ
Punkti ]])+1,"")</f>
        <v/>
      </c>
    </row>
    <row r="468" spans="1:39" x14ac:dyDescent="0.25">
      <c r="A468" s="55">
        <v>462</v>
      </c>
      <c r="B468" s="68">
        <v>462</v>
      </c>
      <c r="C468" s="35">
        <f>INDEX(PM_Dalibnieki[],MATCH(PM_EULopi[[#This Row],[Dablībnieka numurs]],PM_Dalibnieki[Dablībnieka numurs],0),2)</f>
        <v>0</v>
      </c>
      <c r="D468" s="35">
        <f>INDEX(PM_Dalibnieki[],MATCH(PM_EULopi[[#This Row],[Dablībnieka numurs]],PM_Dalibnieki[Dablībnieka numurs],0),3)</f>
        <v>0</v>
      </c>
      <c r="E468" s="35">
        <f>INDEX(PM_Dalibnieki[],MATCH(PM_EULopi[[#This Row],[Dablībnieka numurs]],PM_Dalibnieki[Dablībnieka numurs],0),4)</f>
        <v>0</v>
      </c>
      <c r="F468" s="72"/>
      <c r="G468" s="72"/>
      <c r="H468" s="72"/>
      <c r="I468" s="72"/>
      <c r="J468" s="72"/>
      <c r="K468" s="37">
        <f>SUM(PM_EULopi[[#This Row],[S1]:[S5]])</f>
        <v>0</v>
      </c>
      <c r="L468" s="37" t="str">
        <f t="shared" si="35"/>
        <v>(0, 0, 0)</v>
      </c>
      <c r="M468" s="72"/>
      <c r="N468" s="72"/>
      <c r="O468" s="72"/>
      <c r="P468" s="72"/>
      <c r="Q468" s="72"/>
      <c r="R468" s="37">
        <f>SUM(PM_EULopi[[#This Row],[L1]:[L5]])</f>
        <v>0</v>
      </c>
      <c r="S468" s="37" t="str">
        <f t="shared" si="36"/>
        <v>(0, 0, 0)</v>
      </c>
      <c r="T468" s="72"/>
      <c r="U468" s="72"/>
      <c r="V468" s="72"/>
      <c r="W468" s="72"/>
      <c r="X468" s="72"/>
      <c r="Y468" s="37">
        <f>SUM(PM_EULopi[[#This Row],[Ģ1]:[Ģ5]])</f>
        <v>0</v>
      </c>
      <c r="Z468" s="37" t="str">
        <f t="shared" si="37"/>
        <v>(0, 0, 0)</v>
      </c>
      <c r="AA468" s="72"/>
      <c r="AB468" s="72"/>
      <c r="AC468" s="72"/>
      <c r="AD468" s="72"/>
      <c r="AE468" s="72"/>
      <c r="AF468" s="37">
        <f>SUM(PM_EULopi[[#This Row],[C1]:[C5]])</f>
        <v>0</v>
      </c>
      <c r="AG468" s="37" t="str">
        <f t="shared" si="38"/>
        <v>(0, 0, 0)</v>
      </c>
      <c r="AH468" s="68">
        <f>SUM(PM_EULopi[[#This Row],[S Kopā]]+PM_EULopi[[#This Row],[L Kopā]]+PM_EULopi[[#This Row],[Ģ Kopā]]+PM_EULopi[[#This Row],[C Kopā]])</f>
        <v>0</v>
      </c>
      <c r="AI468" s="68" t="str">
        <f t="shared" si="39"/>
        <v>(0, 0, 0)</v>
      </c>
      <c r="AJ468" s="68" t="str">
        <f>IF(PM_EULopi[[#This Row],[KOPĀ
Punkti ]]&gt;0,RANK(PM_EULopi[[#This Row],[KOPĀ
Punkti ]],PM_EULopi[KOPĀ
Punkti ]),"NAV")</f>
        <v>NAV</v>
      </c>
      <c r="AK468" s="68"/>
      <c r="AL468" s="103">
        <f>INDEX(PM_Dalibnieki[],MATCH(PM_EULopi[[#This Row],[Dablībnieka numurs]],PM_Dalibnieki[Dablībnieka numurs],0),6)</f>
        <v>0</v>
      </c>
      <c r="AM468" s="72" t="str">
        <f>IF(PM_EULopi[[#This Row],[Norma ]]="x",COUNTIFS(PM_EULopi[[Norma ]],PM_EULopi[[#This Row],[Norma ]],PM_EULopi[KOPĀ
Punkti ],"&gt;"&amp;PM_EULopi[[#This Row],[KOPĀ
Punkti ]])+1,"")</f>
        <v/>
      </c>
    </row>
    <row r="469" spans="1:39" x14ac:dyDescent="0.25">
      <c r="A469" s="55">
        <v>463</v>
      </c>
      <c r="B469" s="68">
        <v>463</v>
      </c>
      <c r="C469" s="35">
        <f>INDEX(PM_Dalibnieki[],MATCH(PM_EULopi[[#This Row],[Dablībnieka numurs]],PM_Dalibnieki[Dablībnieka numurs],0),2)</f>
        <v>0</v>
      </c>
      <c r="D469" s="35">
        <f>INDEX(PM_Dalibnieki[],MATCH(PM_EULopi[[#This Row],[Dablībnieka numurs]],PM_Dalibnieki[Dablībnieka numurs],0),3)</f>
        <v>0</v>
      </c>
      <c r="E469" s="35">
        <f>INDEX(PM_Dalibnieki[],MATCH(PM_EULopi[[#This Row],[Dablībnieka numurs]],PM_Dalibnieki[Dablībnieka numurs],0),4)</f>
        <v>0</v>
      </c>
      <c r="F469" s="72"/>
      <c r="G469" s="72"/>
      <c r="H469" s="72"/>
      <c r="I469" s="72"/>
      <c r="J469" s="72"/>
      <c r="K469" s="37">
        <f>SUM(PM_EULopi[[#This Row],[S1]:[S5]])</f>
        <v>0</v>
      </c>
      <c r="L469" s="37" t="str">
        <f t="shared" si="35"/>
        <v>(0, 0, 0)</v>
      </c>
      <c r="M469" s="72"/>
      <c r="N469" s="72"/>
      <c r="O469" s="72"/>
      <c r="P469" s="72"/>
      <c r="Q469" s="72"/>
      <c r="R469" s="37">
        <f>SUM(PM_EULopi[[#This Row],[L1]:[L5]])</f>
        <v>0</v>
      </c>
      <c r="S469" s="37" t="str">
        <f t="shared" si="36"/>
        <v>(0, 0, 0)</v>
      </c>
      <c r="T469" s="72"/>
      <c r="U469" s="72"/>
      <c r="V469" s="72"/>
      <c r="W469" s="72"/>
      <c r="X469" s="72"/>
      <c r="Y469" s="37">
        <f>SUM(PM_EULopi[[#This Row],[Ģ1]:[Ģ5]])</f>
        <v>0</v>
      </c>
      <c r="Z469" s="37" t="str">
        <f t="shared" si="37"/>
        <v>(0, 0, 0)</v>
      </c>
      <c r="AA469" s="72"/>
      <c r="AB469" s="72"/>
      <c r="AC469" s="72"/>
      <c r="AD469" s="72"/>
      <c r="AE469" s="72"/>
      <c r="AF469" s="37">
        <f>SUM(PM_EULopi[[#This Row],[C1]:[C5]])</f>
        <v>0</v>
      </c>
      <c r="AG469" s="37" t="str">
        <f t="shared" si="38"/>
        <v>(0, 0, 0)</v>
      </c>
      <c r="AH469" s="68">
        <f>SUM(PM_EULopi[[#This Row],[S Kopā]]+PM_EULopi[[#This Row],[L Kopā]]+PM_EULopi[[#This Row],[Ģ Kopā]]+PM_EULopi[[#This Row],[C Kopā]])</f>
        <v>0</v>
      </c>
      <c r="AI469" s="68" t="str">
        <f t="shared" si="39"/>
        <v>(0, 0, 0)</v>
      </c>
      <c r="AJ469" s="68" t="str">
        <f>IF(PM_EULopi[[#This Row],[KOPĀ
Punkti ]]&gt;0,RANK(PM_EULopi[[#This Row],[KOPĀ
Punkti ]],PM_EULopi[KOPĀ
Punkti ]),"NAV")</f>
        <v>NAV</v>
      </c>
      <c r="AK469" s="68"/>
      <c r="AL469" s="103">
        <f>INDEX(PM_Dalibnieki[],MATCH(PM_EULopi[[#This Row],[Dablībnieka numurs]],PM_Dalibnieki[Dablībnieka numurs],0),6)</f>
        <v>0</v>
      </c>
      <c r="AM469" s="72" t="str">
        <f>IF(PM_EULopi[[#This Row],[Norma ]]="x",COUNTIFS(PM_EULopi[[Norma ]],PM_EULopi[[#This Row],[Norma ]],PM_EULopi[KOPĀ
Punkti ],"&gt;"&amp;PM_EULopi[[#This Row],[KOPĀ
Punkti ]])+1,"")</f>
        <v/>
      </c>
    </row>
    <row r="470" spans="1:39" x14ac:dyDescent="0.25">
      <c r="A470" s="55">
        <v>464</v>
      </c>
      <c r="B470" s="68">
        <v>464</v>
      </c>
      <c r="C470" s="35">
        <f>INDEX(PM_Dalibnieki[],MATCH(PM_EULopi[[#This Row],[Dablībnieka numurs]],PM_Dalibnieki[Dablībnieka numurs],0),2)</f>
        <v>0</v>
      </c>
      <c r="D470" s="35">
        <f>INDEX(PM_Dalibnieki[],MATCH(PM_EULopi[[#This Row],[Dablībnieka numurs]],PM_Dalibnieki[Dablībnieka numurs],0),3)</f>
        <v>0</v>
      </c>
      <c r="E470" s="35">
        <f>INDEX(PM_Dalibnieki[],MATCH(PM_EULopi[[#This Row],[Dablībnieka numurs]],PM_Dalibnieki[Dablībnieka numurs],0),4)</f>
        <v>0</v>
      </c>
      <c r="F470" s="72"/>
      <c r="G470" s="72"/>
      <c r="H470" s="72"/>
      <c r="I470" s="72"/>
      <c r="J470" s="72"/>
      <c r="K470" s="37">
        <f>SUM(PM_EULopi[[#This Row],[S1]:[S5]])</f>
        <v>0</v>
      </c>
      <c r="L470" s="37" t="str">
        <f t="shared" si="35"/>
        <v>(0, 0, 0)</v>
      </c>
      <c r="M470" s="72"/>
      <c r="N470" s="72"/>
      <c r="O470" s="72"/>
      <c r="P470" s="72"/>
      <c r="Q470" s="72"/>
      <c r="R470" s="37">
        <f>SUM(PM_EULopi[[#This Row],[L1]:[L5]])</f>
        <v>0</v>
      </c>
      <c r="S470" s="37" t="str">
        <f t="shared" si="36"/>
        <v>(0, 0, 0)</v>
      </c>
      <c r="T470" s="72"/>
      <c r="U470" s="72"/>
      <c r="V470" s="72"/>
      <c r="W470" s="72"/>
      <c r="X470" s="72"/>
      <c r="Y470" s="37">
        <f>SUM(PM_EULopi[[#This Row],[Ģ1]:[Ģ5]])</f>
        <v>0</v>
      </c>
      <c r="Z470" s="37" t="str">
        <f t="shared" si="37"/>
        <v>(0, 0, 0)</v>
      </c>
      <c r="AA470" s="72"/>
      <c r="AB470" s="72"/>
      <c r="AC470" s="72"/>
      <c r="AD470" s="72"/>
      <c r="AE470" s="72"/>
      <c r="AF470" s="37">
        <f>SUM(PM_EULopi[[#This Row],[C1]:[C5]])</f>
        <v>0</v>
      </c>
      <c r="AG470" s="37" t="str">
        <f t="shared" si="38"/>
        <v>(0, 0, 0)</v>
      </c>
      <c r="AH470" s="68">
        <f>SUM(PM_EULopi[[#This Row],[S Kopā]]+PM_EULopi[[#This Row],[L Kopā]]+PM_EULopi[[#This Row],[Ģ Kopā]]+PM_EULopi[[#This Row],[C Kopā]])</f>
        <v>0</v>
      </c>
      <c r="AI470" s="68" t="str">
        <f t="shared" si="39"/>
        <v>(0, 0, 0)</v>
      </c>
      <c r="AJ470" s="68" t="str">
        <f>IF(PM_EULopi[[#This Row],[KOPĀ
Punkti ]]&gt;0,RANK(PM_EULopi[[#This Row],[KOPĀ
Punkti ]],PM_EULopi[KOPĀ
Punkti ]),"NAV")</f>
        <v>NAV</v>
      </c>
      <c r="AK470" s="68"/>
      <c r="AL470" s="103">
        <f>INDEX(PM_Dalibnieki[],MATCH(PM_EULopi[[#This Row],[Dablībnieka numurs]],PM_Dalibnieki[Dablībnieka numurs],0),6)</f>
        <v>0</v>
      </c>
      <c r="AM470" s="72" t="str">
        <f>IF(PM_EULopi[[#This Row],[Norma ]]="x",COUNTIFS(PM_EULopi[[Norma ]],PM_EULopi[[#This Row],[Norma ]],PM_EULopi[KOPĀ
Punkti ],"&gt;"&amp;PM_EULopi[[#This Row],[KOPĀ
Punkti ]])+1,"")</f>
        <v/>
      </c>
    </row>
    <row r="471" spans="1:39" x14ac:dyDescent="0.25">
      <c r="A471" s="55">
        <v>465</v>
      </c>
      <c r="B471" s="68">
        <v>465</v>
      </c>
      <c r="C471" s="35">
        <f>INDEX(PM_Dalibnieki[],MATCH(PM_EULopi[[#This Row],[Dablībnieka numurs]],PM_Dalibnieki[Dablībnieka numurs],0),2)</f>
        <v>0</v>
      </c>
      <c r="D471" s="35">
        <f>INDEX(PM_Dalibnieki[],MATCH(PM_EULopi[[#This Row],[Dablībnieka numurs]],PM_Dalibnieki[Dablībnieka numurs],0),3)</f>
        <v>0</v>
      </c>
      <c r="E471" s="35">
        <f>INDEX(PM_Dalibnieki[],MATCH(PM_EULopi[[#This Row],[Dablībnieka numurs]],PM_Dalibnieki[Dablībnieka numurs],0),4)</f>
        <v>0</v>
      </c>
      <c r="F471" s="72"/>
      <c r="G471" s="72"/>
      <c r="H471" s="72"/>
      <c r="I471" s="72"/>
      <c r="J471" s="72"/>
      <c r="K471" s="37">
        <f>SUM(PM_EULopi[[#This Row],[S1]:[S5]])</f>
        <v>0</v>
      </c>
      <c r="L471" s="37" t="str">
        <f t="shared" si="35"/>
        <v>(0, 0, 0)</v>
      </c>
      <c r="M471" s="72"/>
      <c r="N471" s="72"/>
      <c r="O471" s="72"/>
      <c r="P471" s="72"/>
      <c r="Q471" s="72"/>
      <c r="R471" s="37">
        <f>SUM(PM_EULopi[[#This Row],[L1]:[L5]])</f>
        <v>0</v>
      </c>
      <c r="S471" s="37" t="str">
        <f t="shared" si="36"/>
        <v>(0, 0, 0)</v>
      </c>
      <c r="T471" s="72"/>
      <c r="U471" s="72"/>
      <c r="V471" s="72"/>
      <c r="W471" s="72"/>
      <c r="X471" s="72"/>
      <c r="Y471" s="37">
        <f>SUM(PM_EULopi[[#This Row],[Ģ1]:[Ģ5]])</f>
        <v>0</v>
      </c>
      <c r="Z471" s="37" t="str">
        <f t="shared" si="37"/>
        <v>(0, 0, 0)</v>
      </c>
      <c r="AA471" s="72"/>
      <c r="AB471" s="72"/>
      <c r="AC471" s="72"/>
      <c r="AD471" s="72"/>
      <c r="AE471" s="72"/>
      <c r="AF471" s="37">
        <f>SUM(PM_EULopi[[#This Row],[C1]:[C5]])</f>
        <v>0</v>
      </c>
      <c r="AG471" s="37" t="str">
        <f t="shared" si="38"/>
        <v>(0, 0, 0)</v>
      </c>
      <c r="AH471" s="68">
        <f>SUM(PM_EULopi[[#This Row],[S Kopā]]+PM_EULopi[[#This Row],[L Kopā]]+PM_EULopi[[#This Row],[Ģ Kopā]]+PM_EULopi[[#This Row],[C Kopā]])</f>
        <v>0</v>
      </c>
      <c r="AI471" s="68" t="str">
        <f t="shared" si="39"/>
        <v>(0, 0, 0)</v>
      </c>
      <c r="AJ471" s="68" t="str">
        <f>IF(PM_EULopi[[#This Row],[KOPĀ
Punkti ]]&gt;0,RANK(PM_EULopi[[#This Row],[KOPĀ
Punkti ]],PM_EULopi[KOPĀ
Punkti ]),"NAV")</f>
        <v>NAV</v>
      </c>
      <c r="AK471" s="68"/>
      <c r="AL471" s="103">
        <f>INDEX(PM_Dalibnieki[],MATCH(PM_EULopi[[#This Row],[Dablībnieka numurs]],PM_Dalibnieki[Dablībnieka numurs],0),6)</f>
        <v>0</v>
      </c>
      <c r="AM471" s="72" t="str">
        <f>IF(PM_EULopi[[#This Row],[Norma ]]="x",COUNTIFS(PM_EULopi[[Norma ]],PM_EULopi[[#This Row],[Norma ]],PM_EULopi[KOPĀ
Punkti ],"&gt;"&amp;PM_EULopi[[#This Row],[KOPĀ
Punkti ]])+1,"")</f>
        <v/>
      </c>
    </row>
    <row r="472" spans="1:39" x14ac:dyDescent="0.25">
      <c r="A472" s="55">
        <v>466</v>
      </c>
      <c r="B472" s="68">
        <v>466</v>
      </c>
      <c r="C472" s="35">
        <f>INDEX(PM_Dalibnieki[],MATCH(PM_EULopi[[#This Row],[Dablībnieka numurs]],PM_Dalibnieki[Dablībnieka numurs],0),2)</f>
        <v>0</v>
      </c>
      <c r="D472" s="35">
        <f>INDEX(PM_Dalibnieki[],MATCH(PM_EULopi[[#This Row],[Dablībnieka numurs]],PM_Dalibnieki[Dablībnieka numurs],0),3)</f>
        <v>0</v>
      </c>
      <c r="E472" s="35">
        <f>INDEX(PM_Dalibnieki[],MATCH(PM_EULopi[[#This Row],[Dablībnieka numurs]],PM_Dalibnieki[Dablībnieka numurs],0),4)</f>
        <v>0</v>
      </c>
      <c r="F472" s="72"/>
      <c r="G472" s="72"/>
      <c r="H472" s="72"/>
      <c r="I472" s="72"/>
      <c r="J472" s="72"/>
      <c r="K472" s="37">
        <f>SUM(PM_EULopi[[#This Row],[S1]:[S5]])</f>
        <v>0</v>
      </c>
      <c r="L472" s="37" t="str">
        <f t="shared" si="35"/>
        <v>(0, 0, 0)</v>
      </c>
      <c r="M472" s="72"/>
      <c r="N472" s="72"/>
      <c r="O472" s="72"/>
      <c r="P472" s="72"/>
      <c r="Q472" s="72"/>
      <c r="R472" s="37">
        <f>SUM(PM_EULopi[[#This Row],[L1]:[L5]])</f>
        <v>0</v>
      </c>
      <c r="S472" s="37" t="str">
        <f t="shared" si="36"/>
        <v>(0, 0, 0)</v>
      </c>
      <c r="T472" s="72"/>
      <c r="U472" s="72"/>
      <c r="V472" s="72"/>
      <c r="W472" s="72"/>
      <c r="X472" s="72"/>
      <c r="Y472" s="37">
        <f>SUM(PM_EULopi[[#This Row],[Ģ1]:[Ģ5]])</f>
        <v>0</v>
      </c>
      <c r="Z472" s="37" t="str">
        <f t="shared" si="37"/>
        <v>(0, 0, 0)</v>
      </c>
      <c r="AA472" s="72"/>
      <c r="AB472" s="72"/>
      <c r="AC472" s="72"/>
      <c r="AD472" s="72"/>
      <c r="AE472" s="72"/>
      <c r="AF472" s="37">
        <f>SUM(PM_EULopi[[#This Row],[C1]:[C5]])</f>
        <v>0</v>
      </c>
      <c r="AG472" s="37" t="str">
        <f t="shared" si="38"/>
        <v>(0, 0, 0)</v>
      </c>
      <c r="AH472" s="68">
        <f>SUM(PM_EULopi[[#This Row],[S Kopā]]+PM_EULopi[[#This Row],[L Kopā]]+PM_EULopi[[#This Row],[Ģ Kopā]]+PM_EULopi[[#This Row],[C Kopā]])</f>
        <v>0</v>
      </c>
      <c r="AI472" s="68" t="str">
        <f t="shared" si="39"/>
        <v>(0, 0, 0)</v>
      </c>
      <c r="AJ472" s="68" t="str">
        <f>IF(PM_EULopi[[#This Row],[KOPĀ
Punkti ]]&gt;0,RANK(PM_EULopi[[#This Row],[KOPĀ
Punkti ]],PM_EULopi[KOPĀ
Punkti ]),"NAV")</f>
        <v>NAV</v>
      </c>
      <c r="AK472" s="68"/>
      <c r="AL472" s="103">
        <f>INDEX(PM_Dalibnieki[],MATCH(PM_EULopi[[#This Row],[Dablībnieka numurs]],PM_Dalibnieki[Dablībnieka numurs],0),6)</f>
        <v>0</v>
      </c>
      <c r="AM472" s="72" t="str">
        <f>IF(PM_EULopi[[#This Row],[Norma ]]="x",COUNTIFS(PM_EULopi[[Norma ]],PM_EULopi[[#This Row],[Norma ]],PM_EULopi[KOPĀ
Punkti ],"&gt;"&amp;PM_EULopi[[#This Row],[KOPĀ
Punkti ]])+1,"")</f>
        <v/>
      </c>
    </row>
    <row r="473" spans="1:39" x14ac:dyDescent="0.25">
      <c r="A473" s="55">
        <v>467</v>
      </c>
      <c r="B473" s="68">
        <v>467</v>
      </c>
      <c r="C473" s="35">
        <f>INDEX(PM_Dalibnieki[],MATCH(PM_EULopi[[#This Row],[Dablībnieka numurs]],PM_Dalibnieki[Dablībnieka numurs],0),2)</f>
        <v>0</v>
      </c>
      <c r="D473" s="35">
        <f>INDEX(PM_Dalibnieki[],MATCH(PM_EULopi[[#This Row],[Dablībnieka numurs]],PM_Dalibnieki[Dablībnieka numurs],0),3)</f>
        <v>0</v>
      </c>
      <c r="E473" s="35">
        <f>INDEX(PM_Dalibnieki[],MATCH(PM_EULopi[[#This Row],[Dablībnieka numurs]],PM_Dalibnieki[Dablībnieka numurs],0),4)</f>
        <v>0</v>
      </c>
      <c r="F473" s="72"/>
      <c r="G473" s="72"/>
      <c r="H473" s="72"/>
      <c r="I473" s="72"/>
      <c r="J473" s="72"/>
      <c r="K473" s="37">
        <f>SUM(PM_EULopi[[#This Row],[S1]:[S5]])</f>
        <v>0</v>
      </c>
      <c r="L473" s="37" t="str">
        <f t="shared" si="35"/>
        <v>(0, 0, 0)</v>
      </c>
      <c r="M473" s="72"/>
      <c r="N473" s="72"/>
      <c r="O473" s="72"/>
      <c r="P473" s="72"/>
      <c r="Q473" s="72"/>
      <c r="R473" s="37">
        <f>SUM(PM_EULopi[[#This Row],[L1]:[L5]])</f>
        <v>0</v>
      </c>
      <c r="S473" s="37" t="str">
        <f t="shared" si="36"/>
        <v>(0, 0, 0)</v>
      </c>
      <c r="T473" s="72"/>
      <c r="U473" s="72"/>
      <c r="V473" s="72"/>
      <c r="W473" s="72"/>
      <c r="X473" s="72"/>
      <c r="Y473" s="37">
        <f>SUM(PM_EULopi[[#This Row],[Ģ1]:[Ģ5]])</f>
        <v>0</v>
      </c>
      <c r="Z473" s="37" t="str">
        <f t="shared" si="37"/>
        <v>(0, 0, 0)</v>
      </c>
      <c r="AA473" s="72"/>
      <c r="AB473" s="72"/>
      <c r="AC473" s="72"/>
      <c r="AD473" s="72"/>
      <c r="AE473" s="72"/>
      <c r="AF473" s="37">
        <f>SUM(PM_EULopi[[#This Row],[C1]:[C5]])</f>
        <v>0</v>
      </c>
      <c r="AG473" s="37" t="str">
        <f t="shared" si="38"/>
        <v>(0, 0, 0)</v>
      </c>
      <c r="AH473" s="68">
        <f>SUM(PM_EULopi[[#This Row],[S Kopā]]+PM_EULopi[[#This Row],[L Kopā]]+PM_EULopi[[#This Row],[Ģ Kopā]]+PM_EULopi[[#This Row],[C Kopā]])</f>
        <v>0</v>
      </c>
      <c r="AI473" s="68" t="str">
        <f t="shared" si="39"/>
        <v>(0, 0, 0)</v>
      </c>
      <c r="AJ473" s="68" t="str">
        <f>IF(PM_EULopi[[#This Row],[KOPĀ
Punkti ]]&gt;0,RANK(PM_EULopi[[#This Row],[KOPĀ
Punkti ]],PM_EULopi[KOPĀ
Punkti ]),"NAV")</f>
        <v>NAV</v>
      </c>
      <c r="AK473" s="68"/>
      <c r="AL473" s="103">
        <f>INDEX(PM_Dalibnieki[],MATCH(PM_EULopi[[#This Row],[Dablībnieka numurs]],PM_Dalibnieki[Dablībnieka numurs],0),6)</f>
        <v>0</v>
      </c>
      <c r="AM473" s="72" t="str">
        <f>IF(PM_EULopi[[#This Row],[Norma ]]="x",COUNTIFS(PM_EULopi[[Norma ]],PM_EULopi[[#This Row],[Norma ]],PM_EULopi[KOPĀ
Punkti ],"&gt;"&amp;PM_EULopi[[#This Row],[KOPĀ
Punkti ]])+1,"")</f>
        <v/>
      </c>
    </row>
    <row r="474" spans="1:39" x14ac:dyDescent="0.25">
      <c r="A474" s="55">
        <v>468</v>
      </c>
      <c r="B474" s="68">
        <v>468</v>
      </c>
      <c r="C474" s="35">
        <f>INDEX(PM_Dalibnieki[],MATCH(PM_EULopi[[#This Row],[Dablībnieka numurs]],PM_Dalibnieki[Dablībnieka numurs],0),2)</f>
        <v>0</v>
      </c>
      <c r="D474" s="35">
        <f>INDEX(PM_Dalibnieki[],MATCH(PM_EULopi[[#This Row],[Dablībnieka numurs]],PM_Dalibnieki[Dablībnieka numurs],0),3)</f>
        <v>0</v>
      </c>
      <c r="E474" s="35">
        <f>INDEX(PM_Dalibnieki[],MATCH(PM_EULopi[[#This Row],[Dablībnieka numurs]],PM_Dalibnieki[Dablībnieka numurs],0),4)</f>
        <v>0</v>
      </c>
      <c r="F474" s="72"/>
      <c r="G474" s="72"/>
      <c r="H474" s="72"/>
      <c r="I474" s="72"/>
      <c r="J474" s="72"/>
      <c r="K474" s="37">
        <f>SUM(PM_EULopi[[#This Row],[S1]:[S5]])</f>
        <v>0</v>
      </c>
      <c r="L474" s="37" t="str">
        <f t="shared" si="35"/>
        <v>(0, 0, 0)</v>
      </c>
      <c r="M474" s="72"/>
      <c r="N474" s="72"/>
      <c r="O474" s="72"/>
      <c r="P474" s="72"/>
      <c r="Q474" s="72"/>
      <c r="R474" s="37">
        <f>SUM(PM_EULopi[[#This Row],[L1]:[L5]])</f>
        <v>0</v>
      </c>
      <c r="S474" s="37" t="str">
        <f t="shared" si="36"/>
        <v>(0, 0, 0)</v>
      </c>
      <c r="T474" s="72"/>
      <c r="U474" s="72"/>
      <c r="V474" s="72"/>
      <c r="W474" s="72"/>
      <c r="X474" s="72"/>
      <c r="Y474" s="37">
        <f>SUM(PM_EULopi[[#This Row],[Ģ1]:[Ģ5]])</f>
        <v>0</v>
      </c>
      <c r="Z474" s="37" t="str">
        <f t="shared" si="37"/>
        <v>(0, 0, 0)</v>
      </c>
      <c r="AA474" s="72"/>
      <c r="AB474" s="72"/>
      <c r="AC474" s="72"/>
      <c r="AD474" s="72"/>
      <c r="AE474" s="72"/>
      <c r="AF474" s="37">
        <f>SUM(PM_EULopi[[#This Row],[C1]:[C5]])</f>
        <v>0</v>
      </c>
      <c r="AG474" s="37" t="str">
        <f t="shared" si="38"/>
        <v>(0, 0, 0)</v>
      </c>
      <c r="AH474" s="68">
        <f>SUM(PM_EULopi[[#This Row],[S Kopā]]+PM_EULopi[[#This Row],[L Kopā]]+PM_EULopi[[#This Row],[Ģ Kopā]]+PM_EULopi[[#This Row],[C Kopā]])</f>
        <v>0</v>
      </c>
      <c r="AI474" s="68" t="str">
        <f t="shared" si="39"/>
        <v>(0, 0, 0)</v>
      </c>
      <c r="AJ474" s="68" t="str">
        <f>IF(PM_EULopi[[#This Row],[KOPĀ
Punkti ]]&gt;0,RANK(PM_EULopi[[#This Row],[KOPĀ
Punkti ]],PM_EULopi[KOPĀ
Punkti ]),"NAV")</f>
        <v>NAV</v>
      </c>
      <c r="AK474" s="68"/>
      <c r="AL474" s="103">
        <f>INDEX(PM_Dalibnieki[],MATCH(PM_EULopi[[#This Row],[Dablībnieka numurs]],PM_Dalibnieki[Dablībnieka numurs],0),6)</f>
        <v>0</v>
      </c>
      <c r="AM474" s="72" t="str">
        <f>IF(PM_EULopi[[#This Row],[Norma ]]="x",COUNTIFS(PM_EULopi[[Norma ]],PM_EULopi[[#This Row],[Norma ]],PM_EULopi[KOPĀ
Punkti ],"&gt;"&amp;PM_EULopi[[#This Row],[KOPĀ
Punkti ]])+1,"")</f>
        <v/>
      </c>
    </row>
    <row r="475" spans="1:39" x14ac:dyDescent="0.25">
      <c r="A475" s="55">
        <v>469</v>
      </c>
      <c r="B475" s="68">
        <v>469</v>
      </c>
      <c r="C475" s="35">
        <f>INDEX(PM_Dalibnieki[],MATCH(PM_EULopi[[#This Row],[Dablībnieka numurs]],PM_Dalibnieki[Dablībnieka numurs],0),2)</f>
        <v>0</v>
      </c>
      <c r="D475" s="35">
        <f>INDEX(PM_Dalibnieki[],MATCH(PM_EULopi[[#This Row],[Dablībnieka numurs]],PM_Dalibnieki[Dablībnieka numurs],0),3)</f>
        <v>0</v>
      </c>
      <c r="E475" s="35">
        <f>INDEX(PM_Dalibnieki[],MATCH(PM_EULopi[[#This Row],[Dablībnieka numurs]],PM_Dalibnieki[Dablībnieka numurs],0),4)</f>
        <v>0</v>
      </c>
      <c r="F475" s="72"/>
      <c r="G475" s="72"/>
      <c r="H475" s="72"/>
      <c r="I475" s="72"/>
      <c r="J475" s="72"/>
      <c r="K475" s="37">
        <f>SUM(PM_EULopi[[#This Row],[S1]:[S5]])</f>
        <v>0</v>
      </c>
      <c r="L475" s="37" t="str">
        <f t="shared" si="35"/>
        <v>(0, 0, 0)</v>
      </c>
      <c r="M475" s="72"/>
      <c r="N475" s="72"/>
      <c r="O475" s="72"/>
      <c r="P475" s="72"/>
      <c r="Q475" s="72"/>
      <c r="R475" s="37">
        <f>SUM(PM_EULopi[[#This Row],[L1]:[L5]])</f>
        <v>0</v>
      </c>
      <c r="S475" s="37" t="str">
        <f t="shared" si="36"/>
        <v>(0, 0, 0)</v>
      </c>
      <c r="T475" s="72"/>
      <c r="U475" s="72"/>
      <c r="V475" s="72"/>
      <c r="W475" s="72"/>
      <c r="X475" s="72"/>
      <c r="Y475" s="37">
        <f>SUM(PM_EULopi[[#This Row],[Ģ1]:[Ģ5]])</f>
        <v>0</v>
      </c>
      <c r="Z475" s="37" t="str">
        <f t="shared" si="37"/>
        <v>(0, 0, 0)</v>
      </c>
      <c r="AA475" s="72"/>
      <c r="AB475" s="72"/>
      <c r="AC475" s="72"/>
      <c r="AD475" s="72"/>
      <c r="AE475" s="72"/>
      <c r="AF475" s="37">
        <f>SUM(PM_EULopi[[#This Row],[C1]:[C5]])</f>
        <v>0</v>
      </c>
      <c r="AG475" s="37" t="str">
        <f t="shared" si="38"/>
        <v>(0, 0, 0)</v>
      </c>
      <c r="AH475" s="68">
        <f>SUM(PM_EULopi[[#This Row],[S Kopā]]+PM_EULopi[[#This Row],[L Kopā]]+PM_EULopi[[#This Row],[Ģ Kopā]]+PM_EULopi[[#This Row],[C Kopā]])</f>
        <v>0</v>
      </c>
      <c r="AI475" s="68" t="str">
        <f t="shared" si="39"/>
        <v>(0, 0, 0)</v>
      </c>
      <c r="AJ475" s="68" t="str">
        <f>IF(PM_EULopi[[#This Row],[KOPĀ
Punkti ]]&gt;0,RANK(PM_EULopi[[#This Row],[KOPĀ
Punkti ]],PM_EULopi[KOPĀ
Punkti ]),"NAV")</f>
        <v>NAV</v>
      </c>
      <c r="AK475" s="68"/>
      <c r="AL475" s="103">
        <f>INDEX(PM_Dalibnieki[],MATCH(PM_EULopi[[#This Row],[Dablībnieka numurs]],PM_Dalibnieki[Dablībnieka numurs],0),6)</f>
        <v>0</v>
      </c>
      <c r="AM475" s="72" t="str">
        <f>IF(PM_EULopi[[#This Row],[Norma ]]="x",COUNTIFS(PM_EULopi[[Norma ]],PM_EULopi[[#This Row],[Norma ]],PM_EULopi[KOPĀ
Punkti ],"&gt;"&amp;PM_EULopi[[#This Row],[KOPĀ
Punkti ]])+1,"")</f>
        <v/>
      </c>
    </row>
    <row r="476" spans="1:39" x14ac:dyDescent="0.25">
      <c r="A476" s="55">
        <v>470</v>
      </c>
      <c r="B476" s="68">
        <v>470</v>
      </c>
      <c r="C476" s="35">
        <f>INDEX(PM_Dalibnieki[],MATCH(PM_EULopi[[#This Row],[Dablībnieka numurs]],PM_Dalibnieki[Dablībnieka numurs],0),2)</f>
        <v>0</v>
      </c>
      <c r="D476" s="35">
        <f>INDEX(PM_Dalibnieki[],MATCH(PM_EULopi[[#This Row],[Dablībnieka numurs]],PM_Dalibnieki[Dablībnieka numurs],0),3)</f>
        <v>0</v>
      </c>
      <c r="E476" s="35">
        <f>INDEX(PM_Dalibnieki[],MATCH(PM_EULopi[[#This Row],[Dablībnieka numurs]],PM_Dalibnieki[Dablībnieka numurs],0),4)</f>
        <v>0</v>
      </c>
      <c r="F476" s="72"/>
      <c r="G476" s="72"/>
      <c r="H476" s="72"/>
      <c r="I476" s="72"/>
      <c r="J476" s="72"/>
      <c r="K476" s="37">
        <f>SUM(PM_EULopi[[#This Row],[S1]:[S5]])</f>
        <v>0</v>
      </c>
      <c r="L476" s="37" t="str">
        <f t="shared" si="35"/>
        <v>(0, 0, 0)</v>
      </c>
      <c r="M476" s="72"/>
      <c r="N476" s="72"/>
      <c r="O476" s="72"/>
      <c r="P476" s="72"/>
      <c r="Q476" s="72"/>
      <c r="R476" s="37">
        <f>SUM(PM_EULopi[[#This Row],[L1]:[L5]])</f>
        <v>0</v>
      </c>
      <c r="S476" s="37" t="str">
        <f t="shared" si="36"/>
        <v>(0, 0, 0)</v>
      </c>
      <c r="T476" s="72"/>
      <c r="U476" s="72"/>
      <c r="V476" s="72"/>
      <c r="W476" s="72"/>
      <c r="X476" s="72"/>
      <c r="Y476" s="37">
        <f>SUM(PM_EULopi[[#This Row],[Ģ1]:[Ģ5]])</f>
        <v>0</v>
      </c>
      <c r="Z476" s="37" t="str">
        <f t="shared" si="37"/>
        <v>(0, 0, 0)</v>
      </c>
      <c r="AA476" s="72"/>
      <c r="AB476" s="72"/>
      <c r="AC476" s="72"/>
      <c r="AD476" s="72"/>
      <c r="AE476" s="72"/>
      <c r="AF476" s="37">
        <f>SUM(PM_EULopi[[#This Row],[C1]:[C5]])</f>
        <v>0</v>
      </c>
      <c r="AG476" s="37" t="str">
        <f t="shared" si="38"/>
        <v>(0, 0, 0)</v>
      </c>
      <c r="AH476" s="68">
        <f>SUM(PM_EULopi[[#This Row],[S Kopā]]+PM_EULopi[[#This Row],[L Kopā]]+PM_EULopi[[#This Row],[Ģ Kopā]]+PM_EULopi[[#This Row],[C Kopā]])</f>
        <v>0</v>
      </c>
      <c r="AI476" s="68" t="str">
        <f t="shared" si="39"/>
        <v>(0, 0, 0)</v>
      </c>
      <c r="AJ476" s="68" t="str">
        <f>IF(PM_EULopi[[#This Row],[KOPĀ
Punkti ]]&gt;0,RANK(PM_EULopi[[#This Row],[KOPĀ
Punkti ]],PM_EULopi[KOPĀ
Punkti ]),"NAV")</f>
        <v>NAV</v>
      </c>
      <c r="AK476" s="68"/>
      <c r="AL476" s="103">
        <f>INDEX(PM_Dalibnieki[],MATCH(PM_EULopi[[#This Row],[Dablībnieka numurs]],PM_Dalibnieki[Dablībnieka numurs],0),6)</f>
        <v>0</v>
      </c>
      <c r="AM476" s="72" t="str">
        <f>IF(PM_EULopi[[#This Row],[Norma ]]="x",COUNTIFS(PM_EULopi[[Norma ]],PM_EULopi[[#This Row],[Norma ]],PM_EULopi[KOPĀ
Punkti ],"&gt;"&amp;PM_EULopi[[#This Row],[KOPĀ
Punkti ]])+1,"")</f>
        <v/>
      </c>
    </row>
    <row r="477" spans="1:39" x14ac:dyDescent="0.25">
      <c r="A477" s="55">
        <v>471</v>
      </c>
      <c r="B477" s="68">
        <v>471</v>
      </c>
      <c r="C477" s="35">
        <f>INDEX(PM_Dalibnieki[],MATCH(PM_EULopi[[#This Row],[Dablībnieka numurs]],PM_Dalibnieki[Dablībnieka numurs],0),2)</f>
        <v>0</v>
      </c>
      <c r="D477" s="35">
        <f>INDEX(PM_Dalibnieki[],MATCH(PM_EULopi[[#This Row],[Dablībnieka numurs]],PM_Dalibnieki[Dablībnieka numurs],0),3)</f>
        <v>0</v>
      </c>
      <c r="E477" s="35">
        <f>INDEX(PM_Dalibnieki[],MATCH(PM_EULopi[[#This Row],[Dablībnieka numurs]],PM_Dalibnieki[Dablībnieka numurs],0),4)</f>
        <v>0</v>
      </c>
      <c r="F477" s="72"/>
      <c r="G477" s="72"/>
      <c r="H477" s="72"/>
      <c r="I477" s="72"/>
      <c r="J477" s="72"/>
      <c r="K477" s="37">
        <f>SUM(PM_EULopi[[#This Row],[S1]:[S5]])</f>
        <v>0</v>
      </c>
      <c r="L477" s="37" t="str">
        <f t="shared" si="35"/>
        <v>(0, 0, 0)</v>
      </c>
      <c r="M477" s="72"/>
      <c r="N477" s="72"/>
      <c r="O477" s="72"/>
      <c r="P477" s="72"/>
      <c r="Q477" s="72"/>
      <c r="R477" s="37">
        <f>SUM(PM_EULopi[[#This Row],[L1]:[L5]])</f>
        <v>0</v>
      </c>
      <c r="S477" s="37" t="str">
        <f t="shared" si="36"/>
        <v>(0, 0, 0)</v>
      </c>
      <c r="T477" s="72"/>
      <c r="U477" s="72"/>
      <c r="V477" s="72"/>
      <c r="W477" s="72"/>
      <c r="X477" s="72"/>
      <c r="Y477" s="37">
        <f>SUM(PM_EULopi[[#This Row],[Ģ1]:[Ģ5]])</f>
        <v>0</v>
      </c>
      <c r="Z477" s="37" t="str">
        <f t="shared" si="37"/>
        <v>(0, 0, 0)</v>
      </c>
      <c r="AA477" s="72"/>
      <c r="AB477" s="72"/>
      <c r="AC477" s="72"/>
      <c r="AD477" s="72"/>
      <c r="AE477" s="72"/>
      <c r="AF477" s="37">
        <f>SUM(PM_EULopi[[#This Row],[C1]:[C5]])</f>
        <v>0</v>
      </c>
      <c r="AG477" s="37" t="str">
        <f t="shared" si="38"/>
        <v>(0, 0, 0)</v>
      </c>
      <c r="AH477" s="68">
        <f>SUM(PM_EULopi[[#This Row],[S Kopā]]+PM_EULopi[[#This Row],[L Kopā]]+PM_EULopi[[#This Row],[Ģ Kopā]]+PM_EULopi[[#This Row],[C Kopā]])</f>
        <v>0</v>
      </c>
      <c r="AI477" s="68" t="str">
        <f t="shared" si="39"/>
        <v>(0, 0, 0)</v>
      </c>
      <c r="AJ477" s="68" t="str">
        <f>IF(PM_EULopi[[#This Row],[KOPĀ
Punkti ]]&gt;0,RANK(PM_EULopi[[#This Row],[KOPĀ
Punkti ]],PM_EULopi[KOPĀ
Punkti ]),"NAV")</f>
        <v>NAV</v>
      </c>
      <c r="AK477" s="68"/>
      <c r="AL477" s="103">
        <f>INDEX(PM_Dalibnieki[],MATCH(PM_EULopi[[#This Row],[Dablībnieka numurs]],PM_Dalibnieki[Dablībnieka numurs],0),6)</f>
        <v>0</v>
      </c>
      <c r="AM477" s="72" t="str">
        <f>IF(PM_EULopi[[#This Row],[Norma ]]="x",COUNTIFS(PM_EULopi[[Norma ]],PM_EULopi[[#This Row],[Norma ]],PM_EULopi[KOPĀ
Punkti ],"&gt;"&amp;PM_EULopi[[#This Row],[KOPĀ
Punkti ]])+1,"")</f>
        <v/>
      </c>
    </row>
    <row r="478" spans="1:39" x14ac:dyDescent="0.25">
      <c r="A478" s="55">
        <v>472</v>
      </c>
      <c r="B478" s="68">
        <v>472</v>
      </c>
      <c r="C478" s="35">
        <f>INDEX(PM_Dalibnieki[],MATCH(PM_EULopi[[#This Row],[Dablībnieka numurs]],PM_Dalibnieki[Dablībnieka numurs],0),2)</f>
        <v>0</v>
      </c>
      <c r="D478" s="35">
        <f>INDEX(PM_Dalibnieki[],MATCH(PM_EULopi[[#This Row],[Dablībnieka numurs]],PM_Dalibnieki[Dablībnieka numurs],0),3)</f>
        <v>0</v>
      </c>
      <c r="E478" s="35">
        <f>INDEX(PM_Dalibnieki[],MATCH(PM_EULopi[[#This Row],[Dablībnieka numurs]],PM_Dalibnieki[Dablībnieka numurs],0),4)</f>
        <v>0</v>
      </c>
      <c r="F478" s="72"/>
      <c r="G478" s="72"/>
      <c r="H478" s="72"/>
      <c r="I478" s="72"/>
      <c r="J478" s="72"/>
      <c r="K478" s="37">
        <f>SUM(PM_EULopi[[#This Row],[S1]:[S5]])</f>
        <v>0</v>
      </c>
      <c r="L478" s="37" t="str">
        <f t="shared" si="35"/>
        <v>(0, 0, 0)</v>
      </c>
      <c r="M478" s="72"/>
      <c r="N478" s="72"/>
      <c r="O478" s="72"/>
      <c r="P478" s="72"/>
      <c r="Q478" s="72"/>
      <c r="R478" s="37">
        <f>SUM(PM_EULopi[[#This Row],[L1]:[L5]])</f>
        <v>0</v>
      </c>
      <c r="S478" s="37" t="str">
        <f t="shared" si="36"/>
        <v>(0, 0, 0)</v>
      </c>
      <c r="T478" s="72"/>
      <c r="U478" s="72"/>
      <c r="V478" s="72"/>
      <c r="W478" s="72"/>
      <c r="X478" s="72"/>
      <c r="Y478" s="37">
        <f>SUM(PM_EULopi[[#This Row],[Ģ1]:[Ģ5]])</f>
        <v>0</v>
      </c>
      <c r="Z478" s="37" t="str">
        <f t="shared" si="37"/>
        <v>(0, 0, 0)</v>
      </c>
      <c r="AA478" s="72"/>
      <c r="AB478" s="72"/>
      <c r="AC478" s="72"/>
      <c r="AD478" s="72"/>
      <c r="AE478" s="72"/>
      <c r="AF478" s="37">
        <f>SUM(PM_EULopi[[#This Row],[C1]:[C5]])</f>
        <v>0</v>
      </c>
      <c r="AG478" s="37" t="str">
        <f t="shared" si="38"/>
        <v>(0, 0, 0)</v>
      </c>
      <c r="AH478" s="68">
        <f>SUM(PM_EULopi[[#This Row],[S Kopā]]+PM_EULopi[[#This Row],[L Kopā]]+PM_EULopi[[#This Row],[Ģ Kopā]]+PM_EULopi[[#This Row],[C Kopā]])</f>
        <v>0</v>
      </c>
      <c r="AI478" s="68" t="str">
        <f t="shared" si="39"/>
        <v>(0, 0, 0)</v>
      </c>
      <c r="AJ478" s="68" t="str">
        <f>IF(PM_EULopi[[#This Row],[KOPĀ
Punkti ]]&gt;0,RANK(PM_EULopi[[#This Row],[KOPĀ
Punkti ]],PM_EULopi[KOPĀ
Punkti ]),"NAV")</f>
        <v>NAV</v>
      </c>
      <c r="AK478" s="68"/>
      <c r="AL478" s="103">
        <f>INDEX(PM_Dalibnieki[],MATCH(PM_EULopi[[#This Row],[Dablībnieka numurs]],PM_Dalibnieki[Dablībnieka numurs],0),6)</f>
        <v>0</v>
      </c>
      <c r="AM478" s="72" t="str">
        <f>IF(PM_EULopi[[#This Row],[Norma ]]="x",COUNTIFS(PM_EULopi[[Norma ]],PM_EULopi[[#This Row],[Norma ]],PM_EULopi[KOPĀ
Punkti ],"&gt;"&amp;PM_EULopi[[#This Row],[KOPĀ
Punkti ]])+1,"")</f>
        <v/>
      </c>
    </row>
    <row r="479" spans="1:39" x14ac:dyDescent="0.25">
      <c r="A479" s="55">
        <v>473</v>
      </c>
      <c r="B479" s="68">
        <v>473</v>
      </c>
      <c r="C479" s="35">
        <f>INDEX(PM_Dalibnieki[],MATCH(PM_EULopi[[#This Row],[Dablībnieka numurs]],PM_Dalibnieki[Dablībnieka numurs],0),2)</f>
        <v>0</v>
      </c>
      <c r="D479" s="35">
        <f>INDEX(PM_Dalibnieki[],MATCH(PM_EULopi[[#This Row],[Dablībnieka numurs]],PM_Dalibnieki[Dablībnieka numurs],0),3)</f>
        <v>0</v>
      </c>
      <c r="E479" s="35">
        <f>INDEX(PM_Dalibnieki[],MATCH(PM_EULopi[[#This Row],[Dablībnieka numurs]],PM_Dalibnieki[Dablībnieka numurs],0),4)</f>
        <v>0</v>
      </c>
      <c r="F479" s="72"/>
      <c r="G479" s="72"/>
      <c r="H479" s="72"/>
      <c r="I479" s="72"/>
      <c r="J479" s="72"/>
      <c r="K479" s="37">
        <f>SUM(PM_EULopi[[#This Row],[S1]:[S5]])</f>
        <v>0</v>
      </c>
      <c r="L479" s="37" t="str">
        <f t="shared" si="35"/>
        <v>(0, 0, 0)</v>
      </c>
      <c r="M479" s="72"/>
      <c r="N479" s="72"/>
      <c r="O479" s="72"/>
      <c r="P479" s="72"/>
      <c r="Q479" s="72"/>
      <c r="R479" s="37">
        <f>SUM(PM_EULopi[[#This Row],[L1]:[L5]])</f>
        <v>0</v>
      </c>
      <c r="S479" s="37" t="str">
        <f t="shared" si="36"/>
        <v>(0, 0, 0)</v>
      </c>
      <c r="T479" s="72"/>
      <c r="U479" s="72"/>
      <c r="V479" s="72"/>
      <c r="W479" s="72"/>
      <c r="X479" s="72"/>
      <c r="Y479" s="37">
        <f>SUM(PM_EULopi[[#This Row],[Ģ1]:[Ģ5]])</f>
        <v>0</v>
      </c>
      <c r="Z479" s="37" t="str">
        <f t="shared" si="37"/>
        <v>(0, 0, 0)</v>
      </c>
      <c r="AA479" s="72"/>
      <c r="AB479" s="72"/>
      <c r="AC479" s="72"/>
      <c r="AD479" s="72"/>
      <c r="AE479" s="72"/>
      <c r="AF479" s="37">
        <f>SUM(PM_EULopi[[#This Row],[C1]:[C5]])</f>
        <v>0</v>
      </c>
      <c r="AG479" s="37" t="str">
        <f t="shared" si="38"/>
        <v>(0, 0, 0)</v>
      </c>
      <c r="AH479" s="68">
        <f>SUM(PM_EULopi[[#This Row],[S Kopā]]+PM_EULopi[[#This Row],[L Kopā]]+PM_EULopi[[#This Row],[Ģ Kopā]]+PM_EULopi[[#This Row],[C Kopā]])</f>
        <v>0</v>
      </c>
      <c r="AI479" s="68" t="str">
        <f t="shared" si="39"/>
        <v>(0, 0, 0)</v>
      </c>
      <c r="AJ479" s="68" t="str">
        <f>IF(PM_EULopi[[#This Row],[KOPĀ
Punkti ]]&gt;0,RANK(PM_EULopi[[#This Row],[KOPĀ
Punkti ]],PM_EULopi[KOPĀ
Punkti ]),"NAV")</f>
        <v>NAV</v>
      </c>
      <c r="AK479" s="68"/>
      <c r="AL479" s="103">
        <f>INDEX(PM_Dalibnieki[],MATCH(PM_EULopi[[#This Row],[Dablībnieka numurs]],PM_Dalibnieki[Dablībnieka numurs],0),6)</f>
        <v>0</v>
      </c>
      <c r="AM479" s="72" t="str">
        <f>IF(PM_EULopi[[#This Row],[Norma ]]="x",COUNTIFS(PM_EULopi[[Norma ]],PM_EULopi[[#This Row],[Norma ]],PM_EULopi[KOPĀ
Punkti ],"&gt;"&amp;PM_EULopi[[#This Row],[KOPĀ
Punkti ]])+1,"")</f>
        <v/>
      </c>
    </row>
    <row r="480" spans="1:39" x14ac:dyDescent="0.25">
      <c r="A480" s="55">
        <v>474</v>
      </c>
      <c r="B480" s="68">
        <v>474</v>
      </c>
      <c r="C480" s="35">
        <f>INDEX(PM_Dalibnieki[],MATCH(PM_EULopi[[#This Row],[Dablībnieka numurs]],PM_Dalibnieki[Dablībnieka numurs],0),2)</f>
        <v>0</v>
      </c>
      <c r="D480" s="35">
        <f>INDEX(PM_Dalibnieki[],MATCH(PM_EULopi[[#This Row],[Dablībnieka numurs]],PM_Dalibnieki[Dablībnieka numurs],0),3)</f>
        <v>0</v>
      </c>
      <c r="E480" s="35">
        <f>INDEX(PM_Dalibnieki[],MATCH(PM_EULopi[[#This Row],[Dablībnieka numurs]],PM_Dalibnieki[Dablībnieka numurs],0),4)</f>
        <v>0</v>
      </c>
      <c r="F480" s="72"/>
      <c r="G480" s="72"/>
      <c r="H480" s="72"/>
      <c r="I480" s="72"/>
      <c r="J480" s="72"/>
      <c r="K480" s="37">
        <f>SUM(PM_EULopi[[#This Row],[S1]:[S5]])</f>
        <v>0</v>
      </c>
      <c r="L480" s="37" t="str">
        <f t="shared" si="35"/>
        <v>(0, 0, 0)</v>
      </c>
      <c r="M480" s="72"/>
      <c r="N480" s="72"/>
      <c r="O480" s="72"/>
      <c r="P480" s="72"/>
      <c r="Q480" s="72"/>
      <c r="R480" s="37">
        <f>SUM(PM_EULopi[[#This Row],[L1]:[L5]])</f>
        <v>0</v>
      </c>
      <c r="S480" s="37" t="str">
        <f t="shared" si="36"/>
        <v>(0, 0, 0)</v>
      </c>
      <c r="T480" s="72"/>
      <c r="U480" s="72"/>
      <c r="V480" s="72"/>
      <c r="W480" s="72"/>
      <c r="X480" s="72"/>
      <c r="Y480" s="37">
        <f>SUM(PM_EULopi[[#This Row],[Ģ1]:[Ģ5]])</f>
        <v>0</v>
      </c>
      <c r="Z480" s="37" t="str">
        <f t="shared" si="37"/>
        <v>(0, 0, 0)</v>
      </c>
      <c r="AA480" s="72"/>
      <c r="AB480" s="72"/>
      <c r="AC480" s="72"/>
      <c r="AD480" s="72"/>
      <c r="AE480" s="72"/>
      <c r="AF480" s="37">
        <f>SUM(PM_EULopi[[#This Row],[C1]:[C5]])</f>
        <v>0</v>
      </c>
      <c r="AG480" s="37" t="str">
        <f t="shared" si="38"/>
        <v>(0, 0, 0)</v>
      </c>
      <c r="AH480" s="68">
        <f>SUM(PM_EULopi[[#This Row],[S Kopā]]+PM_EULopi[[#This Row],[L Kopā]]+PM_EULopi[[#This Row],[Ģ Kopā]]+PM_EULopi[[#This Row],[C Kopā]])</f>
        <v>0</v>
      </c>
      <c r="AI480" s="68" t="str">
        <f t="shared" si="39"/>
        <v>(0, 0, 0)</v>
      </c>
      <c r="AJ480" s="68" t="str">
        <f>IF(PM_EULopi[[#This Row],[KOPĀ
Punkti ]]&gt;0,RANK(PM_EULopi[[#This Row],[KOPĀ
Punkti ]],PM_EULopi[KOPĀ
Punkti ]),"NAV")</f>
        <v>NAV</v>
      </c>
      <c r="AK480" s="68"/>
      <c r="AL480" s="103">
        <f>INDEX(PM_Dalibnieki[],MATCH(PM_EULopi[[#This Row],[Dablībnieka numurs]],PM_Dalibnieki[Dablībnieka numurs],0),6)</f>
        <v>0</v>
      </c>
      <c r="AM480" s="72" t="str">
        <f>IF(PM_EULopi[[#This Row],[Norma ]]="x",COUNTIFS(PM_EULopi[[Norma ]],PM_EULopi[[#This Row],[Norma ]],PM_EULopi[KOPĀ
Punkti ],"&gt;"&amp;PM_EULopi[[#This Row],[KOPĀ
Punkti ]])+1,"")</f>
        <v/>
      </c>
    </row>
    <row r="481" spans="1:39" x14ac:dyDescent="0.25">
      <c r="A481" s="55">
        <v>475</v>
      </c>
      <c r="B481" s="68">
        <v>475</v>
      </c>
      <c r="C481" s="35">
        <f>INDEX(PM_Dalibnieki[],MATCH(PM_EULopi[[#This Row],[Dablībnieka numurs]],PM_Dalibnieki[Dablībnieka numurs],0),2)</f>
        <v>0</v>
      </c>
      <c r="D481" s="35">
        <f>INDEX(PM_Dalibnieki[],MATCH(PM_EULopi[[#This Row],[Dablībnieka numurs]],PM_Dalibnieki[Dablībnieka numurs],0),3)</f>
        <v>0</v>
      </c>
      <c r="E481" s="35">
        <f>INDEX(PM_Dalibnieki[],MATCH(PM_EULopi[[#This Row],[Dablībnieka numurs]],PM_Dalibnieki[Dablībnieka numurs],0),4)</f>
        <v>0</v>
      </c>
      <c r="F481" s="72"/>
      <c r="G481" s="72"/>
      <c r="H481" s="72"/>
      <c r="I481" s="72"/>
      <c r="J481" s="72"/>
      <c r="K481" s="37">
        <f>SUM(PM_EULopi[[#This Row],[S1]:[S5]])</f>
        <v>0</v>
      </c>
      <c r="L481" s="37" t="str">
        <f t="shared" si="35"/>
        <v>(0, 0, 0)</v>
      </c>
      <c r="M481" s="72"/>
      <c r="N481" s="72"/>
      <c r="O481" s="72"/>
      <c r="P481" s="72"/>
      <c r="Q481" s="72"/>
      <c r="R481" s="37">
        <f>SUM(PM_EULopi[[#This Row],[L1]:[L5]])</f>
        <v>0</v>
      </c>
      <c r="S481" s="37" t="str">
        <f t="shared" si="36"/>
        <v>(0, 0, 0)</v>
      </c>
      <c r="T481" s="72"/>
      <c r="U481" s="72"/>
      <c r="V481" s="72"/>
      <c r="W481" s="72"/>
      <c r="X481" s="72"/>
      <c r="Y481" s="37">
        <f>SUM(PM_EULopi[[#This Row],[Ģ1]:[Ģ5]])</f>
        <v>0</v>
      </c>
      <c r="Z481" s="37" t="str">
        <f t="shared" si="37"/>
        <v>(0, 0, 0)</v>
      </c>
      <c r="AA481" s="72"/>
      <c r="AB481" s="72"/>
      <c r="AC481" s="72"/>
      <c r="AD481" s="72"/>
      <c r="AE481" s="72"/>
      <c r="AF481" s="37">
        <f>SUM(PM_EULopi[[#This Row],[C1]:[C5]])</f>
        <v>0</v>
      </c>
      <c r="AG481" s="37" t="str">
        <f t="shared" si="38"/>
        <v>(0, 0, 0)</v>
      </c>
      <c r="AH481" s="68">
        <f>SUM(PM_EULopi[[#This Row],[S Kopā]]+PM_EULopi[[#This Row],[L Kopā]]+PM_EULopi[[#This Row],[Ģ Kopā]]+PM_EULopi[[#This Row],[C Kopā]])</f>
        <v>0</v>
      </c>
      <c r="AI481" s="68" t="str">
        <f t="shared" si="39"/>
        <v>(0, 0, 0)</v>
      </c>
      <c r="AJ481" s="68" t="str">
        <f>IF(PM_EULopi[[#This Row],[KOPĀ
Punkti ]]&gt;0,RANK(PM_EULopi[[#This Row],[KOPĀ
Punkti ]],PM_EULopi[KOPĀ
Punkti ]),"NAV")</f>
        <v>NAV</v>
      </c>
      <c r="AK481" s="68"/>
      <c r="AL481" s="103">
        <f>INDEX(PM_Dalibnieki[],MATCH(PM_EULopi[[#This Row],[Dablībnieka numurs]],PM_Dalibnieki[Dablībnieka numurs],0),6)</f>
        <v>0</v>
      </c>
      <c r="AM481" s="72" t="str">
        <f>IF(PM_EULopi[[#This Row],[Norma ]]="x",COUNTIFS(PM_EULopi[[Norma ]],PM_EULopi[[#This Row],[Norma ]],PM_EULopi[KOPĀ
Punkti ],"&gt;"&amp;PM_EULopi[[#This Row],[KOPĀ
Punkti ]])+1,"")</f>
        <v/>
      </c>
    </row>
    <row r="482" spans="1:39" x14ac:dyDescent="0.25">
      <c r="A482" s="55">
        <v>476</v>
      </c>
      <c r="B482" s="68">
        <v>476</v>
      </c>
      <c r="C482" s="35">
        <f>INDEX(PM_Dalibnieki[],MATCH(PM_EULopi[[#This Row],[Dablībnieka numurs]],PM_Dalibnieki[Dablībnieka numurs],0),2)</f>
        <v>0</v>
      </c>
      <c r="D482" s="35">
        <f>INDEX(PM_Dalibnieki[],MATCH(PM_EULopi[[#This Row],[Dablībnieka numurs]],PM_Dalibnieki[Dablībnieka numurs],0),3)</f>
        <v>0</v>
      </c>
      <c r="E482" s="35">
        <f>INDEX(PM_Dalibnieki[],MATCH(PM_EULopi[[#This Row],[Dablībnieka numurs]],PM_Dalibnieki[Dablībnieka numurs],0),4)</f>
        <v>0</v>
      </c>
      <c r="F482" s="72"/>
      <c r="G482" s="72"/>
      <c r="H482" s="72"/>
      <c r="I482" s="72"/>
      <c r="J482" s="72"/>
      <c r="K482" s="37">
        <f>SUM(PM_EULopi[[#This Row],[S1]:[S5]])</f>
        <v>0</v>
      </c>
      <c r="L482" s="37" t="str">
        <f t="shared" si="35"/>
        <v>(0, 0, 0)</v>
      </c>
      <c r="M482" s="72"/>
      <c r="N482" s="72"/>
      <c r="O482" s="72"/>
      <c r="P482" s="72"/>
      <c r="Q482" s="72"/>
      <c r="R482" s="37">
        <f>SUM(PM_EULopi[[#This Row],[L1]:[L5]])</f>
        <v>0</v>
      </c>
      <c r="S482" s="37" t="str">
        <f t="shared" si="36"/>
        <v>(0, 0, 0)</v>
      </c>
      <c r="T482" s="72"/>
      <c r="U482" s="72"/>
      <c r="V482" s="72"/>
      <c r="W482" s="72"/>
      <c r="X482" s="72"/>
      <c r="Y482" s="37">
        <f>SUM(PM_EULopi[[#This Row],[Ģ1]:[Ģ5]])</f>
        <v>0</v>
      </c>
      <c r="Z482" s="37" t="str">
        <f t="shared" si="37"/>
        <v>(0, 0, 0)</v>
      </c>
      <c r="AA482" s="72"/>
      <c r="AB482" s="72"/>
      <c r="AC482" s="72"/>
      <c r="AD482" s="72"/>
      <c r="AE482" s="72"/>
      <c r="AF482" s="37">
        <f>SUM(PM_EULopi[[#This Row],[C1]:[C5]])</f>
        <v>0</v>
      </c>
      <c r="AG482" s="37" t="str">
        <f t="shared" si="38"/>
        <v>(0, 0, 0)</v>
      </c>
      <c r="AH482" s="68">
        <f>SUM(PM_EULopi[[#This Row],[S Kopā]]+PM_EULopi[[#This Row],[L Kopā]]+PM_EULopi[[#This Row],[Ģ Kopā]]+PM_EULopi[[#This Row],[C Kopā]])</f>
        <v>0</v>
      </c>
      <c r="AI482" s="68" t="str">
        <f t="shared" si="39"/>
        <v>(0, 0, 0)</v>
      </c>
      <c r="AJ482" s="68" t="str">
        <f>IF(PM_EULopi[[#This Row],[KOPĀ
Punkti ]]&gt;0,RANK(PM_EULopi[[#This Row],[KOPĀ
Punkti ]],PM_EULopi[KOPĀ
Punkti ]),"NAV")</f>
        <v>NAV</v>
      </c>
      <c r="AK482" s="68"/>
      <c r="AL482" s="103">
        <f>INDEX(PM_Dalibnieki[],MATCH(PM_EULopi[[#This Row],[Dablībnieka numurs]],PM_Dalibnieki[Dablībnieka numurs],0),6)</f>
        <v>0</v>
      </c>
      <c r="AM482" s="72" t="str">
        <f>IF(PM_EULopi[[#This Row],[Norma ]]="x",COUNTIFS(PM_EULopi[[Norma ]],PM_EULopi[[#This Row],[Norma ]],PM_EULopi[KOPĀ
Punkti ],"&gt;"&amp;PM_EULopi[[#This Row],[KOPĀ
Punkti ]])+1,"")</f>
        <v/>
      </c>
    </row>
    <row r="483" spans="1:39" x14ac:dyDescent="0.25">
      <c r="A483" s="55">
        <v>477</v>
      </c>
      <c r="B483" s="68">
        <v>477</v>
      </c>
      <c r="C483" s="35">
        <f>INDEX(PM_Dalibnieki[],MATCH(PM_EULopi[[#This Row],[Dablībnieka numurs]],PM_Dalibnieki[Dablībnieka numurs],0),2)</f>
        <v>0</v>
      </c>
      <c r="D483" s="35">
        <f>INDEX(PM_Dalibnieki[],MATCH(PM_EULopi[[#This Row],[Dablībnieka numurs]],PM_Dalibnieki[Dablībnieka numurs],0),3)</f>
        <v>0</v>
      </c>
      <c r="E483" s="35">
        <f>INDEX(PM_Dalibnieki[],MATCH(PM_EULopi[[#This Row],[Dablībnieka numurs]],PM_Dalibnieki[Dablībnieka numurs],0),4)</f>
        <v>0</v>
      </c>
      <c r="F483" s="72"/>
      <c r="G483" s="72"/>
      <c r="H483" s="72"/>
      <c r="I483" s="72"/>
      <c r="J483" s="72"/>
      <c r="K483" s="37">
        <f>SUM(PM_EULopi[[#This Row],[S1]:[S5]])</f>
        <v>0</v>
      </c>
      <c r="L483" s="37" t="str">
        <f t="shared" si="35"/>
        <v>(0, 0, 0)</v>
      </c>
      <c r="M483" s="72"/>
      <c r="N483" s="72"/>
      <c r="O483" s="72"/>
      <c r="P483" s="72"/>
      <c r="Q483" s="72"/>
      <c r="R483" s="37">
        <f>SUM(PM_EULopi[[#This Row],[L1]:[L5]])</f>
        <v>0</v>
      </c>
      <c r="S483" s="37" t="str">
        <f t="shared" si="36"/>
        <v>(0, 0, 0)</v>
      </c>
      <c r="T483" s="72"/>
      <c r="U483" s="72"/>
      <c r="V483" s="72"/>
      <c r="W483" s="72"/>
      <c r="X483" s="72"/>
      <c r="Y483" s="37">
        <f>SUM(PM_EULopi[[#This Row],[Ģ1]:[Ģ5]])</f>
        <v>0</v>
      </c>
      <c r="Z483" s="37" t="str">
        <f t="shared" si="37"/>
        <v>(0, 0, 0)</v>
      </c>
      <c r="AA483" s="72"/>
      <c r="AB483" s="72"/>
      <c r="AC483" s="72"/>
      <c r="AD483" s="72"/>
      <c r="AE483" s="72"/>
      <c r="AF483" s="37">
        <f>SUM(PM_EULopi[[#This Row],[C1]:[C5]])</f>
        <v>0</v>
      </c>
      <c r="AG483" s="37" t="str">
        <f t="shared" si="38"/>
        <v>(0, 0, 0)</v>
      </c>
      <c r="AH483" s="68">
        <f>SUM(PM_EULopi[[#This Row],[S Kopā]]+PM_EULopi[[#This Row],[L Kopā]]+PM_EULopi[[#This Row],[Ģ Kopā]]+PM_EULopi[[#This Row],[C Kopā]])</f>
        <v>0</v>
      </c>
      <c r="AI483" s="68" t="str">
        <f t="shared" si="39"/>
        <v>(0, 0, 0)</v>
      </c>
      <c r="AJ483" s="68" t="str">
        <f>IF(PM_EULopi[[#This Row],[KOPĀ
Punkti ]]&gt;0,RANK(PM_EULopi[[#This Row],[KOPĀ
Punkti ]],PM_EULopi[KOPĀ
Punkti ]),"NAV")</f>
        <v>NAV</v>
      </c>
      <c r="AK483" s="68"/>
      <c r="AL483" s="103">
        <f>INDEX(PM_Dalibnieki[],MATCH(PM_EULopi[[#This Row],[Dablībnieka numurs]],PM_Dalibnieki[Dablībnieka numurs],0),6)</f>
        <v>0</v>
      </c>
      <c r="AM483" s="72" t="str">
        <f>IF(PM_EULopi[[#This Row],[Norma ]]="x",COUNTIFS(PM_EULopi[[Norma ]],PM_EULopi[[#This Row],[Norma ]],PM_EULopi[KOPĀ
Punkti ],"&gt;"&amp;PM_EULopi[[#This Row],[KOPĀ
Punkti ]])+1,"")</f>
        <v/>
      </c>
    </row>
    <row r="484" spans="1:39" x14ac:dyDescent="0.25">
      <c r="A484" s="55">
        <v>478</v>
      </c>
      <c r="B484" s="68">
        <v>478</v>
      </c>
      <c r="C484" s="35">
        <f>INDEX(PM_Dalibnieki[],MATCH(PM_EULopi[[#This Row],[Dablībnieka numurs]],PM_Dalibnieki[Dablībnieka numurs],0),2)</f>
        <v>0</v>
      </c>
      <c r="D484" s="35">
        <f>INDEX(PM_Dalibnieki[],MATCH(PM_EULopi[[#This Row],[Dablībnieka numurs]],PM_Dalibnieki[Dablībnieka numurs],0),3)</f>
        <v>0</v>
      </c>
      <c r="E484" s="35">
        <f>INDEX(PM_Dalibnieki[],MATCH(PM_EULopi[[#This Row],[Dablībnieka numurs]],PM_Dalibnieki[Dablībnieka numurs],0),4)</f>
        <v>0</v>
      </c>
      <c r="F484" s="72"/>
      <c r="G484" s="72"/>
      <c r="H484" s="72"/>
      <c r="I484" s="72"/>
      <c r="J484" s="72"/>
      <c r="K484" s="37">
        <f>SUM(PM_EULopi[[#This Row],[S1]:[S5]])</f>
        <v>0</v>
      </c>
      <c r="L484" s="37" t="str">
        <f t="shared" si="35"/>
        <v>(0, 0, 0)</v>
      </c>
      <c r="M484" s="72"/>
      <c r="N484" s="72"/>
      <c r="O484" s="72"/>
      <c r="P484" s="72"/>
      <c r="Q484" s="72"/>
      <c r="R484" s="37">
        <f>SUM(PM_EULopi[[#This Row],[L1]:[L5]])</f>
        <v>0</v>
      </c>
      <c r="S484" s="37" t="str">
        <f t="shared" si="36"/>
        <v>(0, 0, 0)</v>
      </c>
      <c r="T484" s="72"/>
      <c r="U484" s="72"/>
      <c r="V484" s="72"/>
      <c r="W484" s="72"/>
      <c r="X484" s="72"/>
      <c r="Y484" s="37">
        <f>SUM(PM_EULopi[[#This Row],[Ģ1]:[Ģ5]])</f>
        <v>0</v>
      </c>
      <c r="Z484" s="37" t="str">
        <f t="shared" si="37"/>
        <v>(0, 0, 0)</v>
      </c>
      <c r="AA484" s="72"/>
      <c r="AB484" s="72"/>
      <c r="AC484" s="72"/>
      <c r="AD484" s="72"/>
      <c r="AE484" s="72"/>
      <c r="AF484" s="37">
        <f>SUM(PM_EULopi[[#This Row],[C1]:[C5]])</f>
        <v>0</v>
      </c>
      <c r="AG484" s="37" t="str">
        <f t="shared" si="38"/>
        <v>(0, 0, 0)</v>
      </c>
      <c r="AH484" s="68">
        <f>SUM(PM_EULopi[[#This Row],[S Kopā]]+PM_EULopi[[#This Row],[L Kopā]]+PM_EULopi[[#This Row],[Ģ Kopā]]+PM_EULopi[[#This Row],[C Kopā]])</f>
        <v>0</v>
      </c>
      <c r="AI484" s="68" t="str">
        <f t="shared" si="39"/>
        <v>(0, 0, 0)</v>
      </c>
      <c r="AJ484" s="68" t="str">
        <f>IF(PM_EULopi[[#This Row],[KOPĀ
Punkti ]]&gt;0,RANK(PM_EULopi[[#This Row],[KOPĀ
Punkti ]],PM_EULopi[KOPĀ
Punkti ]),"NAV")</f>
        <v>NAV</v>
      </c>
      <c r="AK484" s="68"/>
      <c r="AL484" s="103">
        <f>INDEX(PM_Dalibnieki[],MATCH(PM_EULopi[[#This Row],[Dablībnieka numurs]],PM_Dalibnieki[Dablībnieka numurs],0),6)</f>
        <v>0</v>
      </c>
      <c r="AM484" s="72" t="str">
        <f>IF(PM_EULopi[[#This Row],[Norma ]]="x",COUNTIFS(PM_EULopi[[Norma ]],PM_EULopi[[#This Row],[Norma ]],PM_EULopi[KOPĀ
Punkti ],"&gt;"&amp;PM_EULopi[[#This Row],[KOPĀ
Punkti ]])+1,"")</f>
        <v/>
      </c>
    </row>
    <row r="485" spans="1:39" x14ac:dyDescent="0.25">
      <c r="A485" s="55">
        <v>479</v>
      </c>
      <c r="B485" s="68">
        <v>479</v>
      </c>
      <c r="C485" s="35">
        <f>INDEX(PM_Dalibnieki[],MATCH(PM_EULopi[[#This Row],[Dablībnieka numurs]],PM_Dalibnieki[Dablībnieka numurs],0),2)</f>
        <v>0</v>
      </c>
      <c r="D485" s="35">
        <f>INDEX(PM_Dalibnieki[],MATCH(PM_EULopi[[#This Row],[Dablībnieka numurs]],PM_Dalibnieki[Dablībnieka numurs],0),3)</f>
        <v>0</v>
      </c>
      <c r="E485" s="35">
        <f>INDEX(PM_Dalibnieki[],MATCH(PM_EULopi[[#This Row],[Dablībnieka numurs]],PM_Dalibnieki[Dablībnieka numurs],0),4)</f>
        <v>0</v>
      </c>
      <c r="F485" s="72"/>
      <c r="G485" s="72"/>
      <c r="H485" s="72"/>
      <c r="I485" s="72"/>
      <c r="J485" s="72"/>
      <c r="K485" s="37">
        <f>SUM(PM_EULopi[[#This Row],[S1]:[S5]])</f>
        <v>0</v>
      </c>
      <c r="L485" s="37" t="str">
        <f t="shared" si="35"/>
        <v>(0, 0, 0)</v>
      </c>
      <c r="M485" s="72"/>
      <c r="N485" s="72"/>
      <c r="O485" s="72"/>
      <c r="P485" s="72"/>
      <c r="Q485" s="72"/>
      <c r="R485" s="37">
        <f>SUM(PM_EULopi[[#This Row],[L1]:[L5]])</f>
        <v>0</v>
      </c>
      <c r="S485" s="37" t="str">
        <f t="shared" si="36"/>
        <v>(0, 0, 0)</v>
      </c>
      <c r="T485" s="72"/>
      <c r="U485" s="72"/>
      <c r="V485" s="72"/>
      <c r="W485" s="72"/>
      <c r="X485" s="72"/>
      <c r="Y485" s="37">
        <f>SUM(PM_EULopi[[#This Row],[Ģ1]:[Ģ5]])</f>
        <v>0</v>
      </c>
      <c r="Z485" s="37" t="str">
        <f t="shared" si="37"/>
        <v>(0, 0, 0)</v>
      </c>
      <c r="AA485" s="72"/>
      <c r="AB485" s="72"/>
      <c r="AC485" s="72"/>
      <c r="AD485" s="72"/>
      <c r="AE485" s="72"/>
      <c r="AF485" s="37">
        <f>SUM(PM_EULopi[[#This Row],[C1]:[C5]])</f>
        <v>0</v>
      </c>
      <c r="AG485" s="37" t="str">
        <f t="shared" si="38"/>
        <v>(0, 0, 0)</v>
      </c>
      <c r="AH485" s="68">
        <f>SUM(PM_EULopi[[#This Row],[S Kopā]]+PM_EULopi[[#This Row],[L Kopā]]+PM_EULopi[[#This Row],[Ģ Kopā]]+PM_EULopi[[#This Row],[C Kopā]])</f>
        <v>0</v>
      </c>
      <c r="AI485" s="68" t="str">
        <f t="shared" si="39"/>
        <v>(0, 0, 0)</v>
      </c>
      <c r="AJ485" s="68" t="str">
        <f>IF(PM_EULopi[[#This Row],[KOPĀ
Punkti ]]&gt;0,RANK(PM_EULopi[[#This Row],[KOPĀ
Punkti ]],PM_EULopi[KOPĀ
Punkti ]),"NAV")</f>
        <v>NAV</v>
      </c>
      <c r="AK485" s="68"/>
      <c r="AL485" s="103">
        <f>INDEX(PM_Dalibnieki[],MATCH(PM_EULopi[[#This Row],[Dablībnieka numurs]],PM_Dalibnieki[Dablībnieka numurs],0),6)</f>
        <v>0</v>
      </c>
      <c r="AM485" s="72" t="str">
        <f>IF(PM_EULopi[[#This Row],[Norma ]]="x",COUNTIFS(PM_EULopi[[Norma ]],PM_EULopi[[#This Row],[Norma ]],PM_EULopi[KOPĀ
Punkti ],"&gt;"&amp;PM_EULopi[[#This Row],[KOPĀ
Punkti ]])+1,"")</f>
        <v/>
      </c>
    </row>
    <row r="486" spans="1:39" x14ac:dyDescent="0.25">
      <c r="A486" s="55">
        <v>480</v>
      </c>
      <c r="B486" s="68">
        <v>480</v>
      </c>
      <c r="C486" s="35">
        <f>INDEX(PM_Dalibnieki[],MATCH(PM_EULopi[[#This Row],[Dablībnieka numurs]],PM_Dalibnieki[Dablībnieka numurs],0),2)</f>
        <v>0</v>
      </c>
      <c r="D486" s="35">
        <f>INDEX(PM_Dalibnieki[],MATCH(PM_EULopi[[#This Row],[Dablībnieka numurs]],PM_Dalibnieki[Dablībnieka numurs],0),3)</f>
        <v>0</v>
      </c>
      <c r="E486" s="35">
        <f>INDEX(PM_Dalibnieki[],MATCH(PM_EULopi[[#This Row],[Dablībnieka numurs]],PM_Dalibnieki[Dablībnieka numurs],0),4)</f>
        <v>0</v>
      </c>
      <c r="F486" s="72"/>
      <c r="G486" s="72"/>
      <c r="H486" s="72"/>
      <c r="I486" s="72"/>
      <c r="J486" s="72"/>
      <c r="K486" s="37">
        <f>SUM(PM_EULopi[[#This Row],[S1]:[S5]])</f>
        <v>0</v>
      </c>
      <c r="L486" s="37" t="str">
        <f t="shared" si="35"/>
        <v>(0, 0, 0)</v>
      </c>
      <c r="M486" s="72"/>
      <c r="N486" s="72"/>
      <c r="O486" s="72"/>
      <c r="P486" s="72"/>
      <c r="Q486" s="72"/>
      <c r="R486" s="37">
        <f>SUM(PM_EULopi[[#This Row],[L1]:[L5]])</f>
        <v>0</v>
      </c>
      <c r="S486" s="37" t="str">
        <f t="shared" si="36"/>
        <v>(0, 0, 0)</v>
      </c>
      <c r="T486" s="72"/>
      <c r="U486" s="72"/>
      <c r="V486" s="72"/>
      <c r="W486" s="72"/>
      <c r="X486" s="72"/>
      <c r="Y486" s="37">
        <f>SUM(PM_EULopi[[#This Row],[Ģ1]:[Ģ5]])</f>
        <v>0</v>
      </c>
      <c r="Z486" s="37" t="str">
        <f t="shared" si="37"/>
        <v>(0, 0, 0)</v>
      </c>
      <c r="AA486" s="72"/>
      <c r="AB486" s="72"/>
      <c r="AC486" s="72"/>
      <c r="AD486" s="72"/>
      <c r="AE486" s="72"/>
      <c r="AF486" s="37">
        <f>SUM(PM_EULopi[[#This Row],[C1]:[C5]])</f>
        <v>0</v>
      </c>
      <c r="AG486" s="37" t="str">
        <f t="shared" si="38"/>
        <v>(0, 0, 0)</v>
      </c>
      <c r="AH486" s="68">
        <f>SUM(PM_EULopi[[#This Row],[S Kopā]]+PM_EULopi[[#This Row],[L Kopā]]+PM_EULopi[[#This Row],[Ģ Kopā]]+PM_EULopi[[#This Row],[C Kopā]])</f>
        <v>0</v>
      </c>
      <c r="AI486" s="68" t="str">
        <f t="shared" si="39"/>
        <v>(0, 0, 0)</v>
      </c>
      <c r="AJ486" s="68" t="str">
        <f>IF(PM_EULopi[[#This Row],[KOPĀ
Punkti ]]&gt;0,RANK(PM_EULopi[[#This Row],[KOPĀ
Punkti ]],PM_EULopi[KOPĀ
Punkti ]),"NAV")</f>
        <v>NAV</v>
      </c>
      <c r="AK486" s="68"/>
      <c r="AL486" s="103">
        <f>INDEX(PM_Dalibnieki[],MATCH(PM_EULopi[[#This Row],[Dablībnieka numurs]],PM_Dalibnieki[Dablībnieka numurs],0),6)</f>
        <v>0</v>
      </c>
      <c r="AM486" s="72" t="str">
        <f>IF(PM_EULopi[[#This Row],[Norma ]]="x",COUNTIFS(PM_EULopi[[Norma ]],PM_EULopi[[#This Row],[Norma ]],PM_EULopi[KOPĀ
Punkti ],"&gt;"&amp;PM_EULopi[[#This Row],[KOPĀ
Punkti ]])+1,"")</f>
        <v/>
      </c>
    </row>
    <row r="487" spans="1:39" x14ac:dyDescent="0.25">
      <c r="A487" s="55">
        <v>481</v>
      </c>
      <c r="B487" s="68">
        <v>481</v>
      </c>
      <c r="C487" s="35">
        <f>INDEX(PM_Dalibnieki[],MATCH(PM_EULopi[[#This Row],[Dablībnieka numurs]],PM_Dalibnieki[Dablībnieka numurs],0),2)</f>
        <v>0</v>
      </c>
      <c r="D487" s="35">
        <f>INDEX(PM_Dalibnieki[],MATCH(PM_EULopi[[#This Row],[Dablībnieka numurs]],PM_Dalibnieki[Dablībnieka numurs],0),3)</f>
        <v>0</v>
      </c>
      <c r="E487" s="35">
        <f>INDEX(PM_Dalibnieki[],MATCH(PM_EULopi[[#This Row],[Dablībnieka numurs]],PM_Dalibnieki[Dablībnieka numurs],0),4)</f>
        <v>0</v>
      </c>
      <c r="F487" s="72"/>
      <c r="G487" s="72"/>
      <c r="H487" s="72"/>
      <c r="I487" s="72"/>
      <c r="J487" s="72"/>
      <c r="K487" s="37">
        <f>SUM(PM_EULopi[[#This Row],[S1]:[S5]])</f>
        <v>0</v>
      </c>
      <c r="L487" s="37" t="str">
        <f t="shared" si="35"/>
        <v>(0, 0, 0)</v>
      </c>
      <c r="M487" s="72"/>
      <c r="N487" s="72"/>
      <c r="O487" s="72"/>
      <c r="P487" s="72"/>
      <c r="Q487" s="72"/>
      <c r="R487" s="37">
        <f>SUM(PM_EULopi[[#This Row],[L1]:[L5]])</f>
        <v>0</v>
      </c>
      <c r="S487" s="37" t="str">
        <f t="shared" si="36"/>
        <v>(0, 0, 0)</v>
      </c>
      <c r="T487" s="72"/>
      <c r="U487" s="72"/>
      <c r="V487" s="72"/>
      <c r="W487" s="72"/>
      <c r="X487" s="72"/>
      <c r="Y487" s="37">
        <f>SUM(PM_EULopi[[#This Row],[Ģ1]:[Ģ5]])</f>
        <v>0</v>
      </c>
      <c r="Z487" s="37" t="str">
        <f t="shared" si="37"/>
        <v>(0, 0, 0)</v>
      </c>
      <c r="AA487" s="72"/>
      <c r="AB487" s="72"/>
      <c r="AC487" s="72"/>
      <c r="AD487" s="72"/>
      <c r="AE487" s="72"/>
      <c r="AF487" s="37">
        <f>SUM(PM_EULopi[[#This Row],[C1]:[C5]])</f>
        <v>0</v>
      </c>
      <c r="AG487" s="37" t="str">
        <f t="shared" si="38"/>
        <v>(0, 0, 0)</v>
      </c>
      <c r="AH487" s="68">
        <f>SUM(PM_EULopi[[#This Row],[S Kopā]]+PM_EULopi[[#This Row],[L Kopā]]+PM_EULopi[[#This Row],[Ģ Kopā]]+PM_EULopi[[#This Row],[C Kopā]])</f>
        <v>0</v>
      </c>
      <c r="AI487" s="68" t="str">
        <f t="shared" si="39"/>
        <v>(0, 0, 0)</v>
      </c>
      <c r="AJ487" s="68" t="str">
        <f>IF(PM_EULopi[[#This Row],[KOPĀ
Punkti ]]&gt;0,RANK(PM_EULopi[[#This Row],[KOPĀ
Punkti ]],PM_EULopi[KOPĀ
Punkti ]),"NAV")</f>
        <v>NAV</v>
      </c>
      <c r="AK487" s="68"/>
      <c r="AL487" s="103">
        <f>INDEX(PM_Dalibnieki[],MATCH(PM_EULopi[[#This Row],[Dablībnieka numurs]],PM_Dalibnieki[Dablībnieka numurs],0),6)</f>
        <v>0</v>
      </c>
      <c r="AM487" s="72" t="str">
        <f>IF(PM_EULopi[[#This Row],[Norma ]]="x",COUNTIFS(PM_EULopi[[Norma ]],PM_EULopi[[#This Row],[Norma ]],PM_EULopi[KOPĀ
Punkti ],"&gt;"&amp;PM_EULopi[[#This Row],[KOPĀ
Punkti ]])+1,"")</f>
        <v/>
      </c>
    </row>
    <row r="488" spans="1:39" x14ac:dyDescent="0.25">
      <c r="A488" s="55">
        <v>482</v>
      </c>
      <c r="B488" s="68">
        <v>482</v>
      </c>
      <c r="C488" s="35">
        <f>INDEX(PM_Dalibnieki[],MATCH(PM_EULopi[[#This Row],[Dablībnieka numurs]],PM_Dalibnieki[Dablībnieka numurs],0),2)</f>
        <v>0</v>
      </c>
      <c r="D488" s="35">
        <f>INDEX(PM_Dalibnieki[],MATCH(PM_EULopi[[#This Row],[Dablībnieka numurs]],PM_Dalibnieki[Dablībnieka numurs],0),3)</f>
        <v>0</v>
      </c>
      <c r="E488" s="35">
        <f>INDEX(PM_Dalibnieki[],MATCH(PM_EULopi[[#This Row],[Dablībnieka numurs]],PM_Dalibnieki[Dablībnieka numurs],0),4)</f>
        <v>0</v>
      </c>
      <c r="F488" s="72"/>
      <c r="G488" s="72"/>
      <c r="H488" s="72"/>
      <c r="I488" s="72"/>
      <c r="J488" s="72"/>
      <c r="K488" s="37">
        <f>SUM(PM_EULopi[[#This Row],[S1]:[S5]])</f>
        <v>0</v>
      </c>
      <c r="L488" s="37" t="str">
        <f t="shared" si="35"/>
        <v>(0, 0, 0)</v>
      </c>
      <c r="M488" s="72"/>
      <c r="N488" s="72"/>
      <c r="O488" s="72"/>
      <c r="P488" s="72"/>
      <c r="Q488" s="72"/>
      <c r="R488" s="37">
        <f>SUM(PM_EULopi[[#This Row],[L1]:[L5]])</f>
        <v>0</v>
      </c>
      <c r="S488" s="37" t="str">
        <f t="shared" si="36"/>
        <v>(0, 0, 0)</v>
      </c>
      <c r="T488" s="72"/>
      <c r="U488" s="72"/>
      <c r="V488" s="72"/>
      <c r="W488" s="72"/>
      <c r="X488" s="72"/>
      <c r="Y488" s="37">
        <f>SUM(PM_EULopi[[#This Row],[Ģ1]:[Ģ5]])</f>
        <v>0</v>
      </c>
      <c r="Z488" s="37" t="str">
        <f t="shared" si="37"/>
        <v>(0, 0, 0)</v>
      </c>
      <c r="AA488" s="72"/>
      <c r="AB488" s="72"/>
      <c r="AC488" s="72"/>
      <c r="AD488" s="72"/>
      <c r="AE488" s="72"/>
      <c r="AF488" s="37">
        <f>SUM(PM_EULopi[[#This Row],[C1]:[C5]])</f>
        <v>0</v>
      </c>
      <c r="AG488" s="37" t="str">
        <f t="shared" si="38"/>
        <v>(0, 0, 0)</v>
      </c>
      <c r="AH488" s="68">
        <f>SUM(PM_EULopi[[#This Row],[S Kopā]]+PM_EULopi[[#This Row],[L Kopā]]+PM_EULopi[[#This Row],[Ģ Kopā]]+PM_EULopi[[#This Row],[C Kopā]])</f>
        <v>0</v>
      </c>
      <c r="AI488" s="68" t="str">
        <f t="shared" si="39"/>
        <v>(0, 0, 0)</v>
      </c>
      <c r="AJ488" s="68" t="str">
        <f>IF(PM_EULopi[[#This Row],[KOPĀ
Punkti ]]&gt;0,RANK(PM_EULopi[[#This Row],[KOPĀ
Punkti ]],PM_EULopi[KOPĀ
Punkti ]),"NAV")</f>
        <v>NAV</v>
      </c>
      <c r="AK488" s="68"/>
      <c r="AL488" s="103">
        <f>INDEX(PM_Dalibnieki[],MATCH(PM_EULopi[[#This Row],[Dablībnieka numurs]],PM_Dalibnieki[Dablībnieka numurs],0),6)</f>
        <v>0</v>
      </c>
      <c r="AM488" s="72" t="str">
        <f>IF(PM_EULopi[[#This Row],[Norma ]]="x",COUNTIFS(PM_EULopi[[Norma ]],PM_EULopi[[#This Row],[Norma ]],PM_EULopi[KOPĀ
Punkti ],"&gt;"&amp;PM_EULopi[[#This Row],[KOPĀ
Punkti ]])+1,"")</f>
        <v/>
      </c>
    </row>
    <row r="489" spans="1:39" x14ac:dyDescent="0.25">
      <c r="A489" s="55">
        <v>483</v>
      </c>
      <c r="B489" s="68">
        <v>483</v>
      </c>
      <c r="C489" s="35">
        <f>INDEX(PM_Dalibnieki[],MATCH(PM_EULopi[[#This Row],[Dablībnieka numurs]],PM_Dalibnieki[Dablībnieka numurs],0),2)</f>
        <v>0</v>
      </c>
      <c r="D489" s="35">
        <f>INDEX(PM_Dalibnieki[],MATCH(PM_EULopi[[#This Row],[Dablībnieka numurs]],PM_Dalibnieki[Dablībnieka numurs],0),3)</f>
        <v>0</v>
      </c>
      <c r="E489" s="35">
        <f>INDEX(PM_Dalibnieki[],MATCH(PM_EULopi[[#This Row],[Dablībnieka numurs]],PM_Dalibnieki[Dablībnieka numurs],0),4)</f>
        <v>0</v>
      </c>
      <c r="F489" s="72"/>
      <c r="G489" s="72"/>
      <c r="H489" s="72"/>
      <c r="I489" s="72"/>
      <c r="J489" s="72"/>
      <c r="K489" s="37">
        <f>SUM(PM_EULopi[[#This Row],[S1]:[S5]])</f>
        <v>0</v>
      </c>
      <c r="L489" s="37" t="str">
        <f t="shared" si="35"/>
        <v>(0, 0, 0)</v>
      </c>
      <c r="M489" s="72"/>
      <c r="N489" s="72"/>
      <c r="O489" s="72"/>
      <c r="P489" s="72"/>
      <c r="Q489" s="72"/>
      <c r="R489" s="37">
        <f>SUM(PM_EULopi[[#This Row],[L1]:[L5]])</f>
        <v>0</v>
      </c>
      <c r="S489" s="37" t="str">
        <f t="shared" si="36"/>
        <v>(0, 0, 0)</v>
      </c>
      <c r="T489" s="72"/>
      <c r="U489" s="72"/>
      <c r="V489" s="72"/>
      <c r="W489" s="72"/>
      <c r="X489" s="72"/>
      <c r="Y489" s="37">
        <f>SUM(PM_EULopi[[#This Row],[Ģ1]:[Ģ5]])</f>
        <v>0</v>
      </c>
      <c r="Z489" s="37" t="str">
        <f t="shared" si="37"/>
        <v>(0, 0, 0)</v>
      </c>
      <c r="AA489" s="72"/>
      <c r="AB489" s="72"/>
      <c r="AC489" s="72"/>
      <c r="AD489" s="72"/>
      <c r="AE489" s="72"/>
      <c r="AF489" s="37">
        <f>SUM(PM_EULopi[[#This Row],[C1]:[C5]])</f>
        <v>0</v>
      </c>
      <c r="AG489" s="37" t="str">
        <f t="shared" si="38"/>
        <v>(0, 0, 0)</v>
      </c>
      <c r="AH489" s="68">
        <f>SUM(PM_EULopi[[#This Row],[S Kopā]]+PM_EULopi[[#This Row],[L Kopā]]+PM_EULopi[[#This Row],[Ģ Kopā]]+PM_EULopi[[#This Row],[C Kopā]])</f>
        <v>0</v>
      </c>
      <c r="AI489" s="68" t="str">
        <f t="shared" si="39"/>
        <v>(0, 0, 0)</v>
      </c>
      <c r="AJ489" s="68" t="str">
        <f>IF(PM_EULopi[[#This Row],[KOPĀ
Punkti ]]&gt;0,RANK(PM_EULopi[[#This Row],[KOPĀ
Punkti ]],PM_EULopi[KOPĀ
Punkti ]),"NAV")</f>
        <v>NAV</v>
      </c>
      <c r="AK489" s="68"/>
      <c r="AL489" s="103">
        <f>INDEX(PM_Dalibnieki[],MATCH(PM_EULopi[[#This Row],[Dablībnieka numurs]],PM_Dalibnieki[Dablībnieka numurs],0),6)</f>
        <v>0</v>
      </c>
      <c r="AM489" s="72" t="str">
        <f>IF(PM_EULopi[[#This Row],[Norma ]]="x",COUNTIFS(PM_EULopi[[Norma ]],PM_EULopi[[#This Row],[Norma ]],PM_EULopi[KOPĀ
Punkti ],"&gt;"&amp;PM_EULopi[[#This Row],[KOPĀ
Punkti ]])+1,"")</f>
        <v/>
      </c>
    </row>
    <row r="490" spans="1:39" x14ac:dyDescent="0.25">
      <c r="A490" s="55">
        <v>484</v>
      </c>
      <c r="B490" s="68">
        <v>484</v>
      </c>
      <c r="C490" s="35">
        <f>INDEX(PM_Dalibnieki[],MATCH(PM_EULopi[[#This Row],[Dablībnieka numurs]],PM_Dalibnieki[Dablībnieka numurs],0),2)</f>
        <v>0</v>
      </c>
      <c r="D490" s="35">
        <f>INDEX(PM_Dalibnieki[],MATCH(PM_EULopi[[#This Row],[Dablībnieka numurs]],PM_Dalibnieki[Dablībnieka numurs],0),3)</f>
        <v>0</v>
      </c>
      <c r="E490" s="35">
        <f>INDEX(PM_Dalibnieki[],MATCH(PM_EULopi[[#This Row],[Dablībnieka numurs]],PM_Dalibnieki[Dablībnieka numurs],0),4)</f>
        <v>0</v>
      </c>
      <c r="F490" s="72"/>
      <c r="G490" s="72"/>
      <c r="H490" s="72"/>
      <c r="I490" s="72"/>
      <c r="J490" s="72"/>
      <c r="K490" s="37">
        <f>SUM(PM_EULopi[[#This Row],[S1]:[S5]])</f>
        <v>0</v>
      </c>
      <c r="L490" s="37" t="str">
        <f t="shared" si="35"/>
        <v>(0, 0, 0)</v>
      </c>
      <c r="M490" s="72"/>
      <c r="N490" s="72"/>
      <c r="O490" s="72"/>
      <c r="P490" s="72"/>
      <c r="Q490" s="72"/>
      <c r="R490" s="37">
        <f>SUM(PM_EULopi[[#This Row],[L1]:[L5]])</f>
        <v>0</v>
      </c>
      <c r="S490" s="37" t="str">
        <f t="shared" si="36"/>
        <v>(0, 0, 0)</v>
      </c>
      <c r="T490" s="72"/>
      <c r="U490" s="72"/>
      <c r="V490" s="72"/>
      <c r="W490" s="72"/>
      <c r="X490" s="72"/>
      <c r="Y490" s="37">
        <f>SUM(PM_EULopi[[#This Row],[Ģ1]:[Ģ5]])</f>
        <v>0</v>
      </c>
      <c r="Z490" s="37" t="str">
        <f t="shared" si="37"/>
        <v>(0, 0, 0)</v>
      </c>
      <c r="AA490" s="72"/>
      <c r="AB490" s="72"/>
      <c r="AC490" s="72"/>
      <c r="AD490" s="72"/>
      <c r="AE490" s="72"/>
      <c r="AF490" s="37">
        <f>SUM(PM_EULopi[[#This Row],[C1]:[C5]])</f>
        <v>0</v>
      </c>
      <c r="AG490" s="37" t="str">
        <f t="shared" si="38"/>
        <v>(0, 0, 0)</v>
      </c>
      <c r="AH490" s="68">
        <f>SUM(PM_EULopi[[#This Row],[S Kopā]]+PM_EULopi[[#This Row],[L Kopā]]+PM_EULopi[[#This Row],[Ģ Kopā]]+PM_EULopi[[#This Row],[C Kopā]])</f>
        <v>0</v>
      </c>
      <c r="AI490" s="68" t="str">
        <f t="shared" si="39"/>
        <v>(0, 0, 0)</v>
      </c>
      <c r="AJ490" s="68" t="str">
        <f>IF(PM_EULopi[[#This Row],[KOPĀ
Punkti ]]&gt;0,RANK(PM_EULopi[[#This Row],[KOPĀ
Punkti ]],PM_EULopi[KOPĀ
Punkti ]),"NAV")</f>
        <v>NAV</v>
      </c>
      <c r="AK490" s="68"/>
      <c r="AL490" s="103">
        <f>INDEX(PM_Dalibnieki[],MATCH(PM_EULopi[[#This Row],[Dablībnieka numurs]],PM_Dalibnieki[Dablībnieka numurs],0),6)</f>
        <v>0</v>
      </c>
      <c r="AM490" s="72" t="str">
        <f>IF(PM_EULopi[[#This Row],[Norma ]]="x",COUNTIFS(PM_EULopi[[Norma ]],PM_EULopi[[#This Row],[Norma ]],PM_EULopi[KOPĀ
Punkti ],"&gt;"&amp;PM_EULopi[[#This Row],[KOPĀ
Punkti ]])+1,"")</f>
        <v/>
      </c>
    </row>
    <row r="491" spans="1:39" x14ac:dyDescent="0.25">
      <c r="A491" s="55">
        <v>485</v>
      </c>
      <c r="B491" s="68">
        <v>485</v>
      </c>
      <c r="C491" s="35">
        <f>INDEX(PM_Dalibnieki[],MATCH(PM_EULopi[[#This Row],[Dablībnieka numurs]],PM_Dalibnieki[Dablībnieka numurs],0),2)</f>
        <v>0</v>
      </c>
      <c r="D491" s="35">
        <f>INDEX(PM_Dalibnieki[],MATCH(PM_EULopi[[#This Row],[Dablībnieka numurs]],PM_Dalibnieki[Dablībnieka numurs],0),3)</f>
        <v>0</v>
      </c>
      <c r="E491" s="35">
        <f>INDEX(PM_Dalibnieki[],MATCH(PM_EULopi[[#This Row],[Dablībnieka numurs]],PM_Dalibnieki[Dablībnieka numurs],0),4)</f>
        <v>0</v>
      </c>
      <c r="F491" s="72"/>
      <c r="G491" s="72"/>
      <c r="H491" s="72"/>
      <c r="I491" s="72"/>
      <c r="J491" s="72"/>
      <c r="K491" s="37">
        <f>SUM(PM_EULopi[[#This Row],[S1]:[S5]])</f>
        <v>0</v>
      </c>
      <c r="L491" s="37" t="str">
        <f t="shared" si="35"/>
        <v>(0, 0, 0)</v>
      </c>
      <c r="M491" s="72"/>
      <c r="N491" s="72"/>
      <c r="O491" s="72"/>
      <c r="P491" s="72"/>
      <c r="Q491" s="72"/>
      <c r="R491" s="37">
        <f>SUM(PM_EULopi[[#This Row],[L1]:[L5]])</f>
        <v>0</v>
      </c>
      <c r="S491" s="37" t="str">
        <f t="shared" si="36"/>
        <v>(0, 0, 0)</v>
      </c>
      <c r="T491" s="72"/>
      <c r="U491" s="72"/>
      <c r="V491" s="72"/>
      <c r="W491" s="72"/>
      <c r="X491" s="72"/>
      <c r="Y491" s="37">
        <f>SUM(PM_EULopi[[#This Row],[Ģ1]:[Ģ5]])</f>
        <v>0</v>
      </c>
      <c r="Z491" s="37" t="str">
        <f t="shared" si="37"/>
        <v>(0, 0, 0)</v>
      </c>
      <c r="AA491" s="72"/>
      <c r="AB491" s="72"/>
      <c r="AC491" s="72"/>
      <c r="AD491" s="72"/>
      <c r="AE491" s="72"/>
      <c r="AF491" s="37">
        <f>SUM(PM_EULopi[[#This Row],[C1]:[C5]])</f>
        <v>0</v>
      </c>
      <c r="AG491" s="37" t="str">
        <f t="shared" si="38"/>
        <v>(0, 0, 0)</v>
      </c>
      <c r="AH491" s="68">
        <f>SUM(PM_EULopi[[#This Row],[S Kopā]]+PM_EULopi[[#This Row],[L Kopā]]+PM_EULopi[[#This Row],[Ģ Kopā]]+PM_EULopi[[#This Row],[C Kopā]])</f>
        <v>0</v>
      </c>
      <c r="AI491" s="68" t="str">
        <f t="shared" si="39"/>
        <v>(0, 0, 0)</v>
      </c>
      <c r="AJ491" s="68" t="str">
        <f>IF(PM_EULopi[[#This Row],[KOPĀ
Punkti ]]&gt;0,RANK(PM_EULopi[[#This Row],[KOPĀ
Punkti ]],PM_EULopi[KOPĀ
Punkti ]),"NAV")</f>
        <v>NAV</v>
      </c>
      <c r="AK491" s="68"/>
      <c r="AL491" s="103">
        <f>INDEX(PM_Dalibnieki[],MATCH(PM_EULopi[[#This Row],[Dablībnieka numurs]],PM_Dalibnieki[Dablībnieka numurs],0),6)</f>
        <v>0</v>
      </c>
      <c r="AM491" s="72" t="str">
        <f>IF(PM_EULopi[[#This Row],[Norma ]]="x",COUNTIFS(PM_EULopi[[Norma ]],PM_EULopi[[#This Row],[Norma ]],PM_EULopi[KOPĀ
Punkti ],"&gt;"&amp;PM_EULopi[[#This Row],[KOPĀ
Punkti ]])+1,"")</f>
        <v/>
      </c>
    </row>
    <row r="492" spans="1:39" x14ac:dyDescent="0.25">
      <c r="A492" s="55">
        <v>486</v>
      </c>
      <c r="B492" s="68">
        <v>486</v>
      </c>
      <c r="C492" s="35">
        <f>INDEX(PM_Dalibnieki[],MATCH(PM_EULopi[[#This Row],[Dablībnieka numurs]],PM_Dalibnieki[Dablībnieka numurs],0),2)</f>
        <v>0</v>
      </c>
      <c r="D492" s="35">
        <f>INDEX(PM_Dalibnieki[],MATCH(PM_EULopi[[#This Row],[Dablībnieka numurs]],PM_Dalibnieki[Dablībnieka numurs],0),3)</f>
        <v>0</v>
      </c>
      <c r="E492" s="35">
        <f>INDEX(PM_Dalibnieki[],MATCH(PM_EULopi[[#This Row],[Dablībnieka numurs]],PM_Dalibnieki[Dablībnieka numurs],0),4)</f>
        <v>0</v>
      </c>
      <c r="F492" s="72"/>
      <c r="G492" s="72"/>
      <c r="H492" s="72"/>
      <c r="I492" s="72"/>
      <c r="J492" s="72"/>
      <c r="K492" s="37">
        <f>SUM(PM_EULopi[[#This Row],[S1]:[S5]])</f>
        <v>0</v>
      </c>
      <c r="L492" s="37" t="str">
        <f t="shared" si="35"/>
        <v>(0, 0, 0)</v>
      </c>
      <c r="M492" s="72"/>
      <c r="N492" s="72"/>
      <c r="O492" s="72"/>
      <c r="P492" s="72"/>
      <c r="Q492" s="72"/>
      <c r="R492" s="37">
        <f>SUM(PM_EULopi[[#This Row],[L1]:[L5]])</f>
        <v>0</v>
      </c>
      <c r="S492" s="37" t="str">
        <f t="shared" si="36"/>
        <v>(0, 0, 0)</v>
      </c>
      <c r="T492" s="72"/>
      <c r="U492" s="72"/>
      <c r="V492" s="72"/>
      <c r="W492" s="72"/>
      <c r="X492" s="72"/>
      <c r="Y492" s="37">
        <f>SUM(PM_EULopi[[#This Row],[Ģ1]:[Ģ5]])</f>
        <v>0</v>
      </c>
      <c r="Z492" s="37" t="str">
        <f t="shared" si="37"/>
        <v>(0, 0, 0)</v>
      </c>
      <c r="AA492" s="72"/>
      <c r="AB492" s="72"/>
      <c r="AC492" s="72"/>
      <c r="AD492" s="72"/>
      <c r="AE492" s="72"/>
      <c r="AF492" s="37">
        <f>SUM(PM_EULopi[[#This Row],[C1]:[C5]])</f>
        <v>0</v>
      </c>
      <c r="AG492" s="37" t="str">
        <f t="shared" si="38"/>
        <v>(0, 0, 0)</v>
      </c>
      <c r="AH492" s="68">
        <f>SUM(PM_EULopi[[#This Row],[S Kopā]]+PM_EULopi[[#This Row],[L Kopā]]+PM_EULopi[[#This Row],[Ģ Kopā]]+PM_EULopi[[#This Row],[C Kopā]])</f>
        <v>0</v>
      </c>
      <c r="AI492" s="68" t="str">
        <f t="shared" si="39"/>
        <v>(0, 0, 0)</v>
      </c>
      <c r="AJ492" s="68" t="str">
        <f>IF(PM_EULopi[[#This Row],[KOPĀ
Punkti ]]&gt;0,RANK(PM_EULopi[[#This Row],[KOPĀ
Punkti ]],PM_EULopi[KOPĀ
Punkti ]),"NAV")</f>
        <v>NAV</v>
      </c>
      <c r="AK492" s="68"/>
      <c r="AL492" s="103">
        <f>INDEX(PM_Dalibnieki[],MATCH(PM_EULopi[[#This Row],[Dablībnieka numurs]],PM_Dalibnieki[Dablībnieka numurs],0),6)</f>
        <v>0</v>
      </c>
      <c r="AM492" s="72" t="str">
        <f>IF(PM_EULopi[[#This Row],[Norma ]]="x",COUNTIFS(PM_EULopi[[Norma ]],PM_EULopi[[#This Row],[Norma ]],PM_EULopi[KOPĀ
Punkti ],"&gt;"&amp;PM_EULopi[[#This Row],[KOPĀ
Punkti ]])+1,"")</f>
        <v/>
      </c>
    </row>
    <row r="493" spans="1:39" x14ac:dyDescent="0.25">
      <c r="A493" s="55">
        <v>487</v>
      </c>
      <c r="B493" s="68">
        <v>487</v>
      </c>
      <c r="C493" s="35">
        <f>INDEX(PM_Dalibnieki[],MATCH(PM_EULopi[[#This Row],[Dablībnieka numurs]],PM_Dalibnieki[Dablībnieka numurs],0),2)</f>
        <v>0</v>
      </c>
      <c r="D493" s="35">
        <f>INDEX(PM_Dalibnieki[],MATCH(PM_EULopi[[#This Row],[Dablībnieka numurs]],PM_Dalibnieki[Dablībnieka numurs],0),3)</f>
        <v>0</v>
      </c>
      <c r="E493" s="35">
        <f>INDEX(PM_Dalibnieki[],MATCH(PM_EULopi[[#This Row],[Dablībnieka numurs]],PM_Dalibnieki[Dablībnieka numurs],0),4)</f>
        <v>0</v>
      </c>
      <c r="F493" s="72"/>
      <c r="G493" s="72"/>
      <c r="H493" s="72"/>
      <c r="I493" s="72"/>
      <c r="J493" s="72"/>
      <c r="K493" s="37">
        <f>SUM(PM_EULopi[[#This Row],[S1]:[S5]])</f>
        <v>0</v>
      </c>
      <c r="L493" s="37" t="str">
        <f t="shared" si="35"/>
        <v>(0, 0, 0)</v>
      </c>
      <c r="M493" s="72"/>
      <c r="N493" s="72"/>
      <c r="O493" s="72"/>
      <c r="P493" s="72"/>
      <c r="Q493" s="72"/>
      <c r="R493" s="37">
        <f>SUM(PM_EULopi[[#This Row],[L1]:[L5]])</f>
        <v>0</v>
      </c>
      <c r="S493" s="37" t="str">
        <f t="shared" si="36"/>
        <v>(0, 0, 0)</v>
      </c>
      <c r="T493" s="72"/>
      <c r="U493" s="72"/>
      <c r="V493" s="72"/>
      <c r="W493" s="72"/>
      <c r="X493" s="72"/>
      <c r="Y493" s="37">
        <f>SUM(PM_EULopi[[#This Row],[Ģ1]:[Ģ5]])</f>
        <v>0</v>
      </c>
      <c r="Z493" s="37" t="str">
        <f t="shared" si="37"/>
        <v>(0, 0, 0)</v>
      </c>
      <c r="AA493" s="72"/>
      <c r="AB493" s="72"/>
      <c r="AC493" s="72"/>
      <c r="AD493" s="72"/>
      <c r="AE493" s="72"/>
      <c r="AF493" s="37">
        <f>SUM(PM_EULopi[[#This Row],[C1]:[C5]])</f>
        <v>0</v>
      </c>
      <c r="AG493" s="37" t="str">
        <f t="shared" si="38"/>
        <v>(0, 0, 0)</v>
      </c>
      <c r="AH493" s="68">
        <f>SUM(PM_EULopi[[#This Row],[S Kopā]]+PM_EULopi[[#This Row],[L Kopā]]+PM_EULopi[[#This Row],[Ģ Kopā]]+PM_EULopi[[#This Row],[C Kopā]])</f>
        <v>0</v>
      </c>
      <c r="AI493" s="68" t="str">
        <f t="shared" si="39"/>
        <v>(0, 0, 0)</v>
      </c>
      <c r="AJ493" s="68" t="str">
        <f>IF(PM_EULopi[[#This Row],[KOPĀ
Punkti ]]&gt;0,RANK(PM_EULopi[[#This Row],[KOPĀ
Punkti ]],PM_EULopi[KOPĀ
Punkti ]),"NAV")</f>
        <v>NAV</v>
      </c>
      <c r="AK493" s="68"/>
      <c r="AL493" s="103">
        <f>INDEX(PM_Dalibnieki[],MATCH(PM_EULopi[[#This Row],[Dablībnieka numurs]],PM_Dalibnieki[Dablībnieka numurs],0),6)</f>
        <v>0</v>
      </c>
      <c r="AM493" s="72" t="str">
        <f>IF(PM_EULopi[[#This Row],[Norma ]]="x",COUNTIFS(PM_EULopi[[Norma ]],PM_EULopi[[#This Row],[Norma ]],PM_EULopi[KOPĀ
Punkti ],"&gt;"&amp;PM_EULopi[[#This Row],[KOPĀ
Punkti ]])+1,"")</f>
        <v/>
      </c>
    </row>
    <row r="494" spans="1:39" x14ac:dyDescent="0.25">
      <c r="A494" s="55">
        <v>488</v>
      </c>
      <c r="B494" s="68">
        <v>488</v>
      </c>
      <c r="C494" s="35">
        <f>INDEX(PM_Dalibnieki[],MATCH(PM_EULopi[[#This Row],[Dablībnieka numurs]],PM_Dalibnieki[Dablībnieka numurs],0),2)</f>
        <v>0</v>
      </c>
      <c r="D494" s="35">
        <f>INDEX(PM_Dalibnieki[],MATCH(PM_EULopi[[#This Row],[Dablībnieka numurs]],PM_Dalibnieki[Dablībnieka numurs],0),3)</f>
        <v>0</v>
      </c>
      <c r="E494" s="35">
        <f>INDEX(PM_Dalibnieki[],MATCH(PM_EULopi[[#This Row],[Dablībnieka numurs]],PM_Dalibnieki[Dablībnieka numurs],0),4)</f>
        <v>0</v>
      </c>
      <c r="F494" s="72"/>
      <c r="G494" s="72"/>
      <c r="H494" s="72"/>
      <c r="I494" s="72"/>
      <c r="J494" s="72"/>
      <c r="K494" s="37">
        <f>SUM(PM_EULopi[[#This Row],[S1]:[S5]])</f>
        <v>0</v>
      </c>
      <c r="L494" s="37" t="str">
        <f t="shared" si="35"/>
        <v>(0, 0, 0)</v>
      </c>
      <c r="M494" s="72"/>
      <c r="N494" s="72"/>
      <c r="O494" s="72"/>
      <c r="P494" s="72"/>
      <c r="Q494" s="72"/>
      <c r="R494" s="37">
        <f>SUM(PM_EULopi[[#This Row],[L1]:[L5]])</f>
        <v>0</v>
      </c>
      <c r="S494" s="37" t="str">
        <f t="shared" si="36"/>
        <v>(0, 0, 0)</v>
      </c>
      <c r="T494" s="72"/>
      <c r="U494" s="72"/>
      <c r="V494" s="72"/>
      <c r="W494" s="72"/>
      <c r="X494" s="72"/>
      <c r="Y494" s="37">
        <f>SUM(PM_EULopi[[#This Row],[Ģ1]:[Ģ5]])</f>
        <v>0</v>
      </c>
      <c r="Z494" s="37" t="str">
        <f t="shared" si="37"/>
        <v>(0, 0, 0)</v>
      </c>
      <c r="AA494" s="72"/>
      <c r="AB494" s="72"/>
      <c r="AC494" s="72"/>
      <c r="AD494" s="72"/>
      <c r="AE494" s="72"/>
      <c r="AF494" s="37">
        <f>SUM(PM_EULopi[[#This Row],[C1]:[C5]])</f>
        <v>0</v>
      </c>
      <c r="AG494" s="37" t="str">
        <f t="shared" si="38"/>
        <v>(0, 0, 0)</v>
      </c>
      <c r="AH494" s="68">
        <f>SUM(PM_EULopi[[#This Row],[S Kopā]]+PM_EULopi[[#This Row],[L Kopā]]+PM_EULopi[[#This Row],[Ģ Kopā]]+PM_EULopi[[#This Row],[C Kopā]])</f>
        <v>0</v>
      </c>
      <c r="AI494" s="68" t="str">
        <f t="shared" si="39"/>
        <v>(0, 0, 0)</v>
      </c>
      <c r="AJ494" s="68" t="str">
        <f>IF(PM_EULopi[[#This Row],[KOPĀ
Punkti ]]&gt;0,RANK(PM_EULopi[[#This Row],[KOPĀ
Punkti ]],PM_EULopi[KOPĀ
Punkti ]),"NAV")</f>
        <v>NAV</v>
      </c>
      <c r="AK494" s="68"/>
      <c r="AL494" s="103">
        <f>INDEX(PM_Dalibnieki[],MATCH(PM_EULopi[[#This Row],[Dablībnieka numurs]],PM_Dalibnieki[Dablībnieka numurs],0),6)</f>
        <v>0</v>
      </c>
      <c r="AM494" s="72" t="str">
        <f>IF(PM_EULopi[[#This Row],[Norma ]]="x",COUNTIFS(PM_EULopi[[Norma ]],PM_EULopi[[#This Row],[Norma ]],PM_EULopi[KOPĀ
Punkti ],"&gt;"&amp;PM_EULopi[[#This Row],[KOPĀ
Punkti ]])+1,"")</f>
        <v/>
      </c>
    </row>
    <row r="495" spans="1:39" x14ac:dyDescent="0.25">
      <c r="A495" s="55">
        <v>489</v>
      </c>
      <c r="B495" s="68">
        <v>489</v>
      </c>
      <c r="C495" s="35">
        <f>INDEX(PM_Dalibnieki[],MATCH(PM_EULopi[[#This Row],[Dablībnieka numurs]],PM_Dalibnieki[Dablībnieka numurs],0),2)</f>
        <v>0</v>
      </c>
      <c r="D495" s="35">
        <f>INDEX(PM_Dalibnieki[],MATCH(PM_EULopi[[#This Row],[Dablībnieka numurs]],PM_Dalibnieki[Dablībnieka numurs],0),3)</f>
        <v>0</v>
      </c>
      <c r="E495" s="35">
        <f>INDEX(PM_Dalibnieki[],MATCH(PM_EULopi[[#This Row],[Dablībnieka numurs]],PM_Dalibnieki[Dablībnieka numurs],0),4)</f>
        <v>0</v>
      </c>
      <c r="F495" s="72"/>
      <c r="G495" s="72"/>
      <c r="H495" s="72"/>
      <c r="I495" s="72"/>
      <c r="J495" s="72"/>
      <c r="K495" s="37">
        <f>SUM(PM_EULopi[[#This Row],[S1]:[S5]])</f>
        <v>0</v>
      </c>
      <c r="L495" s="37" t="str">
        <f t="shared" si="35"/>
        <v>(0, 0, 0)</v>
      </c>
      <c r="M495" s="72"/>
      <c r="N495" s="72"/>
      <c r="O495" s="72"/>
      <c r="P495" s="72"/>
      <c r="Q495" s="72"/>
      <c r="R495" s="37">
        <f>SUM(PM_EULopi[[#This Row],[L1]:[L5]])</f>
        <v>0</v>
      </c>
      <c r="S495" s="37" t="str">
        <f t="shared" si="36"/>
        <v>(0, 0, 0)</v>
      </c>
      <c r="T495" s="72"/>
      <c r="U495" s="72"/>
      <c r="V495" s="72"/>
      <c r="W495" s="72"/>
      <c r="X495" s="72"/>
      <c r="Y495" s="37">
        <f>SUM(PM_EULopi[[#This Row],[Ģ1]:[Ģ5]])</f>
        <v>0</v>
      </c>
      <c r="Z495" s="37" t="str">
        <f t="shared" si="37"/>
        <v>(0, 0, 0)</v>
      </c>
      <c r="AA495" s="72"/>
      <c r="AB495" s="72"/>
      <c r="AC495" s="72"/>
      <c r="AD495" s="72"/>
      <c r="AE495" s="72"/>
      <c r="AF495" s="37">
        <f>SUM(PM_EULopi[[#This Row],[C1]:[C5]])</f>
        <v>0</v>
      </c>
      <c r="AG495" s="37" t="str">
        <f t="shared" si="38"/>
        <v>(0, 0, 0)</v>
      </c>
      <c r="AH495" s="68">
        <f>SUM(PM_EULopi[[#This Row],[S Kopā]]+PM_EULopi[[#This Row],[L Kopā]]+PM_EULopi[[#This Row],[Ģ Kopā]]+PM_EULopi[[#This Row],[C Kopā]])</f>
        <v>0</v>
      </c>
      <c r="AI495" s="68" t="str">
        <f t="shared" si="39"/>
        <v>(0, 0, 0)</v>
      </c>
      <c r="AJ495" s="68" t="str">
        <f>IF(PM_EULopi[[#This Row],[KOPĀ
Punkti ]]&gt;0,RANK(PM_EULopi[[#This Row],[KOPĀ
Punkti ]],PM_EULopi[KOPĀ
Punkti ]),"NAV")</f>
        <v>NAV</v>
      </c>
      <c r="AK495" s="68"/>
      <c r="AL495" s="103">
        <f>INDEX(PM_Dalibnieki[],MATCH(PM_EULopi[[#This Row],[Dablībnieka numurs]],PM_Dalibnieki[Dablībnieka numurs],0),6)</f>
        <v>0</v>
      </c>
      <c r="AM495" s="72" t="str">
        <f>IF(PM_EULopi[[#This Row],[Norma ]]="x",COUNTIFS(PM_EULopi[[Norma ]],PM_EULopi[[#This Row],[Norma ]],PM_EULopi[KOPĀ
Punkti ],"&gt;"&amp;PM_EULopi[[#This Row],[KOPĀ
Punkti ]])+1,"")</f>
        <v/>
      </c>
    </row>
    <row r="496" spans="1:39" x14ac:dyDescent="0.25">
      <c r="A496" s="55">
        <v>490</v>
      </c>
      <c r="B496" s="68">
        <v>490</v>
      </c>
      <c r="C496" s="35">
        <f>INDEX(PM_Dalibnieki[],MATCH(PM_EULopi[[#This Row],[Dablībnieka numurs]],PM_Dalibnieki[Dablībnieka numurs],0),2)</f>
        <v>0</v>
      </c>
      <c r="D496" s="35">
        <f>INDEX(PM_Dalibnieki[],MATCH(PM_EULopi[[#This Row],[Dablībnieka numurs]],PM_Dalibnieki[Dablībnieka numurs],0),3)</f>
        <v>0</v>
      </c>
      <c r="E496" s="35">
        <f>INDEX(PM_Dalibnieki[],MATCH(PM_EULopi[[#This Row],[Dablībnieka numurs]],PM_Dalibnieki[Dablībnieka numurs],0),4)</f>
        <v>0</v>
      </c>
      <c r="F496" s="72"/>
      <c r="G496" s="72"/>
      <c r="H496" s="72"/>
      <c r="I496" s="72"/>
      <c r="J496" s="72"/>
      <c r="K496" s="37">
        <f>SUM(PM_EULopi[[#This Row],[S1]:[S5]])</f>
        <v>0</v>
      </c>
      <c r="L496" s="37" t="str">
        <f t="shared" si="35"/>
        <v>(0, 0, 0)</v>
      </c>
      <c r="M496" s="72"/>
      <c r="N496" s="72"/>
      <c r="O496" s="72"/>
      <c r="P496" s="72"/>
      <c r="Q496" s="72"/>
      <c r="R496" s="37">
        <f>SUM(PM_EULopi[[#This Row],[L1]:[L5]])</f>
        <v>0</v>
      </c>
      <c r="S496" s="37" t="str">
        <f t="shared" si="36"/>
        <v>(0, 0, 0)</v>
      </c>
      <c r="T496" s="72"/>
      <c r="U496" s="72"/>
      <c r="V496" s="72"/>
      <c r="W496" s="72"/>
      <c r="X496" s="72"/>
      <c r="Y496" s="37">
        <f>SUM(PM_EULopi[[#This Row],[Ģ1]:[Ģ5]])</f>
        <v>0</v>
      </c>
      <c r="Z496" s="37" t="str">
        <f t="shared" si="37"/>
        <v>(0, 0, 0)</v>
      </c>
      <c r="AA496" s="72"/>
      <c r="AB496" s="72"/>
      <c r="AC496" s="72"/>
      <c r="AD496" s="72"/>
      <c r="AE496" s="72"/>
      <c r="AF496" s="37">
        <f>SUM(PM_EULopi[[#This Row],[C1]:[C5]])</f>
        <v>0</v>
      </c>
      <c r="AG496" s="37" t="str">
        <f t="shared" si="38"/>
        <v>(0, 0, 0)</v>
      </c>
      <c r="AH496" s="68">
        <f>SUM(PM_EULopi[[#This Row],[S Kopā]]+PM_EULopi[[#This Row],[L Kopā]]+PM_EULopi[[#This Row],[Ģ Kopā]]+PM_EULopi[[#This Row],[C Kopā]])</f>
        <v>0</v>
      </c>
      <c r="AI496" s="68" t="str">
        <f t="shared" si="39"/>
        <v>(0, 0, 0)</v>
      </c>
      <c r="AJ496" s="68" t="str">
        <f>IF(PM_EULopi[[#This Row],[KOPĀ
Punkti ]]&gt;0,RANK(PM_EULopi[[#This Row],[KOPĀ
Punkti ]],PM_EULopi[KOPĀ
Punkti ]),"NAV")</f>
        <v>NAV</v>
      </c>
      <c r="AK496" s="68"/>
      <c r="AL496" s="103">
        <f>INDEX(PM_Dalibnieki[],MATCH(PM_EULopi[[#This Row],[Dablībnieka numurs]],PM_Dalibnieki[Dablībnieka numurs],0),6)</f>
        <v>0</v>
      </c>
      <c r="AM496" s="72" t="str">
        <f>IF(PM_EULopi[[#This Row],[Norma ]]="x",COUNTIFS(PM_EULopi[[Norma ]],PM_EULopi[[#This Row],[Norma ]],PM_EULopi[KOPĀ
Punkti ],"&gt;"&amp;PM_EULopi[[#This Row],[KOPĀ
Punkti ]])+1,"")</f>
        <v/>
      </c>
    </row>
    <row r="497" spans="1:39" x14ac:dyDescent="0.25">
      <c r="A497" s="55">
        <v>491</v>
      </c>
      <c r="B497" s="68">
        <v>491</v>
      </c>
      <c r="C497" s="35">
        <f>INDEX(PM_Dalibnieki[],MATCH(PM_EULopi[[#This Row],[Dablībnieka numurs]],PM_Dalibnieki[Dablībnieka numurs],0),2)</f>
        <v>0</v>
      </c>
      <c r="D497" s="35">
        <f>INDEX(PM_Dalibnieki[],MATCH(PM_EULopi[[#This Row],[Dablībnieka numurs]],PM_Dalibnieki[Dablībnieka numurs],0),3)</f>
        <v>0</v>
      </c>
      <c r="E497" s="35">
        <f>INDEX(PM_Dalibnieki[],MATCH(PM_EULopi[[#This Row],[Dablībnieka numurs]],PM_Dalibnieki[Dablībnieka numurs],0),4)</f>
        <v>0</v>
      </c>
      <c r="F497" s="72"/>
      <c r="G497" s="72"/>
      <c r="H497" s="72"/>
      <c r="I497" s="72"/>
      <c r="J497" s="72"/>
      <c r="K497" s="37">
        <f>SUM(PM_EULopi[[#This Row],[S1]:[S5]])</f>
        <v>0</v>
      </c>
      <c r="L497" s="37" t="str">
        <f t="shared" si="35"/>
        <v>(0, 0, 0)</v>
      </c>
      <c r="M497" s="72"/>
      <c r="N497" s="72"/>
      <c r="O497" s="72"/>
      <c r="P497" s="72"/>
      <c r="Q497" s="72"/>
      <c r="R497" s="37">
        <f>SUM(PM_EULopi[[#This Row],[L1]:[L5]])</f>
        <v>0</v>
      </c>
      <c r="S497" s="37" t="str">
        <f t="shared" si="36"/>
        <v>(0, 0, 0)</v>
      </c>
      <c r="T497" s="72"/>
      <c r="U497" s="72"/>
      <c r="V497" s="72"/>
      <c r="W497" s="72"/>
      <c r="X497" s="72"/>
      <c r="Y497" s="37">
        <f>SUM(PM_EULopi[[#This Row],[Ģ1]:[Ģ5]])</f>
        <v>0</v>
      </c>
      <c r="Z497" s="37" t="str">
        <f t="shared" si="37"/>
        <v>(0, 0, 0)</v>
      </c>
      <c r="AA497" s="72"/>
      <c r="AB497" s="72"/>
      <c r="AC497" s="72"/>
      <c r="AD497" s="72"/>
      <c r="AE497" s="72"/>
      <c r="AF497" s="37">
        <f>SUM(PM_EULopi[[#This Row],[C1]:[C5]])</f>
        <v>0</v>
      </c>
      <c r="AG497" s="37" t="str">
        <f t="shared" si="38"/>
        <v>(0, 0, 0)</v>
      </c>
      <c r="AH497" s="68">
        <f>SUM(PM_EULopi[[#This Row],[S Kopā]]+PM_EULopi[[#This Row],[L Kopā]]+PM_EULopi[[#This Row],[Ģ Kopā]]+PM_EULopi[[#This Row],[C Kopā]])</f>
        <v>0</v>
      </c>
      <c r="AI497" s="68" t="str">
        <f t="shared" si="39"/>
        <v>(0, 0, 0)</v>
      </c>
      <c r="AJ497" s="68" t="str">
        <f>IF(PM_EULopi[[#This Row],[KOPĀ
Punkti ]]&gt;0,RANK(PM_EULopi[[#This Row],[KOPĀ
Punkti ]],PM_EULopi[KOPĀ
Punkti ]),"NAV")</f>
        <v>NAV</v>
      </c>
      <c r="AK497" s="68"/>
      <c r="AL497" s="103">
        <f>INDEX(PM_Dalibnieki[],MATCH(PM_EULopi[[#This Row],[Dablībnieka numurs]],PM_Dalibnieki[Dablībnieka numurs],0),6)</f>
        <v>0</v>
      </c>
      <c r="AM497" s="72" t="str">
        <f>IF(PM_EULopi[[#This Row],[Norma ]]="x",COUNTIFS(PM_EULopi[[Norma ]],PM_EULopi[[#This Row],[Norma ]],PM_EULopi[KOPĀ
Punkti ],"&gt;"&amp;PM_EULopi[[#This Row],[KOPĀ
Punkti ]])+1,"")</f>
        <v/>
      </c>
    </row>
    <row r="498" spans="1:39" x14ac:dyDescent="0.25">
      <c r="A498" s="55">
        <v>492</v>
      </c>
      <c r="B498" s="68">
        <v>492</v>
      </c>
      <c r="C498" s="35">
        <f>INDEX(PM_Dalibnieki[],MATCH(PM_EULopi[[#This Row],[Dablībnieka numurs]],PM_Dalibnieki[Dablībnieka numurs],0),2)</f>
        <v>0</v>
      </c>
      <c r="D498" s="35">
        <f>INDEX(PM_Dalibnieki[],MATCH(PM_EULopi[[#This Row],[Dablībnieka numurs]],PM_Dalibnieki[Dablībnieka numurs],0),3)</f>
        <v>0</v>
      </c>
      <c r="E498" s="35">
        <f>INDEX(PM_Dalibnieki[],MATCH(PM_EULopi[[#This Row],[Dablībnieka numurs]],PM_Dalibnieki[Dablībnieka numurs],0),4)</f>
        <v>0</v>
      </c>
      <c r="F498" s="72"/>
      <c r="G498" s="72"/>
      <c r="H498" s="72"/>
      <c r="I498" s="72"/>
      <c r="J498" s="72"/>
      <c r="K498" s="37">
        <f>SUM(PM_EULopi[[#This Row],[S1]:[S5]])</f>
        <v>0</v>
      </c>
      <c r="L498" s="37" t="str">
        <f t="shared" si="35"/>
        <v>(0, 0, 0)</v>
      </c>
      <c r="M498" s="72"/>
      <c r="N498" s="72"/>
      <c r="O498" s="72"/>
      <c r="P498" s="72"/>
      <c r="Q498" s="72"/>
      <c r="R498" s="37">
        <f>SUM(PM_EULopi[[#This Row],[L1]:[L5]])</f>
        <v>0</v>
      </c>
      <c r="S498" s="37" t="str">
        <f t="shared" si="36"/>
        <v>(0, 0, 0)</v>
      </c>
      <c r="T498" s="72"/>
      <c r="U498" s="72"/>
      <c r="V498" s="72"/>
      <c r="W498" s="72"/>
      <c r="X498" s="72"/>
      <c r="Y498" s="37">
        <f>SUM(PM_EULopi[[#This Row],[Ģ1]:[Ģ5]])</f>
        <v>0</v>
      </c>
      <c r="Z498" s="37" t="str">
        <f t="shared" si="37"/>
        <v>(0, 0, 0)</v>
      </c>
      <c r="AA498" s="72"/>
      <c r="AB498" s="72"/>
      <c r="AC498" s="72"/>
      <c r="AD498" s="72"/>
      <c r="AE498" s="72"/>
      <c r="AF498" s="37">
        <f>SUM(PM_EULopi[[#This Row],[C1]:[C5]])</f>
        <v>0</v>
      </c>
      <c r="AG498" s="37" t="str">
        <f t="shared" si="38"/>
        <v>(0, 0, 0)</v>
      </c>
      <c r="AH498" s="68">
        <f>SUM(PM_EULopi[[#This Row],[S Kopā]]+PM_EULopi[[#This Row],[L Kopā]]+PM_EULopi[[#This Row],[Ģ Kopā]]+PM_EULopi[[#This Row],[C Kopā]])</f>
        <v>0</v>
      </c>
      <c r="AI498" s="68" t="str">
        <f t="shared" si="39"/>
        <v>(0, 0, 0)</v>
      </c>
      <c r="AJ498" s="68" t="str">
        <f>IF(PM_EULopi[[#This Row],[KOPĀ
Punkti ]]&gt;0,RANK(PM_EULopi[[#This Row],[KOPĀ
Punkti ]],PM_EULopi[KOPĀ
Punkti ]),"NAV")</f>
        <v>NAV</v>
      </c>
      <c r="AK498" s="68"/>
      <c r="AL498" s="103">
        <f>INDEX(PM_Dalibnieki[],MATCH(PM_EULopi[[#This Row],[Dablībnieka numurs]],PM_Dalibnieki[Dablībnieka numurs],0),6)</f>
        <v>0</v>
      </c>
      <c r="AM498" s="72" t="str">
        <f>IF(PM_EULopi[[#This Row],[Norma ]]="x",COUNTIFS(PM_EULopi[[Norma ]],PM_EULopi[[#This Row],[Norma ]],PM_EULopi[KOPĀ
Punkti ],"&gt;"&amp;PM_EULopi[[#This Row],[KOPĀ
Punkti ]])+1,"")</f>
        <v/>
      </c>
    </row>
    <row r="499" spans="1:39" x14ac:dyDescent="0.25">
      <c r="A499" s="55">
        <v>493</v>
      </c>
      <c r="B499" s="68">
        <v>493</v>
      </c>
      <c r="C499" s="35">
        <f>INDEX(PM_Dalibnieki[],MATCH(PM_EULopi[[#This Row],[Dablībnieka numurs]],PM_Dalibnieki[Dablībnieka numurs],0),2)</f>
        <v>0</v>
      </c>
      <c r="D499" s="35">
        <f>INDEX(PM_Dalibnieki[],MATCH(PM_EULopi[[#This Row],[Dablībnieka numurs]],PM_Dalibnieki[Dablībnieka numurs],0),3)</f>
        <v>0</v>
      </c>
      <c r="E499" s="35">
        <f>INDEX(PM_Dalibnieki[],MATCH(PM_EULopi[[#This Row],[Dablībnieka numurs]],PM_Dalibnieki[Dablībnieka numurs],0),4)</f>
        <v>0</v>
      </c>
      <c r="F499" s="72"/>
      <c r="G499" s="72"/>
      <c r="H499" s="72"/>
      <c r="I499" s="72"/>
      <c r="J499" s="72"/>
      <c r="K499" s="37">
        <f>SUM(PM_EULopi[[#This Row],[S1]:[S5]])</f>
        <v>0</v>
      </c>
      <c r="L499" s="37" t="str">
        <f t="shared" si="35"/>
        <v>(0, 0, 0)</v>
      </c>
      <c r="M499" s="72"/>
      <c r="N499" s="72"/>
      <c r="O499" s="72"/>
      <c r="P499" s="72"/>
      <c r="Q499" s="72"/>
      <c r="R499" s="37">
        <f>SUM(PM_EULopi[[#This Row],[L1]:[L5]])</f>
        <v>0</v>
      </c>
      <c r="S499" s="37" t="str">
        <f t="shared" si="36"/>
        <v>(0, 0, 0)</v>
      </c>
      <c r="T499" s="72"/>
      <c r="U499" s="72"/>
      <c r="V499" s="72"/>
      <c r="W499" s="72"/>
      <c r="X499" s="72"/>
      <c r="Y499" s="37">
        <f>SUM(PM_EULopi[[#This Row],[Ģ1]:[Ģ5]])</f>
        <v>0</v>
      </c>
      <c r="Z499" s="37" t="str">
        <f t="shared" si="37"/>
        <v>(0, 0, 0)</v>
      </c>
      <c r="AA499" s="72"/>
      <c r="AB499" s="72"/>
      <c r="AC499" s="72"/>
      <c r="AD499" s="72"/>
      <c r="AE499" s="72"/>
      <c r="AF499" s="37">
        <f>SUM(PM_EULopi[[#This Row],[C1]:[C5]])</f>
        <v>0</v>
      </c>
      <c r="AG499" s="37" t="str">
        <f t="shared" si="38"/>
        <v>(0, 0, 0)</v>
      </c>
      <c r="AH499" s="68">
        <f>SUM(PM_EULopi[[#This Row],[S Kopā]]+PM_EULopi[[#This Row],[L Kopā]]+PM_EULopi[[#This Row],[Ģ Kopā]]+PM_EULopi[[#This Row],[C Kopā]])</f>
        <v>0</v>
      </c>
      <c r="AI499" s="68" t="str">
        <f t="shared" si="39"/>
        <v>(0, 0, 0)</v>
      </c>
      <c r="AJ499" s="68" t="str">
        <f>IF(PM_EULopi[[#This Row],[KOPĀ
Punkti ]]&gt;0,RANK(PM_EULopi[[#This Row],[KOPĀ
Punkti ]],PM_EULopi[KOPĀ
Punkti ]),"NAV")</f>
        <v>NAV</v>
      </c>
      <c r="AK499" s="68"/>
      <c r="AL499" s="103">
        <f>INDEX(PM_Dalibnieki[],MATCH(PM_EULopi[[#This Row],[Dablībnieka numurs]],PM_Dalibnieki[Dablībnieka numurs],0),6)</f>
        <v>0</v>
      </c>
      <c r="AM499" s="72" t="str">
        <f>IF(PM_EULopi[[#This Row],[Norma ]]="x",COUNTIFS(PM_EULopi[[Norma ]],PM_EULopi[[#This Row],[Norma ]],PM_EULopi[KOPĀ
Punkti ],"&gt;"&amp;PM_EULopi[[#This Row],[KOPĀ
Punkti ]])+1,"")</f>
        <v/>
      </c>
    </row>
  </sheetData>
  <sheetProtection algorithmName="SHA-512" hashValue="T522uPv2BFAYQM/KBQC3giCbb32wBlEMDU6pgYF6z8a7OiyBpOriZoqkLBOd7UReksrdhyfGzhKJriHb1HQtWw==" saltValue="o8L+klBPISW/ToKOurQkAQ==" spinCount="100000" sheet="1" objects="1" scenarios="1" selectLockedCells="1" sort="0" autoFilter="0" pivotTables="0" selectUnlockedCells="1"/>
  <mergeCells count="6">
    <mergeCell ref="AL2:AM5"/>
    <mergeCell ref="AJ2:AK5"/>
    <mergeCell ref="F5:L5"/>
    <mergeCell ref="M5:S5"/>
    <mergeCell ref="T5:Z5"/>
    <mergeCell ref="AA5:AG5"/>
  </mergeCells>
  <phoneticPr fontId="22" type="noConversion"/>
  <conditionalFormatting sqref="F7:J49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:Q49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X49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7:AE499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7:AJ499">
    <cfRule type="top10" dxfId="84" priority="4" bottom="1" rank="3"/>
  </conditionalFormatting>
  <conditionalFormatting sqref="AM7:AM499">
    <cfRule type="top10" dxfId="83" priority="3" bottom="1" rank="1"/>
  </conditionalFormatting>
  <conditionalFormatting sqref="AK7:AK499">
    <cfRule type="top10" dxfId="82" priority="2" bottom="1" rank="3"/>
  </conditionalFormatting>
  <conditionalFormatting sqref="AL7:AL499">
    <cfRule type="cellIs" dxfId="81" priority="1" operator="equal">
      <formula>"x"</formula>
    </cfRule>
  </conditionalFormatting>
  <dataValidations count="1">
    <dataValidation allowBlank="1" showInputMessage="1" sqref="F7:J499"/>
  </dataValidations>
  <pageMargins left="0.25" right="0.25" top="0.75" bottom="0.75" header="0.3" footer="0.3"/>
  <pageSetup paperSize="9" scale="59" fitToHeight="0" orientation="landscape" r:id="rId1"/>
  <headerFooter alignWithMargins="0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500"/>
  <sheetViews>
    <sheetView workbookViewId="0">
      <selection sqref="A1:XFD1048576"/>
    </sheetView>
  </sheetViews>
  <sheetFormatPr defaultRowHeight="12.75" x14ac:dyDescent="0.2"/>
  <cols>
    <col min="1" max="1" width="9.140625" style="39"/>
    <col min="2" max="2" width="12.5703125" style="39" customWidth="1"/>
    <col min="3" max="3" width="14.28515625" style="39" customWidth="1"/>
    <col min="4" max="4" width="23.140625" style="39" customWidth="1"/>
    <col min="5" max="6" width="9.140625" style="39"/>
    <col min="7" max="7" width="12.5703125" style="39" customWidth="1"/>
    <col min="8" max="8" width="14.42578125" style="39" customWidth="1"/>
    <col min="9" max="9" width="14.5703125" style="39" customWidth="1"/>
    <col min="10" max="10" width="24.85546875" style="39" customWidth="1"/>
    <col min="11" max="16384" width="9.140625" style="39"/>
  </cols>
  <sheetData>
    <row r="1" spans="2:17" ht="18.75" customHeight="1" thickBot="1" x14ac:dyDescent="0.25">
      <c r="B1" s="170" t="str">
        <f>'MB Config'!D1</f>
        <v xml:space="preserve">PURNAVU MUIŽAS Kauss 2019         </v>
      </c>
      <c r="D1" s="55"/>
      <c r="E1" s="55"/>
      <c r="F1" s="55"/>
      <c r="G1" s="55"/>
    </row>
    <row r="2" spans="2:17" ht="14.25" customHeight="1" x14ac:dyDescent="0.2">
      <c r="C2" s="141" t="str">
        <f>'MB Config'!D2</f>
        <v xml:space="preserve">Mārkulīčos,  2019.gada 15.jūnijā </v>
      </c>
      <c r="D2" s="55"/>
      <c r="E2" s="190"/>
      <c r="F2" s="190"/>
      <c r="G2" s="190"/>
      <c r="H2" s="244"/>
      <c r="I2" s="262"/>
    </row>
    <row r="3" spans="2:17" ht="14.25" customHeight="1" x14ac:dyDescent="0.2">
      <c r="C3" s="141"/>
      <c r="D3" s="55"/>
      <c r="E3" s="190"/>
      <c r="F3" s="190"/>
      <c r="G3" s="190"/>
      <c r="H3" s="245"/>
      <c r="I3" s="263"/>
    </row>
    <row r="4" spans="2:17" ht="14.25" customHeight="1" x14ac:dyDescent="0.2">
      <c r="C4" s="141"/>
      <c r="D4" s="55"/>
      <c r="E4" s="190"/>
      <c r="F4" s="190"/>
      <c r="G4" s="190"/>
      <c r="H4" s="245"/>
      <c r="I4" s="263"/>
    </row>
    <row r="5" spans="2:17" ht="14.25" customHeight="1" x14ac:dyDescent="0.2">
      <c r="C5" s="141"/>
      <c r="D5" s="55"/>
      <c r="E5" s="190"/>
      <c r="F5" s="190"/>
      <c r="G5" s="190"/>
      <c r="H5" s="245"/>
      <c r="I5" s="263"/>
    </row>
    <row r="6" spans="2:17" ht="15.75" customHeight="1" thickBot="1" x14ac:dyDescent="0.25">
      <c r="B6" s="191" t="s">
        <v>301</v>
      </c>
      <c r="D6" s="55"/>
      <c r="E6" s="190"/>
      <c r="F6" s="190"/>
      <c r="G6" s="190"/>
      <c r="H6" s="246"/>
      <c r="I6" s="264"/>
    </row>
    <row r="7" spans="2:17" ht="45" customHeight="1" x14ac:dyDescent="0.2">
      <c r="B7" s="192" t="s">
        <v>13</v>
      </c>
      <c r="C7" s="192" t="s">
        <v>14</v>
      </c>
      <c r="D7" s="193" t="s">
        <v>16</v>
      </c>
      <c r="E7" s="127" t="s">
        <v>302</v>
      </c>
      <c r="F7" s="127" t="s">
        <v>303</v>
      </c>
      <c r="G7" s="194" t="s">
        <v>304</v>
      </c>
      <c r="H7" s="195" t="s">
        <v>161</v>
      </c>
      <c r="I7" s="69" t="s">
        <v>162</v>
      </c>
    </row>
    <row r="8" spans="2:17" ht="15" x14ac:dyDescent="0.25">
      <c r="B8" s="40">
        <v>35</v>
      </c>
      <c r="C8" s="86" t="str">
        <f>INDEX(PM_Dalibnieki[],MATCH(PM_Sportings[[#This Row],[Dablībnieka numurs]],PM_Dalibnieki[Dablībnieka numurs],0),2)</f>
        <v>SIA ieroči 2</v>
      </c>
      <c r="D8" s="86" t="str">
        <f>INDEX(PM_Dalibnieki[],MATCH(PM_Sportings[[#This Row],[Dablībnieka numurs]],PM_Dalibnieki[Dablībnieka numurs],0),4)</f>
        <v>Dairis Neilands</v>
      </c>
      <c r="E8" s="196">
        <v>25</v>
      </c>
      <c r="F8" s="196">
        <v>23</v>
      </c>
      <c r="G8" s="85">
        <f>SUM(PM_Sportings[[#This Row],[Sporting]:[A-TRAP]])</f>
        <v>48</v>
      </c>
      <c r="H8" s="88">
        <f>IF(PM_Sportings[[#This Row],[Kopā Punkti]]&gt;0,RANK(PM_Sportings[[#This Row],[Kopā Punkti]],PM_Sportings[Kopā Punkti]),"NAV")</f>
        <v>1</v>
      </c>
      <c r="I8" s="127">
        <v>1</v>
      </c>
    </row>
    <row r="9" spans="2:17" ht="15" x14ac:dyDescent="0.25">
      <c r="B9" s="40">
        <v>55</v>
      </c>
      <c r="C9" s="86" t="str">
        <f>INDEX(PM_Dalibnieki[],MATCH(PM_Sportings[[#This Row],[Dablībnieka numurs]],PM_Dalibnieki[Dablībnieka numurs],0),2)</f>
        <v>Mārkulīči-Zala arms 1</v>
      </c>
      <c r="D9" s="86" t="str">
        <f>INDEX(PM_Dalibnieki[],MATCH(PM_Sportings[[#This Row],[Dablībnieka numurs]],PM_Dalibnieki[Dablībnieka numurs],0),4)</f>
        <v>Mārtiņš  Gaņģis</v>
      </c>
      <c r="E9" s="197">
        <v>24</v>
      </c>
      <c r="F9" s="197">
        <v>24</v>
      </c>
      <c r="G9" s="84">
        <f>SUM(PM_Sportings[[#This Row],[Sporting]:[A-TRAP]])</f>
        <v>48</v>
      </c>
      <c r="H9" s="89">
        <f>IF(PM_Sportings[[#This Row],[Kopā Punkti]]&gt;0,RANK(PM_Sportings[[#This Row],[Kopā Punkti]],PM_Sportings[Kopā Punkti]),"NAV")</f>
        <v>1</v>
      </c>
      <c r="I9" s="128">
        <v>2</v>
      </c>
    </row>
    <row r="10" spans="2:17" ht="15" x14ac:dyDescent="0.25">
      <c r="B10" s="41">
        <v>26</v>
      </c>
      <c r="C10" s="86" t="str">
        <f>INDEX(PM_Dalibnieki[],MATCH(PM_Sportings[[#This Row],[Dablībnieka numurs]],PM_Dalibnieki[Dablībnieka numurs],0),2)</f>
        <v>Meža sports</v>
      </c>
      <c r="D10" s="86" t="str">
        <f>INDEX(PM_Dalibnieki[],MATCH(PM_Sportings[[#This Row],[Dablībnieka numurs]],PM_Dalibnieki[Dablībnieka numurs],0),4)</f>
        <v>Andris Svārups</v>
      </c>
      <c r="E10" s="197">
        <v>24</v>
      </c>
      <c r="F10" s="197">
        <v>24</v>
      </c>
      <c r="G10" s="84">
        <f>SUM(PM_Sportings[[#This Row],[Sporting]:[A-TRAP]])</f>
        <v>48</v>
      </c>
      <c r="H10" s="89">
        <f>IF(PM_Sportings[[#This Row],[Kopā Punkti]]&gt;0,RANK(PM_Sportings[[#This Row],[Kopā Punkti]],PM_Sportings[Kopā Punkti]),"NAV")</f>
        <v>1</v>
      </c>
      <c r="I10" s="128">
        <v>3</v>
      </c>
    </row>
    <row r="11" spans="2:17" ht="15" x14ac:dyDescent="0.25">
      <c r="B11" s="40">
        <v>25</v>
      </c>
      <c r="C11" s="86" t="str">
        <f>INDEX(PM_Dalibnieki[],MATCH(PM_Sportings[[#This Row],[Dablībnieka numurs]],PM_Dalibnieki[Dablībnieka numurs],0),2)</f>
        <v>Meža sports</v>
      </c>
      <c r="D11" s="86" t="str">
        <f>INDEX(PM_Dalibnieki[],MATCH(PM_Sportings[[#This Row],[Dablībnieka numurs]],PM_Dalibnieki[Dablībnieka numurs],0),4)</f>
        <v>Andis Apse</v>
      </c>
      <c r="E11" s="197">
        <v>22</v>
      </c>
      <c r="F11" s="197">
        <v>25</v>
      </c>
      <c r="G11" s="84">
        <f>SUM(PM_Sportings[[#This Row],[Sporting]:[A-TRAP]])</f>
        <v>47</v>
      </c>
      <c r="H11" s="89">
        <f>IF(PM_Sportings[[#This Row],[Kopā Punkti]]&gt;0,RANK(PM_Sportings[[#This Row],[Kopā Punkti]],PM_Sportings[Kopā Punkti]),"NAV")</f>
        <v>4</v>
      </c>
      <c r="I11" s="84">
        <v>4</v>
      </c>
    </row>
    <row r="12" spans="2:17" ht="15" x14ac:dyDescent="0.25">
      <c r="B12" s="41">
        <v>8</v>
      </c>
      <c r="C12" s="86" t="str">
        <f>INDEX(PM_Dalibnieki[],MATCH(PM_Sportings[[#This Row],[Dablībnieka numurs]],PM_Dalibnieki[Dablībnieka numurs],0),2)</f>
        <v>Mārkulīči-Zala arms 3</v>
      </c>
      <c r="D12" s="86" t="str">
        <f>INDEX(PM_Dalibnieki[],MATCH(PM_Sportings[[#This Row],[Dablībnieka numurs]],PM_Dalibnieki[Dablībnieka numurs],0),4)</f>
        <v>Jānis  Zandbergs</v>
      </c>
      <c r="E12" s="197">
        <v>25</v>
      </c>
      <c r="F12" s="197">
        <v>22</v>
      </c>
      <c r="G12" s="84">
        <f>SUM(PM_Sportings[[#This Row],[Sporting]:[A-TRAP]])</f>
        <v>47</v>
      </c>
      <c r="H12" s="89">
        <f>IF(PM_Sportings[[#This Row],[Kopā Punkti]]&gt;0,RANK(PM_Sportings[[#This Row],[Kopā Punkti]],PM_Sportings[Kopā Punkti]),"NAV")</f>
        <v>4</v>
      </c>
      <c r="I12" s="85">
        <v>5</v>
      </c>
    </row>
    <row r="13" spans="2:17" ht="15" x14ac:dyDescent="0.25">
      <c r="B13" s="41">
        <v>30</v>
      </c>
      <c r="C13" s="86">
        <f>INDEX(PM_Dalibnieki[],MATCH(PM_Sportings[[#This Row],[Dablībnieka numurs]],PM_Dalibnieki[Dablībnieka numurs],0),2)</f>
        <v>0</v>
      </c>
      <c r="D13" s="86" t="str">
        <f>INDEX(PM_Dalibnieki[],MATCH(PM_Sportings[[#This Row],[Dablībnieka numurs]],PM_Dalibnieki[Dablībnieka numurs],0),4)</f>
        <v>Pēteris Sudakovs</v>
      </c>
      <c r="E13" s="197">
        <v>25</v>
      </c>
      <c r="F13" s="197">
        <v>22</v>
      </c>
      <c r="G13" s="84">
        <f>SUM(PM_Sportings[[#This Row],[Sporting]:[A-TRAP]])</f>
        <v>47</v>
      </c>
      <c r="H13" s="89">
        <f>IF(PM_Sportings[[#This Row],[Kopā Punkti]]&gt;0,RANK(PM_Sportings[[#This Row],[Kopā Punkti]],PM_Sportings[Kopā Punkti]),"NAV")</f>
        <v>4</v>
      </c>
      <c r="I13" s="84">
        <v>5</v>
      </c>
      <c r="L13" s="55"/>
      <c r="M13" s="55"/>
      <c r="Q13" s="55"/>
    </row>
    <row r="14" spans="2:17" ht="15" x14ac:dyDescent="0.25">
      <c r="B14" s="40">
        <v>73</v>
      </c>
      <c r="C14" s="86">
        <f>INDEX(PM_Dalibnieki[],MATCH(PM_Sportings[[#This Row],[Dablībnieka numurs]],PM_Dalibnieki[Dablībnieka numurs],0),2)</f>
        <v>0</v>
      </c>
      <c r="D14" s="86" t="str">
        <f>INDEX(PM_Dalibnieki[],MATCH(PM_Sportings[[#This Row],[Dablībnieka numurs]],PM_Dalibnieki[Dablībnieka numurs],0),4)</f>
        <v>Arnis Romans</v>
      </c>
      <c r="E14" s="197">
        <v>25</v>
      </c>
      <c r="F14" s="197">
        <v>22</v>
      </c>
      <c r="G14" s="84">
        <f>SUM(PM_Sportings[[#This Row],[Sporting]:[A-TRAP]])</f>
        <v>47</v>
      </c>
      <c r="H14" s="89">
        <f>IF(PM_Sportings[[#This Row],[Kopā Punkti]]&gt;0,RANK(PM_Sportings[[#This Row],[Kopā Punkti]],PM_Sportings[Kopā Punkti]),"NAV")</f>
        <v>4</v>
      </c>
      <c r="I14" s="84">
        <v>7</v>
      </c>
      <c r="L14" s="55"/>
      <c r="M14" s="55"/>
    </row>
    <row r="15" spans="2:17" ht="15.75" x14ac:dyDescent="0.25">
      <c r="B15" s="41">
        <v>24</v>
      </c>
      <c r="C15" s="86">
        <f>INDEX(PM_Dalibnieki[],MATCH(PM_Sportings[[#This Row],[Dablībnieka numurs]],PM_Dalibnieki[Dablībnieka numurs],0),2)</f>
        <v>0</v>
      </c>
      <c r="D15" s="86" t="str">
        <f>INDEX(PM_Dalibnieki[],MATCH(PM_Sportings[[#This Row],[Dablībnieka numurs]],PM_Dalibnieki[Dablībnieka numurs],0),4)</f>
        <v>Uldis Lapiņš</v>
      </c>
      <c r="E15" s="197">
        <v>22</v>
      </c>
      <c r="F15" s="197">
        <v>24</v>
      </c>
      <c r="G15" s="84">
        <f>SUM(PM_Sportings[[#This Row],[Sporting]:[A-TRAP]])</f>
        <v>46</v>
      </c>
      <c r="H15" s="89">
        <f>IF(PM_Sportings[[#This Row],[Kopā Punkti]]&gt;0,RANK(PM_Sportings[[#This Row],[Kopā Punkti]],PM_Sportings[Kopā Punkti]),"NAV")</f>
        <v>8</v>
      </c>
      <c r="I15" s="84">
        <v>8</v>
      </c>
      <c r="L15" s="198"/>
      <c r="M15" s="55"/>
    </row>
    <row r="16" spans="2:17" ht="15.75" x14ac:dyDescent="0.25">
      <c r="B16" s="41">
        <v>44</v>
      </c>
      <c r="C16" s="86">
        <f>INDEX(PM_Dalibnieki[],MATCH(PM_Sportings[[#This Row],[Dablībnieka numurs]],PM_Dalibnieki[Dablībnieka numurs],0),2)</f>
        <v>0</v>
      </c>
      <c r="D16" s="86" t="str">
        <f>INDEX(PM_Dalibnieki[],MATCH(PM_Sportings[[#This Row],[Dablībnieka numurs]],PM_Dalibnieki[Dablībnieka numurs],0),4)</f>
        <v>Einārs Lapiņš</v>
      </c>
      <c r="E16" s="197">
        <v>23</v>
      </c>
      <c r="F16" s="197">
        <v>23</v>
      </c>
      <c r="G16" s="84">
        <f>SUM(PM_Sportings[[#This Row],[Sporting]:[A-TRAP]])</f>
        <v>46</v>
      </c>
      <c r="H16" s="89">
        <f>IF(PM_Sportings[[#This Row],[Kopā Punkti]]&gt;0,RANK(PM_Sportings[[#This Row],[Kopā Punkti]],PM_Sportings[Kopā Punkti]),"NAV")</f>
        <v>8</v>
      </c>
      <c r="I16" s="85">
        <v>9</v>
      </c>
      <c r="L16" s="198"/>
      <c r="M16" s="55"/>
    </row>
    <row r="17" spans="2:12" ht="15.75" x14ac:dyDescent="0.25">
      <c r="B17" s="40">
        <v>53</v>
      </c>
      <c r="C17" s="86">
        <f>INDEX(PM_Dalibnieki[],MATCH(PM_Sportings[[#This Row],[Dablībnieka numurs]],PM_Dalibnieki[Dablībnieka numurs],0),2)</f>
        <v>0</v>
      </c>
      <c r="D17" s="86" t="str">
        <f>INDEX(PM_Dalibnieki[],MATCH(PM_Sportings[[#This Row],[Dablībnieka numurs]],PM_Dalibnieki[Dablībnieka numurs],0),4)</f>
        <v>Jānis Irbe</v>
      </c>
      <c r="E17" s="197">
        <v>22</v>
      </c>
      <c r="F17" s="197">
        <v>23</v>
      </c>
      <c r="G17" s="84">
        <f>SUM(PM_Sportings[[#This Row],[Sporting]:[A-TRAP]])</f>
        <v>45</v>
      </c>
      <c r="H17" s="89">
        <f>IF(PM_Sportings[[#This Row],[Kopā Punkti]]&gt;0,RANK(PM_Sportings[[#This Row],[Kopā Punkti]],PM_Sportings[Kopā Punkti]),"NAV")</f>
        <v>10</v>
      </c>
      <c r="I17" s="84">
        <v>10</v>
      </c>
      <c r="L17" s="198"/>
    </row>
    <row r="18" spans="2:12" ht="15" x14ac:dyDescent="0.25">
      <c r="B18" s="41">
        <v>86</v>
      </c>
      <c r="C18" s="86">
        <f>INDEX(PM_Dalibnieki[],MATCH(PM_Sportings[[#This Row],[Dablībnieka numurs]],PM_Dalibnieki[Dablībnieka numurs],0),2)</f>
        <v>0</v>
      </c>
      <c r="D18" s="86" t="str">
        <f>INDEX(PM_Dalibnieki[],MATCH(PM_Sportings[[#This Row],[Dablībnieka numurs]],PM_Dalibnieki[Dablībnieka numurs],0),4)</f>
        <v>Kārlis Lapiņš</v>
      </c>
      <c r="E18" s="197">
        <v>23</v>
      </c>
      <c r="F18" s="197">
        <v>22</v>
      </c>
      <c r="G18" s="84">
        <f>SUM(PM_Sportings[[#This Row],[Sporting]:[A-TRAP]])</f>
        <v>45</v>
      </c>
      <c r="H18" s="89">
        <f>IF(PM_Sportings[[#This Row],[Kopā Punkti]]&gt;0,RANK(PM_Sportings[[#This Row],[Kopā Punkti]],PM_Sportings[Kopā Punkti]),"NAV")</f>
        <v>10</v>
      </c>
      <c r="I18" s="129">
        <v>11</v>
      </c>
    </row>
    <row r="19" spans="2:12" ht="15" x14ac:dyDescent="0.25">
      <c r="B19" s="41">
        <v>110</v>
      </c>
      <c r="C19" s="86" t="str">
        <f>INDEX(PM_Dalibnieki[],MATCH(PM_Sportings[[#This Row],[Dablībnieka numurs]],PM_Dalibnieki[Dablībnieka numurs],0),2)</f>
        <v>Bebra Kungs 2</v>
      </c>
      <c r="D19" s="86" t="str">
        <f>INDEX(PM_Dalibnieki[],MATCH(PM_Sportings[[#This Row],[Dablībnieka numurs]],PM_Dalibnieki[Dablībnieka numurs],0),4)</f>
        <v>Mārtiņš Turkopulis</v>
      </c>
      <c r="E19" s="197">
        <v>24</v>
      </c>
      <c r="F19" s="197">
        <v>21</v>
      </c>
      <c r="G19" s="84">
        <f>SUM(PM_Sportings[[#This Row],[Sporting]:[A-TRAP]])</f>
        <v>45</v>
      </c>
      <c r="H19" s="89">
        <f>IF(PM_Sportings[[#This Row],[Kopā Punkti]]&gt;0,RANK(PM_Sportings[[#This Row],[Kopā Punkti]],PM_Sportings[Kopā Punkti]),"NAV")</f>
        <v>10</v>
      </c>
      <c r="I19" s="129">
        <v>12</v>
      </c>
    </row>
    <row r="20" spans="2:12" ht="15" x14ac:dyDescent="0.25">
      <c r="B20" s="41">
        <v>34</v>
      </c>
      <c r="C20" s="86" t="str">
        <f>INDEX(PM_Dalibnieki[],MATCH(PM_Sportings[[#This Row],[Dablībnieka numurs]],PM_Dalibnieki[Dablībnieka numurs],0),2)</f>
        <v>SIA ieroči 1</v>
      </c>
      <c r="D20" s="86" t="str">
        <f>INDEX(PM_Dalibnieki[],MATCH(PM_Sportings[[#This Row],[Dablībnieka numurs]],PM_Dalibnieki[Dablībnieka numurs],0),4)</f>
        <v>Vilnis Zvirgzdiņš</v>
      </c>
      <c r="E20" s="197">
        <v>20</v>
      </c>
      <c r="F20" s="197">
        <v>23</v>
      </c>
      <c r="G20" s="84">
        <f>SUM(PM_Sportings[[#This Row],[Sporting]:[A-TRAP]])</f>
        <v>43</v>
      </c>
      <c r="H20" s="89">
        <f>IF(PM_Sportings[[#This Row],[Kopā Punkti]]&gt;0,RANK(PM_Sportings[[#This Row],[Kopā Punkti]],PM_Sportings[Kopā Punkti]),"NAV")</f>
        <v>13</v>
      </c>
      <c r="I20" s="85">
        <v>13</v>
      </c>
    </row>
    <row r="21" spans="2:12" ht="15" x14ac:dyDescent="0.25">
      <c r="B21" s="40">
        <v>45</v>
      </c>
      <c r="C21" s="86">
        <f>INDEX(PM_Dalibnieki[],MATCH(PM_Sportings[[#This Row],[Dablībnieka numurs]],PM_Dalibnieki[Dablībnieka numurs],0),2)</f>
        <v>0</v>
      </c>
      <c r="D21" s="86" t="str">
        <f>INDEX(PM_Dalibnieki[],MATCH(PM_Sportings[[#This Row],[Dablībnieka numurs]],PM_Dalibnieki[Dablībnieka numurs],0),4)</f>
        <v>Kristaps Lapiņš</v>
      </c>
      <c r="E21" s="197">
        <v>21</v>
      </c>
      <c r="F21" s="197">
        <v>22</v>
      </c>
      <c r="G21" s="84">
        <f>SUM(PM_Sportings[[#This Row],[Sporting]:[A-TRAP]])</f>
        <v>43</v>
      </c>
      <c r="H21" s="89">
        <f>IF(PM_Sportings[[#This Row],[Kopā Punkti]]&gt;0,RANK(PM_Sportings[[#This Row],[Kopā Punkti]],PM_Sportings[Kopā Punkti]),"NAV")</f>
        <v>13</v>
      </c>
      <c r="I21" s="84">
        <v>14</v>
      </c>
    </row>
    <row r="22" spans="2:12" ht="15" x14ac:dyDescent="0.25">
      <c r="B22" s="40">
        <v>39</v>
      </c>
      <c r="C22" s="86">
        <f>INDEX(PM_Dalibnieki[],MATCH(PM_Sportings[[#This Row],[Dablībnieka numurs]],PM_Dalibnieki[Dablībnieka numurs],0),2)</f>
        <v>0</v>
      </c>
      <c r="D22" s="86" t="str">
        <f>INDEX(PM_Dalibnieki[],MATCH(PM_Sportings[[#This Row],[Dablībnieka numurs]],PM_Dalibnieki[Dablībnieka numurs],0),4)</f>
        <v>Armands Ķudis</v>
      </c>
      <c r="E22" s="197">
        <v>23</v>
      </c>
      <c r="F22" s="197">
        <v>20</v>
      </c>
      <c r="G22" s="84">
        <f>SUM(PM_Sportings[[#This Row],[Sporting]:[A-TRAP]])</f>
        <v>43</v>
      </c>
      <c r="H22" s="89">
        <f>IF(PM_Sportings[[#This Row],[Kopā Punkti]]&gt;0,RANK(PM_Sportings[[#This Row],[Kopā Punkti]],PM_Sportings[Kopā Punkti]),"NAV")</f>
        <v>13</v>
      </c>
      <c r="I22" s="84">
        <v>15</v>
      </c>
    </row>
    <row r="23" spans="2:12" ht="15" x14ac:dyDescent="0.25">
      <c r="B23" s="41">
        <v>116</v>
      </c>
      <c r="C23" s="86">
        <f>INDEX(PM_Dalibnieki[],MATCH(PM_Sportings[[#This Row],[Dablībnieka numurs]],PM_Dalibnieki[Dablībnieka numurs],0),2)</f>
        <v>0</v>
      </c>
      <c r="D23" s="86" t="str">
        <f>INDEX(PM_Dalibnieki[],MATCH(PM_Sportings[[#This Row],[Dablībnieka numurs]],PM_Dalibnieki[Dablībnieka numurs],0),4)</f>
        <v>Andis Anspoks</v>
      </c>
      <c r="E23" s="197">
        <v>19</v>
      </c>
      <c r="F23" s="197">
        <v>23</v>
      </c>
      <c r="G23" s="84">
        <f>SUM(PM_Sportings[[#This Row],[Sporting]:[A-TRAP]])</f>
        <v>42</v>
      </c>
      <c r="H23" s="89">
        <f>IF(PM_Sportings[[#This Row],[Kopā Punkti]]&gt;0,RANK(PM_Sportings[[#This Row],[Kopā Punkti]],PM_Sportings[Kopā Punkti]),"NAV")</f>
        <v>16</v>
      </c>
      <c r="I23" s="129">
        <v>16</v>
      </c>
    </row>
    <row r="24" spans="2:12" ht="15" x14ac:dyDescent="0.25">
      <c r="B24" s="41">
        <v>82</v>
      </c>
      <c r="C24" s="86">
        <f>INDEX(PM_Dalibnieki[],MATCH(PM_Sportings[[#This Row],[Dablībnieka numurs]],PM_Dalibnieki[Dablībnieka numurs],0),2)</f>
        <v>0</v>
      </c>
      <c r="D24" s="86" t="str">
        <f>INDEX(PM_Dalibnieki[],MATCH(PM_Sportings[[#This Row],[Dablībnieka numurs]],PM_Dalibnieki[Dablībnieka numurs],0),4)</f>
        <v>Kristaps Didže</v>
      </c>
      <c r="E24" s="197">
        <v>20</v>
      </c>
      <c r="F24" s="197">
        <v>22</v>
      </c>
      <c r="G24" s="84">
        <f>SUM(PM_Sportings[[#This Row],[Sporting]:[A-TRAP]])</f>
        <v>42</v>
      </c>
      <c r="H24" s="89">
        <f>IF(PM_Sportings[[#This Row],[Kopā Punkti]]&gt;0,RANK(PM_Sportings[[#This Row],[Kopā Punkti]],PM_Sportings[Kopā Punkti]),"NAV")</f>
        <v>16</v>
      </c>
      <c r="I24" s="130">
        <v>17</v>
      </c>
    </row>
    <row r="25" spans="2:12" ht="15" x14ac:dyDescent="0.25">
      <c r="B25" s="40">
        <v>23</v>
      </c>
      <c r="C25" s="86">
        <f>INDEX(PM_Dalibnieki[],MATCH(PM_Sportings[[#This Row],[Dablībnieka numurs]],PM_Dalibnieki[Dablībnieka numurs],0),2)</f>
        <v>0</v>
      </c>
      <c r="D25" s="86" t="str">
        <f>INDEX(PM_Dalibnieki[],MATCH(PM_Sportings[[#This Row],[Dablībnieka numurs]],PM_Dalibnieki[Dablībnieka numurs],0),4)</f>
        <v>Gintaras Juknevičius</v>
      </c>
      <c r="E25" s="197">
        <v>22</v>
      </c>
      <c r="F25" s="197">
        <v>20</v>
      </c>
      <c r="G25" s="84">
        <f>SUM(PM_Sportings[[#This Row],[Sporting]:[A-TRAP]])</f>
        <v>42</v>
      </c>
      <c r="H25" s="89">
        <f>IF(PM_Sportings[[#This Row],[Kopā Punkti]]&gt;0,RANK(PM_Sportings[[#This Row],[Kopā Punkti]],PM_Sportings[Kopā Punkti]),"NAV")</f>
        <v>16</v>
      </c>
      <c r="I25" s="84">
        <v>18</v>
      </c>
    </row>
    <row r="26" spans="2:12" ht="15" x14ac:dyDescent="0.25">
      <c r="B26" s="41">
        <v>66</v>
      </c>
      <c r="C26" s="86">
        <f>INDEX(PM_Dalibnieki[],MATCH(PM_Sportings[[#This Row],[Dablībnieka numurs]],PM_Dalibnieki[Dablībnieka numurs],0),2)</f>
        <v>0</v>
      </c>
      <c r="D26" s="86" t="str">
        <f>INDEX(PM_Dalibnieki[],MATCH(PM_Sportings[[#This Row],[Dablībnieka numurs]],PM_Dalibnieki[Dablībnieka numurs],0),4)</f>
        <v>Toms Lamba</v>
      </c>
      <c r="E26" s="197">
        <v>22</v>
      </c>
      <c r="F26" s="197">
        <v>20</v>
      </c>
      <c r="G26" s="84">
        <f>SUM(PM_Sportings[[#This Row],[Sporting]:[A-TRAP]])</f>
        <v>42</v>
      </c>
      <c r="H26" s="89">
        <f>IF(PM_Sportings[[#This Row],[Kopā Punkti]]&gt;0,RANK(PM_Sportings[[#This Row],[Kopā Punkti]],PM_Sportings[Kopā Punkti]),"NAV")</f>
        <v>16</v>
      </c>
      <c r="I26" s="84">
        <v>18</v>
      </c>
    </row>
    <row r="27" spans="2:12" ht="15" x14ac:dyDescent="0.25">
      <c r="B27" s="40">
        <v>69</v>
      </c>
      <c r="C27" s="86">
        <f>INDEX(PM_Dalibnieki[],MATCH(PM_Sportings[[#This Row],[Dablībnieka numurs]],PM_Dalibnieki[Dablībnieka numurs],0),2)</f>
        <v>0</v>
      </c>
      <c r="D27" s="86" t="str">
        <f>INDEX(PM_Dalibnieki[],MATCH(PM_Sportings[[#This Row],[Dablībnieka numurs]],PM_Dalibnieki[Dablībnieka numurs],0),4)</f>
        <v>Edvīns Mārtinsons</v>
      </c>
      <c r="E27" s="197">
        <v>18</v>
      </c>
      <c r="F27" s="197">
        <v>23</v>
      </c>
      <c r="G27" s="84">
        <f>SUM(PM_Sportings[[#This Row],[Sporting]:[A-TRAP]])</f>
        <v>41</v>
      </c>
      <c r="H27" s="89">
        <f>IF(PM_Sportings[[#This Row],[Kopā Punkti]]&gt;0,RANK(PM_Sportings[[#This Row],[Kopā Punkti]],PM_Sportings[Kopā Punkti]),"NAV")</f>
        <v>20</v>
      </c>
      <c r="I27" s="84">
        <v>20</v>
      </c>
    </row>
    <row r="28" spans="2:12" ht="15" x14ac:dyDescent="0.25">
      <c r="B28" s="41">
        <v>52</v>
      </c>
      <c r="C28" s="86">
        <f>INDEX(PM_Dalibnieki[],MATCH(PM_Sportings[[#This Row],[Dablībnieka numurs]],PM_Dalibnieki[Dablībnieka numurs],0),2)</f>
        <v>0</v>
      </c>
      <c r="D28" s="86" t="str">
        <f>INDEX(PM_Dalibnieki[],MATCH(PM_Sportings[[#This Row],[Dablībnieka numurs]],PM_Dalibnieki[Dablībnieka numurs],0),4)</f>
        <v>Normunds Bērziņš</v>
      </c>
      <c r="E28" s="197">
        <v>20</v>
      </c>
      <c r="F28" s="197">
        <v>21</v>
      </c>
      <c r="G28" s="84">
        <f>SUM(PM_Sportings[[#This Row],[Sporting]:[A-TRAP]])</f>
        <v>41</v>
      </c>
      <c r="H28" s="133">
        <f>IF(PM_Sportings[[#This Row],[Kopā Punkti]]&gt;0,RANK(PM_Sportings[[#This Row],[Kopā Punkti]],PM_Sportings[Kopā Punkti]),"NAV")</f>
        <v>20</v>
      </c>
      <c r="I28" s="85">
        <v>21</v>
      </c>
    </row>
    <row r="29" spans="2:12" ht="15" x14ac:dyDescent="0.25">
      <c r="B29" s="41">
        <v>32</v>
      </c>
      <c r="C29" s="86">
        <f>INDEX(PM_Dalibnieki[],MATCH(PM_Sportings[[#This Row],[Dablībnieka numurs]],PM_Dalibnieki[Dablībnieka numurs],0),2)</f>
        <v>0</v>
      </c>
      <c r="D29" s="86" t="str">
        <f>INDEX(PM_Dalibnieki[],MATCH(PM_Sportings[[#This Row],[Dablībnieka numurs]],PM_Dalibnieki[Dablībnieka numurs],0),4)</f>
        <v>Oskars Subota</v>
      </c>
      <c r="E29" s="197">
        <v>23</v>
      </c>
      <c r="F29" s="197">
        <v>18</v>
      </c>
      <c r="G29" s="84">
        <f>SUM(PM_Sportings[[#This Row],[Sporting]:[A-TRAP]])</f>
        <v>41</v>
      </c>
      <c r="H29" s="133">
        <f>IF(PM_Sportings[[#This Row],[Kopā Punkti]]&gt;0,RANK(PM_Sportings[[#This Row],[Kopā Punkti]],PM_Sportings[Kopā Punkti]),"NAV")</f>
        <v>20</v>
      </c>
      <c r="I29" s="84">
        <v>22</v>
      </c>
    </row>
    <row r="30" spans="2:12" ht="15" x14ac:dyDescent="0.25">
      <c r="B30" s="40">
        <v>47</v>
      </c>
      <c r="C30" s="86">
        <f>INDEX(PM_Dalibnieki[],MATCH(PM_Sportings[[#This Row],[Dablībnieka numurs]],PM_Dalibnieki[Dablībnieka numurs],0),2)</f>
        <v>0</v>
      </c>
      <c r="D30" s="86" t="str">
        <f>INDEX(PM_Dalibnieki[],MATCH(PM_Sportings[[#This Row],[Dablībnieka numurs]],PM_Dalibnieki[Dablībnieka numurs],0),4)</f>
        <v>Edmunds Juškevičs</v>
      </c>
      <c r="E30" s="197">
        <v>21</v>
      </c>
      <c r="F30" s="197">
        <v>19</v>
      </c>
      <c r="G30" s="84">
        <f>SUM(PM_Sportings[[#This Row],[Sporting]:[A-TRAP]])</f>
        <v>40</v>
      </c>
      <c r="H30" s="133">
        <f>IF(PM_Sportings[[#This Row],[Kopā Punkti]]&gt;0,RANK(PM_Sportings[[#This Row],[Kopā Punkti]],PM_Sportings[Kopā Punkti]),"NAV")</f>
        <v>23</v>
      </c>
      <c r="I30" s="84">
        <v>23</v>
      </c>
    </row>
    <row r="31" spans="2:12" ht="15" x14ac:dyDescent="0.25">
      <c r="B31" s="40">
        <v>51</v>
      </c>
      <c r="C31" s="86">
        <f>INDEX(PM_Dalibnieki[],MATCH(PM_Sportings[[#This Row],[Dablībnieka numurs]],PM_Dalibnieki[Dablībnieka numurs],0),2)</f>
        <v>0</v>
      </c>
      <c r="D31" s="86" t="str">
        <f>INDEX(PM_Dalibnieki[],MATCH(PM_Sportings[[#This Row],[Dablībnieka numurs]],PM_Dalibnieki[Dablībnieka numurs],0),4)</f>
        <v>Matīss Baltalksnis</v>
      </c>
      <c r="E31" s="197">
        <v>17</v>
      </c>
      <c r="F31" s="197">
        <v>22</v>
      </c>
      <c r="G31" s="84">
        <f>SUM(PM_Sportings[[#This Row],[Sporting]:[A-TRAP]])</f>
        <v>39</v>
      </c>
      <c r="H31" s="133">
        <f>IF(PM_Sportings[[#This Row],[Kopā Punkti]]&gt;0,RANK(PM_Sportings[[#This Row],[Kopā Punkti]],PM_Sportings[Kopā Punkti]),"NAV")</f>
        <v>24</v>
      </c>
      <c r="I31" s="84">
        <v>24</v>
      </c>
    </row>
    <row r="32" spans="2:12" ht="15" x14ac:dyDescent="0.25">
      <c r="B32" s="41">
        <v>78</v>
      </c>
      <c r="C32" s="86">
        <f>INDEX(PM_Dalibnieki[],MATCH(PM_Sportings[[#This Row],[Dablībnieka numurs]],PM_Dalibnieki[Dablībnieka numurs],0),2)</f>
        <v>0</v>
      </c>
      <c r="D32" s="86" t="str">
        <f>INDEX(PM_Dalibnieki[],MATCH(PM_Sportings[[#This Row],[Dablībnieka numurs]],PM_Dalibnieki[Dablībnieka numurs],0),4)</f>
        <v>Sandis Melnis</v>
      </c>
      <c r="E32" s="197">
        <v>17</v>
      </c>
      <c r="F32" s="197">
        <v>22</v>
      </c>
      <c r="G32" s="84">
        <f>SUM(PM_Sportings[[#This Row],[Sporting]:[A-TRAP]])</f>
        <v>39</v>
      </c>
      <c r="H32" s="133">
        <f>IF(PM_Sportings[[#This Row],[Kopā Punkti]]&gt;0,RANK(PM_Sportings[[#This Row],[Kopā Punkti]],PM_Sportings[Kopā Punkti]),"NAV")</f>
        <v>24</v>
      </c>
      <c r="I32" s="130">
        <v>24</v>
      </c>
    </row>
    <row r="33" spans="2:9" ht="15" x14ac:dyDescent="0.25">
      <c r="B33" s="40">
        <v>27</v>
      </c>
      <c r="C33" s="86" t="str">
        <f>INDEX(PM_Dalibnieki[],MATCH(PM_Sportings[[#This Row],[Dablībnieka numurs]],PM_Dalibnieki[Dablībnieka numurs],0),2)</f>
        <v>Meža sports</v>
      </c>
      <c r="D33" s="86" t="str">
        <f>INDEX(PM_Dalibnieki[],MATCH(PM_Sportings[[#This Row],[Dablībnieka numurs]],PM_Dalibnieki[Dablībnieka numurs],0),4)</f>
        <v>Gints Priedītis</v>
      </c>
      <c r="E33" s="197">
        <v>18</v>
      </c>
      <c r="F33" s="197">
        <v>21</v>
      </c>
      <c r="G33" s="84">
        <f>SUM(PM_Sportings[[#This Row],[Sporting]:[A-TRAP]])</f>
        <v>39</v>
      </c>
      <c r="H33" s="133">
        <f>IF(PM_Sportings[[#This Row],[Kopā Punkti]]&gt;0,RANK(PM_Sportings[[#This Row],[Kopā Punkti]],PM_Sportings[Kopā Punkti]),"NAV")</f>
        <v>24</v>
      </c>
      <c r="I33" s="84">
        <v>26</v>
      </c>
    </row>
    <row r="34" spans="2:9" ht="15" x14ac:dyDescent="0.25">
      <c r="B34" s="40">
        <v>3</v>
      </c>
      <c r="C34" s="86">
        <f>INDEX(PM_Dalibnieki[],MATCH(PM_Sportings[[#This Row],[Dablībnieka numurs]],PM_Dalibnieki[Dablībnieka numurs],0),2)</f>
        <v>0</v>
      </c>
      <c r="D34" s="86" t="str">
        <f>INDEX(PM_Dalibnieki[],MATCH(PM_Sportings[[#This Row],[Dablībnieka numurs]],PM_Dalibnieki[Dablībnieka numurs],0),4)</f>
        <v>Uldis Lauciņš</v>
      </c>
      <c r="E34" s="197">
        <v>19</v>
      </c>
      <c r="F34" s="197">
        <v>20</v>
      </c>
      <c r="G34" s="84">
        <f>SUM(PM_Sportings[[#This Row],[Sporting]:[A-TRAP]])</f>
        <v>39</v>
      </c>
      <c r="H34" s="133">
        <f>IF(PM_Sportings[[#This Row],[Kopā Punkti]]&gt;0,RANK(PM_Sportings[[#This Row],[Kopā Punkti]],PM_Sportings[Kopā Punkti]),"NAV")</f>
        <v>24</v>
      </c>
      <c r="I34" s="84">
        <v>27</v>
      </c>
    </row>
    <row r="35" spans="2:9" ht="15" x14ac:dyDescent="0.25">
      <c r="B35" s="40">
        <v>15</v>
      </c>
      <c r="C35" s="86" t="str">
        <f>INDEX(PM_Dalibnieki[],MATCH(PM_Sportings[[#This Row],[Dablībnieka numurs]],PM_Dalibnieki[Dablībnieka numurs],0),2)</f>
        <v>Mārkulīči-Zala arms 2</v>
      </c>
      <c r="D35" s="86" t="str">
        <f>INDEX(PM_Dalibnieki[],MATCH(PM_Sportings[[#This Row],[Dablībnieka numurs]],PM_Dalibnieki[Dablībnieka numurs],0),4)</f>
        <v>Raivis Bērziņš</v>
      </c>
      <c r="E35" s="197">
        <v>19</v>
      </c>
      <c r="F35" s="197">
        <v>20</v>
      </c>
      <c r="G35" s="84">
        <f>SUM(PM_Sportings[[#This Row],[Sporting]:[A-TRAP]])</f>
        <v>39</v>
      </c>
      <c r="H35" s="133">
        <f>IF(PM_Sportings[[#This Row],[Kopā Punkti]]&gt;0,RANK(PM_Sportings[[#This Row],[Kopā Punkti]],PM_Sportings[Kopā Punkti]),"NAV")</f>
        <v>24</v>
      </c>
      <c r="I35" s="84">
        <v>27</v>
      </c>
    </row>
    <row r="36" spans="2:9" ht="15" x14ac:dyDescent="0.25">
      <c r="B36" s="40">
        <v>81</v>
      </c>
      <c r="C36" s="86">
        <f>INDEX(PM_Dalibnieki[],MATCH(PM_Sportings[[#This Row],[Dablībnieka numurs]],PM_Dalibnieki[Dablībnieka numurs],0),2)</f>
        <v>0</v>
      </c>
      <c r="D36" s="86" t="str">
        <f>INDEX(PM_Dalibnieki[],MATCH(PM_Sportings[[#This Row],[Dablībnieka numurs]],PM_Dalibnieki[Dablībnieka numurs],0),4)</f>
        <v>Ralfs Vingris</v>
      </c>
      <c r="E36" s="197">
        <v>20</v>
      </c>
      <c r="F36" s="197">
        <v>19</v>
      </c>
      <c r="G36" s="84">
        <f>SUM(PM_Sportings[[#This Row],[Sporting]:[A-TRAP]])</f>
        <v>39</v>
      </c>
      <c r="H36" s="133">
        <f>IF(PM_Sportings[[#This Row],[Kopā Punkti]]&gt;0,RANK(PM_Sportings[[#This Row],[Kopā Punkti]],PM_Sportings[Kopā Punkti]),"NAV")</f>
        <v>24</v>
      </c>
      <c r="I36" s="130">
        <v>29</v>
      </c>
    </row>
    <row r="37" spans="2:9" ht="15" x14ac:dyDescent="0.25">
      <c r="B37" s="41">
        <v>68</v>
      </c>
      <c r="C37" s="86" t="str">
        <f>INDEX(PM_Dalibnieki[],MATCH(PM_Sportings[[#This Row],[Dablībnieka numurs]],PM_Dalibnieki[Dablībnieka numurs],0),2)</f>
        <v>SIA ieroči 1</v>
      </c>
      <c r="D37" s="86" t="str">
        <f>INDEX(PM_Dalibnieki[],MATCH(PM_Sportings[[#This Row],[Dablībnieka numurs]],PM_Dalibnieki[Dablībnieka numurs],0),4)</f>
        <v>Lauris Ķemlers</v>
      </c>
      <c r="E37" s="197">
        <v>17</v>
      </c>
      <c r="F37" s="197">
        <v>21</v>
      </c>
      <c r="G37" s="84">
        <f>SUM(PM_Sportings[[#This Row],[Sporting]:[A-TRAP]])</f>
        <v>38</v>
      </c>
      <c r="H37" s="133">
        <f>IF(PM_Sportings[[#This Row],[Kopā Punkti]]&gt;0,RANK(PM_Sportings[[#This Row],[Kopā Punkti]],PM_Sportings[Kopā Punkti]),"NAV")</f>
        <v>30</v>
      </c>
      <c r="I37" s="84">
        <v>30</v>
      </c>
    </row>
    <row r="38" spans="2:9" ht="15" x14ac:dyDescent="0.25">
      <c r="B38" s="40">
        <v>1</v>
      </c>
      <c r="C38" s="86" t="str">
        <f>INDEX(PM_Dalibnieki[],MATCH(PM_Sportings[[#This Row],[Dablībnieka numurs]],PM_Dalibnieki[Dablībnieka numurs],0),2)</f>
        <v>Mārkulīči-Zala arms 3</v>
      </c>
      <c r="D38" s="86" t="str">
        <f>INDEX(PM_Dalibnieki[],MATCH(PM_Sportings[[#This Row],[Dablībnieka numurs]],PM_Dalibnieki[Dablībnieka numurs],0),4)</f>
        <v>Ēriks Bergs</v>
      </c>
      <c r="E38" s="197">
        <v>18</v>
      </c>
      <c r="F38" s="197">
        <v>20</v>
      </c>
      <c r="G38" s="84">
        <f>SUM(PM_Sportings[[#This Row],[Sporting]:[A-TRAP]])</f>
        <v>38</v>
      </c>
      <c r="H38" s="133">
        <f>IF(PM_Sportings[[#This Row],[Kopā Punkti]]&gt;0,RANK(PM_Sportings[[#This Row],[Kopā Punkti]],PM_Sportings[Kopā Punkti]),"NAV")</f>
        <v>30</v>
      </c>
      <c r="I38" s="84">
        <v>31</v>
      </c>
    </row>
    <row r="39" spans="2:9" ht="15" x14ac:dyDescent="0.25">
      <c r="B39" s="41">
        <v>70</v>
      </c>
      <c r="C39" s="86" t="str">
        <f>INDEX(PM_Dalibnieki[],MATCH(PM_Sportings[[#This Row],[Dablībnieka numurs]],PM_Dalibnieki[Dablībnieka numurs],0),2)</f>
        <v>SIA ieroči 1</v>
      </c>
      <c r="D39" s="86" t="str">
        <f>INDEX(PM_Dalibnieki[],MATCH(PM_Sportings[[#This Row],[Dablībnieka numurs]],PM_Dalibnieki[Dablībnieka numurs],0),4)</f>
        <v>Reinis Ķemlers</v>
      </c>
      <c r="E39" s="197">
        <v>18</v>
      </c>
      <c r="F39" s="197">
        <v>20</v>
      </c>
      <c r="G39" s="84">
        <f>SUM(PM_Sportings[[#This Row],[Sporting]:[A-TRAP]])</f>
        <v>38</v>
      </c>
      <c r="H39" s="133">
        <f>IF(PM_Sportings[[#This Row],[Kopā Punkti]]&gt;0,RANK(PM_Sportings[[#This Row],[Kopā Punkti]],PM_Sportings[Kopā Punkti]),"NAV")</f>
        <v>30</v>
      </c>
      <c r="I39" s="84">
        <v>31</v>
      </c>
    </row>
    <row r="40" spans="2:9" ht="15" x14ac:dyDescent="0.25">
      <c r="B40" s="41">
        <v>74</v>
      </c>
      <c r="C40" s="86">
        <f>INDEX(PM_Dalibnieki[],MATCH(PM_Sportings[[#This Row],[Dablībnieka numurs]],PM_Dalibnieki[Dablībnieka numurs],0),2)</f>
        <v>0</v>
      </c>
      <c r="D40" s="86" t="str">
        <f>INDEX(PM_Dalibnieki[],MATCH(PM_Sportings[[#This Row],[Dablībnieka numurs]],PM_Dalibnieki[Dablībnieka numurs],0),4)</f>
        <v>Romualds Mikučs</v>
      </c>
      <c r="E40" s="197">
        <v>18</v>
      </c>
      <c r="F40" s="197">
        <v>20</v>
      </c>
      <c r="G40" s="84">
        <f>SUM(PM_Sportings[[#This Row],[Sporting]:[A-TRAP]])</f>
        <v>38</v>
      </c>
      <c r="H40" s="133">
        <f>IF(PM_Sportings[[#This Row],[Kopā Punkti]]&gt;0,RANK(PM_Sportings[[#This Row],[Kopā Punkti]],PM_Sportings[Kopā Punkti]),"NAV")</f>
        <v>30</v>
      </c>
      <c r="I40" s="85">
        <v>31</v>
      </c>
    </row>
    <row r="41" spans="2:9" ht="15" x14ac:dyDescent="0.25">
      <c r="B41" s="41">
        <v>36</v>
      </c>
      <c r="C41" s="86" t="str">
        <f>INDEX(PM_Dalibnieki[],MATCH(PM_Sportings[[#This Row],[Dablībnieka numurs]],PM_Dalibnieki[Dablībnieka numurs],0),2)</f>
        <v>SIA ieroči 2</v>
      </c>
      <c r="D41" s="86" t="str">
        <f>INDEX(PM_Dalibnieki[],MATCH(PM_Sportings[[#This Row],[Dablībnieka numurs]],PM_Dalibnieki[Dablībnieka numurs],0),4)</f>
        <v>Kārlis Zvirgzdiņš</v>
      </c>
      <c r="E41" s="197">
        <v>20</v>
      </c>
      <c r="F41" s="197">
        <v>18</v>
      </c>
      <c r="G41" s="84">
        <f>SUM(PM_Sportings[[#This Row],[Sporting]:[A-TRAP]])</f>
        <v>38</v>
      </c>
      <c r="H41" s="133">
        <f>IF(PM_Sportings[[#This Row],[Kopā Punkti]]&gt;0,RANK(PM_Sportings[[#This Row],[Kopā Punkti]],PM_Sportings[Kopā Punkti]),"NAV")</f>
        <v>30</v>
      </c>
      <c r="I41" s="84">
        <v>34</v>
      </c>
    </row>
    <row r="42" spans="2:9" ht="15" x14ac:dyDescent="0.25">
      <c r="B42" s="41">
        <v>42</v>
      </c>
      <c r="C42" s="86">
        <f>INDEX(PM_Dalibnieki[],MATCH(PM_Sportings[[#This Row],[Dablībnieka numurs]],PM_Dalibnieki[Dablībnieka numurs],0),2)</f>
        <v>0</v>
      </c>
      <c r="D42" s="86" t="str">
        <f>INDEX(PM_Dalibnieki[],MATCH(PM_Sportings[[#This Row],[Dablībnieka numurs]],PM_Dalibnieki[Dablībnieka numurs],0),4)</f>
        <v>Hermanis Dovgijs</v>
      </c>
      <c r="E42" s="197">
        <v>19</v>
      </c>
      <c r="F42" s="197">
        <v>18</v>
      </c>
      <c r="G42" s="84">
        <f>SUM(PM_Sportings[[#This Row],[Sporting]:[A-TRAP]])</f>
        <v>37</v>
      </c>
      <c r="H42" s="133">
        <f>IF(PM_Sportings[[#This Row],[Kopā Punkti]]&gt;0,RANK(PM_Sportings[[#This Row],[Kopā Punkti]],PM_Sportings[Kopā Punkti]),"NAV")</f>
        <v>35</v>
      </c>
      <c r="I42" s="84">
        <v>35</v>
      </c>
    </row>
    <row r="43" spans="2:9" ht="15" x14ac:dyDescent="0.25">
      <c r="B43" s="40">
        <v>87</v>
      </c>
      <c r="C43" s="86">
        <f>INDEX(PM_Dalibnieki[],MATCH(PM_Sportings[[#This Row],[Dablībnieka numurs]],PM_Dalibnieki[Dablībnieka numurs],0),2)</f>
        <v>0</v>
      </c>
      <c r="D43" s="86" t="str">
        <f>INDEX(PM_Dalibnieki[],MATCH(PM_Sportings[[#This Row],[Dablībnieka numurs]],PM_Dalibnieki[Dablībnieka numurs],0),4)</f>
        <v>Edžus Alksnītis</v>
      </c>
      <c r="E43" s="197">
        <v>18</v>
      </c>
      <c r="F43" s="197">
        <v>18</v>
      </c>
      <c r="G43" s="84">
        <f>SUM(PM_Sportings[[#This Row],[Sporting]:[A-TRAP]])</f>
        <v>36</v>
      </c>
      <c r="H43" s="133">
        <f>IF(PM_Sportings[[#This Row],[Kopā Punkti]]&gt;0,RANK(PM_Sportings[[#This Row],[Kopā Punkti]],PM_Sportings[Kopā Punkti]),"NAV")</f>
        <v>36</v>
      </c>
      <c r="I43" s="129">
        <v>36</v>
      </c>
    </row>
    <row r="44" spans="2:9" ht="15" x14ac:dyDescent="0.25">
      <c r="B44" s="41">
        <v>2</v>
      </c>
      <c r="C44" s="86">
        <f>INDEX(PM_Dalibnieki[],MATCH(PM_Sportings[[#This Row],[Dablībnieka numurs]],PM_Dalibnieki[Dablībnieka numurs],0),2)</f>
        <v>0</v>
      </c>
      <c r="D44" s="86" t="str">
        <f>INDEX(PM_Dalibnieki[],MATCH(PM_Sportings[[#This Row],[Dablībnieka numurs]],PM_Dalibnieki[Dablībnieka numurs],0),4)</f>
        <v>Gunārs Pastars</v>
      </c>
      <c r="E44" s="197">
        <v>20</v>
      </c>
      <c r="F44" s="197">
        <v>16</v>
      </c>
      <c r="G44" s="84">
        <f>SUM(PM_Sportings[[#This Row],[Sporting]:[A-TRAP]])</f>
        <v>36</v>
      </c>
      <c r="H44" s="133">
        <f>IF(PM_Sportings[[#This Row],[Kopā Punkti]]&gt;0,RANK(PM_Sportings[[#This Row],[Kopā Punkti]],PM_Sportings[Kopā Punkti]),"NAV")</f>
        <v>36</v>
      </c>
      <c r="I44" s="85">
        <v>37</v>
      </c>
    </row>
    <row r="45" spans="2:9" ht="15" x14ac:dyDescent="0.25">
      <c r="B45" s="41">
        <v>60</v>
      </c>
      <c r="C45" s="86" t="str">
        <f>INDEX(PM_Dalibnieki[],MATCH(PM_Sportings[[#This Row],[Dablībnieka numurs]],PM_Dalibnieki[Dablībnieka numurs],0),2)</f>
        <v>SIA ieroči 1</v>
      </c>
      <c r="D45" s="86" t="str">
        <f>INDEX(PM_Dalibnieki[],MATCH(PM_Sportings[[#This Row],[Dablībnieka numurs]],PM_Dalibnieki[Dablībnieka numurs],0),4)</f>
        <v>Dāvis Zaube</v>
      </c>
      <c r="E45" s="197">
        <v>15</v>
      </c>
      <c r="F45" s="197">
        <v>20</v>
      </c>
      <c r="G45" s="84">
        <f>SUM(PM_Sportings[[#This Row],[Sporting]:[A-TRAP]])</f>
        <v>35</v>
      </c>
      <c r="H45" s="133">
        <f>IF(PM_Sportings[[#This Row],[Kopā Punkti]]&gt;0,RANK(PM_Sportings[[#This Row],[Kopā Punkti]],PM_Sportings[Kopā Punkti]),"NAV")</f>
        <v>38</v>
      </c>
      <c r="I45" s="84">
        <v>38</v>
      </c>
    </row>
    <row r="46" spans="2:9" ht="15" x14ac:dyDescent="0.25">
      <c r="B46" s="41">
        <v>56</v>
      </c>
      <c r="C46" s="86">
        <f>INDEX(PM_Dalibnieki[],MATCH(PM_Sportings[[#This Row],[Dablībnieka numurs]],PM_Dalibnieki[Dablībnieka numurs],0),2)</f>
        <v>0</v>
      </c>
      <c r="D46" s="86" t="str">
        <f>INDEX(PM_Dalibnieki[],MATCH(PM_Sportings[[#This Row],[Dablībnieka numurs]],PM_Dalibnieki[Dablībnieka numurs],0),4)</f>
        <v>Linards Počs</v>
      </c>
      <c r="E46" s="197">
        <v>18</v>
      </c>
      <c r="F46" s="197">
        <v>16</v>
      </c>
      <c r="G46" s="84">
        <f>SUM(PM_Sportings[[#This Row],[Sporting]:[A-TRAP]])</f>
        <v>34</v>
      </c>
      <c r="H46" s="133">
        <f>IF(PM_Sportings[[#This Row],[Kopā Punkti]]&gt;0,RANK(PM_Sportings[[#This Row],[Kopā Punkti]],PM_Sportings[Kopā Punkti]),"NAV")</f>
        <v>39</v>
      </c>
      <c r="I46" s="84">
        <v>39</v>
      </c>
    </row>
    <row r="47" spans="2:9" ht="15" x14ac:dyDescent="0.25">
      <c r="B47" s="41">
        <v>54</v>
      </c>
      <c r="C47" s="86">
        <f>INDEX(PM_Dalibnieki[],MATCH(PM_Sportings[[#This Row],[Dablībnieka numurs]],PM_Dalibnieki[Dablībnieka numurs],0),2)</f>
        <v>0</v>
      </c>
      <c r="D47" s="86" t="str">
        <f>INDEX(PM_Dalibnieki[],MATCH(PM_Sportings[[#This Row],[Dablībnieka numurs]],PM_Dalibnieki[Dablībnieka numurs],0),4)</f>
        <v>Dainis Šteinhards</v>
      </c>
      <c r="E47" s="197">
        <v>22</v>
      </c>
      <c r="F47" s="197">
        <v>12</v>
      </c>
      <c r="G47" s="84">
        <f>SUM(PM_Sportings[[#This Row],[Sporting]:[A-TRAP]])</f>
        <v>34</v>
      </c>
      <c r="H47" s="133">
        <f>IF(PM_Sportings[[#This Row],[Kopā Punkti]]&gt;0,RANK(PM_Sportings[[#This Row],[Kopā Punkti]],PM_Sportings[Kopā Punkti]),"NAV")</f>
        <v>39</v>
      </c>
      <c r="I47" s="84">
        <v>40</v>
      </c>
    </row>
    <row r="48" spans="2:9" ht="15" x14ac:dyDescent="0.25">
      <c r="B48" s="40">
        <v>43</v>
      </c>
      <c r="C48" s="86" t="str">
        <f>INDEX(PM_Dalibnieki[],MATCH(PM_Sportings[[#This Row],[Dablībnieka numurs]],PM_Dalibnieki[Dablībnieka numurs],0),2)</f>
        <v>Mārkulīči-Zala arms 1</v>
      </c>
      <c r="D48" s="86" t="str">
        <f>INDEX(PM_Dalibnieki[],MATCH(PM_Sportings[[#This Row],[Dablībnieka numurs]],PM_Dalibnieki[Dablībnieka numurs],0),4)</f>
        <v>Lauma  Zīle</v>
      </c>
      <c r="E48" s="197">
        <v>14</v>
      </c>
      <c r="F48" s="197">
        <v>19</v>
      </c>
      <c r="G48" s="84">
        <f>SUM(PM_Sportings[[#This Row],[Sporting]:[A-TRAP]])</f>
        <v>33</v>
      </c>
      <c r="H48" s="133">
        <f>IF(PM_Sportings[[#This Row],[Kopā Punkti]]&gt;0,RANK(PM_Sportings[[#This Row],[Kopā Punkti]],PM_Sportings[Kopā Punkti]),"NAV")</f>
        <v>41</v>
      </c>
      <c r="I48" s="85">
        <v>41</v>
      </c>
    </row>
    <row r="49" spans="2:9" ht="15" x14ac:dyDescent="0.25">
      <c r="B49" s="41">
        <v>46</v>
      </c>
      <c r="C49" s="86">
        <f>INDEX(PM_Dalibnieki[],MATCH(PM_Sportings[[#This Row],[Dablībnieka numurs]],PM_Dalibnieki[Dablībnieka numurs],0),2)</f>
        <v>0</v>
      </c>
      <c r="D49" s="86" t="str">
        <f>INDEX(PM_Dalibnieki[],MATCH(PM_Sportings[[#This Row],[Dablībnieka numurs]],PM_Dalibnieki[Dablībnieka numurs],0),4)</f>
        <v>Aivars  Bērziņš</v>
      </c>
      <c r="E49" s="197">
        <v>15</v>
      </c>
      <c r="F49" s="197">
        <v>18</v>
      </c>
      <c r="G49" s="84">
        <f>SUM(PM_Sportings[[#This Row],[Sporting]:[A-TRAP]])</f>
        <v>33</v>
      </c>
      <c r="H49" s="133">
        <f>IF(PM_Sportings[[#This Row],[Kopā Punkti]]&gt;0,RANK(PM_Sportings[[#This Row],[Kopā Punkti]],PM_Sportings[Kopā Punkti]),"NAV")</f>
        <v>41</v>
      </c>
      <c r="I49" s="84">
        <v>42</v>
      </c>
    </row>
    <row r="50" spans="2:9" ht="15" x14ac:dyDescent="0.25">
      <c r="B50" s="40">
        <v>95</v>
      </c>
      <c r="C50" s="86">
        <f>INDEX(PM_Dalibnieki[],MATCH(PM_Sportings[[#This Row],[Dablībnieka numurs]],PM_Dalibnieki[Dablībnieka numurs],0),2)</f>
        <v>0</v>
      </c>
      <c r="D50" s="86" t="str">
        <f>INDEX(PM_Dalibnieki[],MATCH(PM_Sportings[[#This Row],[Dablībnieka numurs]],PM_Dalibnieki[Dablībnieka numurs],0),4)</f>
        <v>Vitālijs  Ozoliņš</v>
      </c>
      <c r="E50" s="197">
        <v>15</v>
      </c>
      <c r="F50" s="197">
        <v>18</v>
      </c>
      <c r="G50" s="84">
        <f>SUM(PM_Sportings[[#This Row],[Sporting]:[A-TRAP]])</f>
        <v>33</v>
      </c>
      <c r="H50" s="133">
        <f>IF(PM_Sportings[[#This Row],[Kopā Punkti]]&gt;0,RANK(PM_Sportings[[#This Row],[Kopā Punkti]],PM_Sportings[Kopā Punkti]),"NAV")</f>
        <v>41</v>
      </c>
      <c r="I50" s="129">
        <v>42</v>
      </c>
    </row>
    <row r="51" spans="2:9" ht="15" x14ac:dyDescent="0.25">
      <c r="B51" s="41">
        <v>106</v>
      </c>
      <c r="C51" s="86">
        <f>INDEX(PM_Dalibnieki[],MATCH(PM_Sportings[[#This Row],[Dablībnieka numurs]],PM_Dalibnieki[Dablībnieka numurs],0),2)</f>
        <v>0</v>
      </c>
      <c r="D51" s="86" t="str">
        <f>INDEX(PM_Dalibnieki[],MATCH(PM_Sportings[[#This Row],[Dablībnieka numurs]],PM_Dalibnieki[Dablībnieka numurs],0),4)</f>
        <v>Indars Ziemiņš</v>
      </c>
      <c r="E51" s="197">
        <v>16</v>
      </c>
      <c r="F51" s="197">
        <v>17</v>
      </c>
      <c r="G51" s="84">
        <f>SUM(PM_Sportings[[#This Row],[Sporting]:[A-TRAP]])</f>
        <v>33</v>
      </c>
      <c r="H51" s="133">
        <f>IF(PM_Sportings[[#This Row],[Kopā Punkti]]&gt;0,RANK(PM_Sportings[[#This Row],[Kopā Punkti]],PM_Sportings[Kopā Punkti]),"NAV")</f>
        <v>41</v>
      </c>
      <c r="I51" s="129">
        <v>44</v>
      </c>
    </row>
    <row r="52" spans="2:9" ht="15" x14ac:dyDescent="0.25">
      <c r="B52" s="40">
        <v>109</v>
      </c>
      <c r="C52" s="86">
        <f>INDEX(PM_Dalibnieki[],MATCH(PM_Sportings[[#This Row],[Dablībnieka numurs]],PM_Dalibnieki[Dablībnieka numurs],0),2)</f>
        <v>0</v>
      </c>
      <c r="D52" s="86" t="str">
        <f>INDEX(PM_Dalibnieki[],MATCH(PM_Sportings[[#This Row],[Dablībnieka numurs]],PM_Dalibnieki[Dablībnieka numurs],0),4)</f>
        <v>Jānis Ločmelis</v>
      </c>
      <c r="E52" s="197">
        <v>17</v>
      </c>
      <c r="F52" s="197">
        <v>16</v>
      </c>
      <c r="G52" s="84">
        <f>SUM(PM_Sportings[[#This Row],[Sporting]:[A-TRAP]])</f>
        <v>33</v>
      </c>
      <c r="H52" s="133">
        <f>IF(PM_Sportings[[#This Row],[Kopā Punkti]]&gt;0,RANK(PM_Sportings[[#This Row],[Kopā Punkti]],PM_Sportings[Kopā Punkti]),"NAV")</f>
        <v>41</v>
      </c>
      <c r="I52" s="130">
        <v>45</v>
      </c>
    </row>
    <row r="53" spans="2:9" ht="15" x14ac:dyDescent="0.25">
      <c r="B53" s="41">
        <v>72</v>
      </c>
      <c r="C53" s="86" t="str">
        <f>INDEX(PM_Dalibnieki[],MATCH(PM_Sportings[[#This Row],[Dablībnieka numurs]],PM_Dalibnieki[Dablībnieka numurs],0),2)</f>
        <v>Bebra Kungs 2</v>
      </c>
      <c r="D53" s="86" t="str">
        <f>INDEX(PM_Dalibnieki[],MATCH(PM_Sportings[[#This Row],[Dablībnieka numurs]],PM_Dalibnieki[Dablībnieka numurs],0),4)</f>
        <v>Aivars Delveris</v>
      </c>
      <c r="E53" s="197">
        <v>15</v>
      </c>
      <c r="F53" s="197">
        <v>17</v>
      </c>
      <c r="G53" s="84">
        <f>SUM(PM_Sportings[[#This Row],[Sporting]:[A-TRAP]])</f>
        <v>32</v>
      </c>
      <c r="H53" s="133">
        <f>IF(PM_Sportings[[#This Row],[Kopā Punkti]]&gt;0,RANK(PM_Sportings[[#This Row],[Kopā Punkti]],PM_Sportings[Kopā Punkti]),"NAV")</f>
        <v>46</v>
      </c>
      <c r="I53" s="84">
        <v>46</v>
      </c>
    </row>
    <row r="54" spans="2:9" ht="15" x14ac:dyDescent="0.25">
      <c r="B54" s="40">
        <v>9</v>
      </c>
      <c r="C54" s="86">
        <f>INDEX(PM_Dalibnieki[],MATCH(PM_Sportings[[#This Row],[Dablībnieka numurs]],PM_Dalibnieki[Dablībnieka numurs],0),2)</f>
        <v>0</v>
      </c>
      <c r="D54" s="86" t="str">
        <f>INDEX(PM_Dalibnieki[],MATCH(PM_Sportings[[#This Row],[Dablībnieka numurs]],PM_Dalibnieki[Dablībnieka numurs],0),4)</f>
        <v>Aivars Apse</v>
      </c>
      <c r="E54" s="197">
        <v>12</v>
      </c>
      <c r="F54" s="197">
        <v>19</v>
      </c>
      <c r="G54" s="84">
        <f>SUM(PM_Sportings[[#This Row],[Sporting]:[A-TRAP]])</f>
        <v>31</v>
      </c>
      <c r="H54" s="133">
        <f>IF(PM_Sportings[[#This Row],[Kopā Punkti]]&gt;0,RANK(PM_Sportings[[#This Row],[Kopā Punkti]],PM_Sportings[Kopā Punkti]),"NAV")</f>
        <v>47</v>
      </c>
      <c r="I54" s="84">
        <v>47</v>
      </c>
    </row>
    <row r="55" spans="2:9" ht="15" x14ac:dyDescent="0.25">
      <c r="B55" s="40">
        <v>31</v>
      </c>
      <c r="C55" s="86">
        <f>INDEX(PM_Dalibnieki[],MATCH(PM_Sportings[[#This Row],[Dablībnieka numurs]],PM_Dalibnieki[Dablībnieka numurs],0),2)</f>
        <v>0</v>
      </c>
      <c r="D55" s="86" t="str">
        <f>INDEX(PM_Dalibnieki[],MATCH(PM_Sportings[[#This Row],[Dablībnieka numurs]],PM_Dalibnieki[Dablībnieka numurs],0),4)</f>
        <v>Māris Ozols</v>
      </c>
      <c r="E55" s="197">
        <v>13</v>
      </c>
      <c r="F55" s="197">
        <v>18</v>
      </c>
      <c r="G55" s="84">
        <f>SUM(PM_Sportings[[#This Row],[Sporting]:[A-TRAP]])</f>
        <v>31</v>
      </c>
      <c r="H55" s="89">
        <f>IF(PM_Sportings[[#This Row],[Kopā Punkti]]&gt;0,RANK(PM_Sportings[[#This Row],[Kopā Punkti]],PM_Sportings[Kopā Punkti]),"NAV")</f>
        <v>47</v>
      </c>
      <c r="I55" s="84">
        <v>48</v>
      </c>
    </row>
    <row r="56" spans="2:9" ht="15" x14ac:dyDescent="0.25">
      <c r="B56" s="41">
        <v>22</v>
      </c>
      <c r="C56" s="86">
        <f>INDEX(PM_Dalibnieki[],MATCH(PM_Sportings[[#This Row],[Dablībnieka numurs]],PM_Dalibnieki[Dablībnieka numurs],0),2)</f>
        <v>0</v>
      </c>
      <c r="D56" s="86" t="str">
        <f>INDEX(PM_Dalibnieki[],MATCH(PM_Sportings[[#This Row],[Dablībnieka numurs]],PM_Dalibnieki[Dablībnieka numurs],0),4)</f>
        <v>Mārcis Cīrulis</v>
      </c>
      <c r="E56" s="197">
        <v>15</v>
      </c>
      <c r="F56" s="197">
        <v>16</v>
      </c>
      <c r="G56" s="84">
        <f>SUM(PM_Sportings[[#This Row],[Sporting]:[A-TRAP]])</f>
        <v>31</v>
      </c>
      <c r="H56" s="89">
        <f>IF(PM_Sportings[[#This Row],[Kopā Punkti]]&gt;0,RANK(PM_Sportings[[#This Row],[Kopā Punkti]],PM_Sportings[Kopā Punkti]),"NAV")</f>
        <v>47</v>
      </c>
      <c r="I56" s="85">
        <v>49</v>
      </c>
    </row>
    <row r="57" spans="2:9" ht="15" x14ac:dyDescent="0.25">
      <c r="B57" s="41">
        <v>76</v>
      </c>
      <c r="C57" s="86">
        <f>INDEX(PM_Dalibnieki[],MATCH(PM_Sportings[[#This Row],[Dablībnieka numurs]],PM_Dalibnieki[Dablībnieka numurs],0),2)</f>
        <v>0</v>
      </c>
      <c r="D57" s="86" t="str">
        <f>INDEX(PM_Dalibnieki[],MATCH(PM_Sportings[[#This Row],[Dablībnieka numurs]],PM_Dalibnieki[Dablībnieka numurs],0),4)</f>
        <v>Andrejs Drozdovs</v>
      </c>
      <c r="E57" s="197">
        <v>15</v>
      </c>
      <c r="F57" s="197">
        <v>16</v>
      </c>
      <c r="G57" s="84">
        <f>SUM(PM_Sportings[[#This Row],[Sporting]:[A-TRAP]])</f>
        <v>31</v>
      </c>
      <c r="H57" s="89">
        <f>IF(PM_Sportings[[#This Row],[Kopā Punkti]]&gt;0,RANK(PM_Sportings[[#This Row],[Kopā Punkti]],PM_Sportings[Kopā Punkti]),"NAV")</f>
        <v>47</v>
      </c>
      <c r="I57" s="84">
        <v>49</v>
      </c>
    </row>
    <row r="58" spans="2:9" ht="15" x14ac:dyDescent="0.25">
      <c r="B58" s="41">
        <v>102</v>
      </c>
      <c r="C58" s="86">
        <f>INDEX(PM_Dalibnieki[],MATCH(PM_Sportings[[#This Row],[Dablībnieka numurs]],PM_Dalibnieki[Dablībnieka numurs],0),2)</f>
        <v>0</v>
      </c>
      <c r="D58" s="86" t="str">
        <f>INDEX(PM_Dalibnieki[],MATCH(PM_Sportings[[#This Row],[Dablībnieka numurs]],PM_Dalibnieki[Dablībnieka numurs],0),4)</f>
        <v>Māris Ķirķis</v>
      </c>
      <c r="E58" s="197">
        <v>15</v>
      </c>
      <c r="F58" s="197">
        <v>14</v>
      </c>
      <c r="G58" s="84">
        <f>SUM(PM_Sportings[[#This Row],[Sporting]:[A-TRAP]])</f>
        <v>29</v>
      </c>
      <c r="H58" s="89">
        <f>IF(PM_Sportings[[#This Row],[Kopā Punkti]]&gt;0,RANK(PM_Sportings[[#This Row],[Kopā Punkti]],PM_Sportings[Kopā Punkti]),"NAV")</f>
        <v>51</v>
      </c>
      <c r="I58" s="129">
        <v>51</v>
      </c>
    </row>
    <row r="59" spans="2:9" ht="15" x14ac:dyDescent="0.25">
      <c r="B59" s="41">
        <v>14</v>
      </c>
      <c r="C59" s="86">
        <f>INDEX(PM_Dalibnieki[],MATCH(PM_Sportings[[#This Row],[Dablībnieka numurs]],PM_Dalibnieki[Dablībnieka numurs],0),2)</f>
        <v>0</v>
      </c>
      <c r="D59" s="86" t="str">
        <f>INDEX(PM_Dalibnieki[],MATCH(PM_Sportings[[#This Row],[Dablībnieka numurs]],PM_Dalibnieki[Dablībnieka numurs],0),4)</f>
        <v>Ivars Grinbergs</v>
      </c>
      <c r="E59" s="197">
        <v>17</v>
      </c>
      <c r="F59" s="197">
        <v>12</v>
      </c>
      <c r="G59" s="84">
        <f>SUM(PM_Sportings[[#This Row],[Sporting]:[A-TRAP]])</f>
        <v>29</v>
      </c>
      <c r="H59" s="89">
        <f>IF(PM_Sportings[[#This Row],[Kopā Punkti]]&gt;0,RANK(PM_Sportings[[#This Row],[Kopā Punkti]],PM_Sportings[Kopā Punkti]),"NAV")</f>
        <v>51</v>
      </c>
      <c r="I59" s="84">
        <v>52</v>
      </c>
    </row>
    <row r="60" spans="2:9" ht="15" x14ac:dyDescent="0.25">
      <c r="B60" s="40">
        <v>65</v>
      </c>
      <c r="C60" s="86">
        <f>INDEX(PM_Dalibnieki[],MATCH(PM_Sportings[[#This Row],[Dablībnieka numurs]],PM_Dalibnieki[Dablībnieka numurs],0),2)</f>
        <v>0</v>
      </c>
      <c r="D60" s="86" t="str">
        <f>INDEX(PM_Dalibnieki[],MATCH(PM_Sportings[[#This Row],[Dablībnieka numurs]],PM_Dalibnieki[Dablībnieka numurs],0),4)</f>
        <v>Gunārs Blumbahs</v>
      </c>
      <c r="E60" s="197">
        <v>19</v>
      </c>
      <c r="F60" s="197">
        <v>10</v>
      </c>
      <c r="G60" s="84">
        <f>SUM(PM_Sportings[[#This Row],[Sporting]:[A-TRAP]])</f>
        <v>29</v>
      </c>
      <c r="H60" s="89">
        <f>IF(PM_Sportings[[#This Row],[Kopā Punkti]]&gt;0,RANK(PM_Sportings[[#This Row],[Kopā Punkti]],PM_Sportings[Kopā Punkti]),"NAV")</f>
        <v>51</v>
      </c>
      <c r="I60" s="85">
        <v>53</v>
      </c>
    </row>
    <row r="61" spans="2:9" ht="15" x14ac:dyDescent="0.25">
      <c r="B61" s="41">
        <v>6</v>
      </c>
      <c r="C61" s="86">
        <f>INDEX(PM_Dalibnieki[],MATCH(PM_Sportings[[#This Row],[Dablībnieka numurs]],PM_Dalibnieki[Dablībnieka numurs],0),2)</f>
        <v>0</v>
      </c>
      <c r="D61" s="86" t="str">
        <f>INDEX(PM_Dalibnieki[],MATCH(PM_Sportings[[#This Row],[Dablībnieka numurs]],PM_Dalibnieki[Dablībnieka numurs],0),4)</f>
        <v>Intars Jurģis</v>
      </c>
      <c r="E61" s="197">
        <v>13</v>
      </c>
      <c r="F61" s="197">
        <v>15</v>
      </c>
      <c r="G61" s="84">
        <f>SUM(PM_Sportings[[#This Row],[Sporting]:[A-TRAP]])</f>
        <v>28</v>
      </c>
      <c r="H61" s="89">
        <f>IF(PM_Sportings[[#This Row],[Kopā Punkti]]&gt;0,RANK(PM_Sportings[[#This Row],[Kopā Punkti]],PM_Sportings[Kopā Punkti]),"NAV")</f>
        <v>54</v>
      </c>
      <c r="I61" s="84">
        <v>54</v>
      </c>
    </row>
    <row r="62" spans="2:9" ht="15" x14ac:dyDescent="0.25">
      <c r="B62" s="41">
        <v>64</v>
      </c>
      <c r="C62" s="86">
        <f>INDEX(PM_Dalibnieki[],MATCH(PM_Sportings[[#This Row],[Dablībnieka numurs]],PM_Dalibnieki[Dablībnieka numurs],0),2)</f>
        <v>0</v>
      </c>
      <c r="D62" s="86" t="str">
        <f>INDEX(PM_Dalibnieki[],MATCH(PM_Sportings[[#This Row],[Dablībnieka numurs]],PM_Dalibnieki[Dablībnieka numurs],0),4)</f>
        <v>Ģirts Vārna</v>
      </c>
      <c r="E62" s="197">
        <v>14</v>
      </c>
      <c r="F62" s="197">
        <v>14</v>
      </c>
      <c r="G62" s="84">
        <f>SUM(PM_Sportings[[#This Row],[Sporting]:[A-TRAP]])</f>
        <v>28</v>
      </c>
      <c r="H62" s="89">
        <f>IF(PM_Sportings[[#This Row],[Kopā Punkti]]&gt;0,RANK(PM_Sportings[[#This Row],[Kopā Punkti]],PM_Sportings[Kopā Punkti]),"NAV")</f>
        <v>54</v>
      </c>
      <c r="I62" s="84">
        <v>55</v>
      </c>
    </row>
    <row r="63" spans="2:9" ht="15" x14ac:dyDescent="0.25">
      <c r="B63" s="40">
        <v>61</v>
      </c>
      <c r="C63" s="86" t="str">
        <f>INDEX(PM_Dalibnieki[],MATCH(PM_Sportings[[#This Row],[Dablībnieka numurs]],PM_Dalibnieki[Dablībnieka numurs],0),2)</f>
        <v>SIA ieroči 2</v>
      </c>
      <c r="D63" s="86" t="str">
        <f>INDEX(PM_Dalibnieki[],MATCH(PM_Sportings[[#This Row],[Dablībnieka numurs]],PM_Dalibnieki[Dablībnieka numurs],0),4)</f>
        <v>Aivars Zaube</v>
      </c>
      <c r="E63" s="197">
        <v>11</v>
      </c>
      <c r="F63" s="197">
        <v>16</v>
      </c>
      <c r="G63" s="84">
        <f>SUM(PM_Sportings[[#This Row],[Sporting]:[A-TRAP]])</f>
        <v>27</v>
      </c>
      <c r="H63" s="89">
        <f>IF(PM_Sportings[[#This Row],[Kopā Punkti]]&gt;0,RANK(PM_Sportings[[#This Row],[Kopā Punkti]],PM_Sportings[Kopā Punkti]),"NAV")</f>
        <v>56</v>
      </c>
      <c r="I63" s="84">
        <v>56</v>
      </c>
    </row>
    <row r="64" spans="2:9" ht="15" x14ac:dyDescent="0.25">
      <c r="B64" s="41">
        <v>108</v>
      </c>
      <c r="C64" s="86">
        <f>INDEX(PM_Dalibnieki[],MATCH(PM_Sportings[[#This Row],[Dablībnieka numurs]],PM_Dalibnieki[Dablībnieka numurs],0),2)</f>
        <v>0</v>
      </c>
      <c r="D64" s="86" t="str">
        <f>INDEX(PM_Dalibnieki[],MATCH(PM_Sportings[[#This Row],[Dablībnieka numurs]],PM_Dalibnieki[Dablībnieka numurs],0),4)</f>
        <v>Rihards Vībāns</v>
      </c>
      <c r="E64" s="197">
        <v>12</v>
      </c>
      <c r="F64" s="197">
        <v>15</v>
      </c>
      <c r="G64" s="84">
        <f>SUM(PM_Sportings[[#This Row],[Sporting]:[A-TRAP]])</f>
        <v>27</v>
      </c>
      <c r="H64" s="89">
        <f>IF(PM_Sportings[[#This Row],[Kopā Punkti]]&gt;0,RANK(PM_Sportings[[#This Row],[Kopā Punkti]],PM_Sportings[Kopā Punkti]),"NAV")</f>
        <v>56</v>
      </c>
      <c r="I64" s="130">
        <v>57</v>
      </c>
    </row>
    <row r="65" spans="2:9" ht="15" x14ac:dyDescent="0.25">
      <c r="B65" s="40">
        <v>5</v>
      </c>
      <c r="C65" s="86">
        <f>INDEX(PM_Dalibnieki[],MATCH(PM_Sportings[[#This Row],[Dablībnieka numurs]],PM_Dalibnieki[Dablībnieka numurs],0),2)</f>
        <v>0</v>
      </c>
      <c r="D65" s="86" t="str">
        <f>INDEX(PM_Dalibnieki[],MATCH(PM_Sportings[[#This Row],[Dablībnieka numurs]],PM_Dalibnieki[Dablībnieka numurs],0),4)</f>
        <v>Valērijs Ķirķis</v>
      </c>
      <c r="E65" s="197">
        <v>15</v>
      </c>
      <c r="F65" s="197">
        <v>12</v>
      </c>
      <c r="G65" s="84">
        <f>SUM(PM_Sportings[[#This Row],[Sporting]:[A-TRAP]])</f>
        <v>27</v>
      </c>
      <c r="H65" s="89">
        <f>IF(PM_Sportings[[#This Row],[Kopā Punkti]]&gt;0,RANK(PM_Sportings[[#This Row],[Kopā Punkti]],PM_Sportings[Kopā Punkti]),"NAV")</f>
        <v>56</v>
      </c>
      <c r="I65" s="84">
        <v>58</v>
      </c>
    </row>
    <row r="66" spans="2:9" ht="15" x14ac:dyDescent="0.25">
      <c r="B66" s="41">
        <v>62</v>
      </c>
      <c r="C66" s="86">
        <f>INDEX(PM_Dalibnieki[],MATCH(PM_Sportings[[#This Row],[Dablībnieka numurs]],PM_Dalibnieki[Dablībnieka numurs],0),2)</f>
        <v>0</v>
      </c>
      <c r="D66" s="86" t="str">
        <f>INDEX(PM_Dalibnieki[],MATCH(PM_Sportings[[#This Row],[Dablībnieka numurs]],PM_Dalibnieki[Dablībnieka numurs],0),4)</f>
        <v>Gatis Panavs</v>
      </c>
      <c r="E66" s="197">
        <v>12</v>
      </c>
      <c r="F66" s="197">
        <v>14</v>
      </c>
      <c r="G66" s="84">
        <f>SUM(PM_Sportings[[#This Row],[Sporting]:[A-TRAP]])</f>
        <v>26</v>
      </c>
      <c r="H66" s="89">
        <f>IF(PM_Sportings[[#This Row],[Kopā Punkti]]&gt;0,RANK(PM_Sportings[[#This Row],[Kopā Punkti]],PM_Sportings[Kopā Punkti]),"NAV")</f>
        <v>59</v>
      </c>
      <c r="I66" s="84">
        <v>59</v>
      </c>
    </row>
    <row r="67" spans="2:9" ht="15" x14ac:dyDescent="0.25">
      <c r="B67" s="40">
        <v>37</v>
      </c>
      <c r="C67" s="86" t="str">
        <f>INDEX(PM_Dalibnieki[],MATCH(PM_Sportings[[#This Row],[Dablībnieka numurs]],PM_Dalibnieki[Dablībnieka numurs],0),2)</f>
        <v>Mārkulīči-Zala arms 1</v>
      </c>
      <c r="D67" s="86" t="str">
        <f>INDEX(PM_Dalibnieki[],MATCH(PM_Sportings[[#This Row],[Dablībnieka numurs]],PM_Dalibnieki[Dablībnieka numurs],0),4)</f>
        <v>Artis Kaspars</v>
      </c>
      <c r="E67" s="197">
        <v>16</v>
      </c>
      <c r="F67" s="197">
        <v>10</v>
      </c>
      <c r="G67" s="84">
        <f>SUM(PM_Sportings[[#This Row],[Sporting]:[A-TRAP]])</f>
        <v>26</v>
      </c>
      <c r="H67" s="89">
        <f>IF(PM_Sportings[[#This Row],[Kopā Punkti]]&gt;0,RANK(PM_Sportings[[#This Row],[Kopā Punkti]],PM_Sportings[Kopā Punkti]),"NAV")</f>
        <v>59</v>
      </c>
      <c r="I67" s="84">
        <v>60</v>
      </c>
    </row>
    <row r="68" spans="2:9" ht="15" x14ac:dyDescent="0.25">
      <c r="B68" s="40">
        <v>59</v>
      </c>
      <c r="C68" s="86" t="str">
        <f>INDEX(PM_Dalibnieki[],MATCH(PM_Sportings[[#This Row],[Dablībnieka numurs]],PM_Dalibnieki[Dablībnieka numurs],0),2)</f>
        <v>SIA ieroči 2</v>
      </c>
      <c r="D68" s="86" t="str">
        <f>INDEX(PM_Dalibnieki[],MATCH(PM_Sportings[[#This Row],[Dablībnieka numurs]],PM_Dalibnieki[Dablībnieka numurs],0),4)</f>
        <v>Artis Almanis</v>
      </c>
      <c r="E68" s="197">
        <v>12</v>
      </c>
      <c r="F68" s="197">
        <v>13</v>
      </c>
      <c r="G68" s="84">
        <f>SUM(PM_Sportings[[#This Row],[Sporting]:[A-TRAP]])</f>
        <v>25</v>
      </c>
      <c r="H68" s="89">
        <f>IF(PM_Sportings[[#This Row],[Kopā Punkti]]&gt;0,RANK(PM_Sportings[[#This Row],[Kopā Punkti]],PM_Sportings[Kopā Punkti]),"NAV")</f>
        <v>61</v>
      </c>
      <c r="I68" s="85">
        <v>61</v>
      </c>
    </row>
    <row r="69" spans="2:9" ht="15" x14ac:dyDescent="0.25">
      <c r="B69" s="40">
        <v>7</v>
      </c>
      <c r="C69" s="86">
        <f>INDEX(PM_Dalibnieki[],MATCH(PM_Sportings[[#This Row],[Dablībnieka numurs]],PM_Dalibnieki[Dablībnieka numurs],0),2)</f>
        <v>0</v>
      </c>
      <c r="D69" s="86" t="str">
        <f>INDEX(PM_Dalibnieki[],MATCH(PM_Sportings[[#This Row],[Dablībnieka numurs]],PM_Dalibnieki[Dablībnieka numurs],0),4)</f>
        <v>Gints Žeigurs</v>
      </c>
      <c r="E69" s="197">
        <v>10</v>
      </c>
      <c r="F69" s="197">
        <v>13</v>
      </c>
      <c r="G69" s="84">
        <f>SUM(PM_Sportings[[#This Row],[Sporting]:[A-TRAP]])</f>
        <v>23</v>
      </c>
      <c r="H69" s="89">
        <f>IF(PM_Sportings[[#This Row],[Kopā Punkti]]&gt;0,RANK(PM_Sportings[[#This Row],[Kopā Punkti]],PM_Sportings[Kopā Punkti]),"NAV")</f>
        <v>62</v>
      </c>
      <c r="I69" s="84">
        <v>62</v>
      </c>
    </row>
    <row r="70" spans="2:9" ht="15" x14ac:dyDescent="0.25">
      <c r="B70" s="40">
        <v>71</v>
      </c>
      <c r="C70" s="86">
        <f>INDEX(PM_Dalibnieki[],MATCH(PM_Sportings[[#This Row],[Dablībnieka numurs]],PM_Dalibnieki[Dablībnieka numurs],0),2)</f>
        <v>0</v>
      </c>
      <c r="D70" s="86" t="str">
        <f>INDEX(PM_Dalibnieki[],MATCH(PM_Sportings[[#This Row],[Dablībnieka numurs]],PM_Dalibnieki[Dablībnieka numurs],0),4)</f>
        <v>Vilnis Eglītis</v>
      </c>
      <c r="E70" s="197">
        <v>13</v>
      </c>
      <c r="F70" s="197">
        <v>10</v>
      </c>
      <c r="G70" s="84">
        <f>SUM(PM_Sportings[[#This Row],[Sporting]:[A-TRAP]])</f>
        <v>23</v>
      </c>
      <c r="H70" s="89">
        <f>IF(PM_Sportings[[#This Row],[Kopā Punkti]]&gt;0,RANK(PM_Sportings[[#This Row],[Kopā Punkti]],PM_Sportings[Kopā Punkti]),"NAV")</f>
        <v>62</v>
      </c>
      <c r="I70" s="84">
        <v>63</v>
      </c>
    </row>
    <row r="71" spans="2:9" ht="15" x14ac:dyDescent="0.25">
      <c r="B71" s="41">
        <v>48</v>
      </c>
      <c r="C71" s="86">
        <f>INDEX(PM_Dalibnieki[],MATCH(PM_Sportings[[#This Row],[Dablībnieka numurs]],PM_Dalibnieki[Dablībnieka numurs],0),2)</f>
        <v>0</v>
      </c>
      <c r="D71" s="86" t="str">
        <f>INDEX(PM_Dalibnieki[],MATCH(PM_Sportings[[#This Row],[Dablībnieka numurs]],PM_Dalibnieki[Dablībnieka numurs],0),4)</f>
        <v>Pēteris  Klapars</v>
      </c>
      <c r="E71" s="197">
        <v>11</v>
      </c>
      <c r="F71" s="197">
        <v>11</v>
      </c>
      <c r="G71" s="84">
        <f>SUM(PM_Sportings[[#This Row],[Sporting]:[A-TRAP]])</f>
        <v>22</v>
      </c>
      <c r="H71" s="89">
        <f>IF(PM_Sportings[[#This Row],[Kopā Punkti]]&gt;0,RANK(PM_Sportings[[#This Row],[Kopā Punkti]],PM_Sportings[Kopā Punkti]),"NAV")</f>
        <v>64</v>
      </c>
      <c r="I71" s="84">
        <v>64</v>
      </c>
    </row>
    <row r="72" spans="2:9" ht="15" x14ac:dyDescent="0.25">
      <c r="B72" s="40">
        <v>13</v>
      </c>
      <c r="C72" s="86">
        <f>INDEX(PM_Dalibnieki[],MATCH(PM_Sportings[[#This Row],[Dablībnieka numurs]],PM_Dalibnieki[Dablībnieka numurs],0),2)</f>
        <v>0</v>
      </c>
      <c r="D72" s="86" t="str">
        <f>INDEX(PM_Dalibnieki[],MATCH(PM_Sportings[[#This Row],[Dablībnieka numurs]],PM_Dalibnieki[Dablībnieka numurs],0),4)</f>
        <v>Edgars Grinbergs</v>
      </c>
      <c r="E72" s="197">
        <v>9</v>
      </c>
      <c r="F72" s="197">
        <v>11</v>
      </c>
      <c r="G72" s="84">
        <f>SUM(PM_Sportings[[#This Row],[Sporting]:[A-TRAP]])</f>
        <v>20</v>
      </c>
      <c r="H72" s="89">
        <f>IF(PM_Sportings[[#This Row],[Kopā Punkti]]&gt;0,RANK(PM_Sportings[[#This Row],[Kopā Punkti]],PM_Sportings[Kopā Punkti]),"NAV")</f>
        <v>65</v>
      </c>
      <c r="I72" s="85">
        <v>65</v>
      </c>
    </row>
    <row r="73" spans="2:9" ht="15" x14ac:dyDescent="0.25">
      <c r="B73" s="41">
        <v>84</v>
      </c>
      <c r="C73" s="86">
        <f>INDEX(PM_Dalibnieki[],MATCH(PM_Sportings[[#This Row],[Dablībnieka numurs]],PM_Dalibnieki[Dablībnieka numurs],0),2)</f>
        <v>0</v>
      </c>
      <c r="D73" s="86" t="str">
        <f>INDEX(PM_Dalibnieki[],MATCH(PM_Sportings[[#This Row],[Dablībnieka numurs]],PM_Dalibnieki[Dablībnieka numurs],0),4)</f>
        <v>Jānis Auziņš</v>
      </c>
      <c r="E73" s="197">
        <v>6</v>
      </c>
      <c r="F73" s="197">
        <v>13</v>
      </c>
      <c r="G73" s="84">
        <f>SUM(PM_Sportings[[#This Row],[Sporting]:[A-TRAP]])</f>
        <v>19</v>
      </c>
      <c r="H73" s="89">
        <f>IF(PM_Sportings[[#This Row],[Kopā Punkti]]&gt;0,RANK(PM_Sportings[[#This Row],[Kopā Punkti]],PM_Sportings[Kopā Punkti]),"NAV")</f>
        <v>66</v>
      </c>
      <c r="I73" s="129">
        <v>66</v>
      </c>
    </row>
    <row r="74" spans="2:9" ht="15" x14ac:dyDescent="0.25">
      <c r="B74" s="41">
        <v>88</v>
      </c>
      <c r="C74" s="86">
        <f>INDEX(PM_Dalibnieki[],MATCH(PM_Sportings[[#This Row],[Dablībnieka numurs]],PM_Dalibnieki[Dablībnieka numurs],0),2)</f>
        <v>0</v>
      </c>
      <c r="D74" s="86" t="str">
        <f>INDEX(PM_Dalibnieki[],MATCH(PM_Sportings[[#This Row],[Dablībnieka numurs]],PM_Dalibnieki[Dablībnieka numurs],0),4)</f>
        <v>Didzis Liepiņš</v>
      </c>
      <c r="E74" s="197">
        <v>18</v>
      </c>
      <c r="F74" s="197"/>
      <c r="G74" s="84">
        <f>SUM(PM_Sportings[[#This Row],[Sporting]:[A-TRAP]])</f>
        <v>18</v>
      </c>
      <c r="H74" s="89">
        <f>IF(PM_Sportings[[#This Row],[Kopā Punkti]]&gt;0,RANK(PM_Sportings[[#This Row],[Kopā Punkti]],PM_Sportings[Kopā Punkti]),"NAV")</f>
        <v>67</v>
      </c>
      <c r="I74" s="129">
        <v>67</v>
      </c>
    </row>
    <row r="75" spans="2:9" ht="15" x14ac:dyDescent="0.25">
      <c r="B75" s="41">
        <v>4</v>
      </c>
      <c r="C75" s="86">
        <f>INDEX(PM_Dalibnieki[],MATCH(PM_Sportings[[#This Row],[Dablībnieka numurs]],PM_Dalibnieki[Dablībnieka numurs],0),2)</f>
        <v>0</v>
      </c>
      <c r="D75" s="86" t="str">
        <f>INDEX(PM_Dalibnieki[],MATCH(PM_Sportings[[#This Row],[Dablībnieka numurs]],PM_Dalibnieki[Dablībnieka numurs],0),4)</f>
        <v>Kaspars Ofkants</v>
      </c>
      <c r="E75" s="197">
        <v>5</v>
      </c>
      <c r="F75" s="197">
        <v>12</v>
      </c>
      <c r="G75" s="84">
        <f>SUM(PM_Sportings[[#This Row],[Sporting]:[A-TRAP]])</f>
        <v>17</v>
      </c>
      <c r="H75" s="89">
        <f>IF(PM_Sportings[[#This Row],[Kopā Punkti]]&gt;0,RANK(PM_Sportings[[#This Row],[Kopā Punkti]],PM_Sportings[Kopā Punkti]),"NAV")</f>
        <v>68</v>
      </c>
      <c r="I75" s="84">
        <v>68</v>
      </c>
    </row>
    <row r="76" spans="2:9" ht="15" x14ac:dyDescent="0.25">
      <c r="B76" s="41">
        <v>16</v>
      </c>
      <c r="C76" s="86">
        <f>INDEX(PM_Dalibnieki[],MATCH(PM_Sportings[[#This Row],[Dablībnieka numurs]],PM_Dalibnieki[Dablībnieka numurs],0),2)</f>
        <v>0</v>
      </c>
      <c r="D76" s="86" t="str">
        <f>INDEX(PM_Dalibnieki[],MATCH(PM_Sportings[[#This Row],[Dablībnieka numurs]],PM_Dalibnieki[Dablībnieka numurs],0),4)</f>
        <v>Jānis Priedeslaipa</v>
      </c>
      <c r="E76" s="197">
        <v>5</v>
      </c>
      <c r="F76" s="197">
        <v>11</v>
      </c>
      <c r="G76" s="84">
        <f>SUM(PM_Sportings[[#This Row],[Sporting]:[A-TRAP]])</f>
        <v>16</v>
      </c>
      <c r="H76" s="89">
        <f>IF(PM_Sportings[[#This Row],[Kopā Punkti]]&gt;0,RANK(PM_Sportings[[#This Row],[Kopā Punkti]],PM_Sportings[Kopā Punkti]),"NAV")</f>
        <v>69</v>
      </c>
      <c r="I76" s="85">
        <v>69</v>
      </c>
    </row>
    <row r="77" spans="2:9" ht="15" x14ac:dyDescent="0.25">
      <c r="B77" s="41">
        <v>20</v>
      </c>
      <c r="C77" s="86">
        <f>INDEX(PM_Dalibnieki[],MATCH(PM_Sportings[[#This Row],[Dablībnieka numurs]],PM_Dalibnieki[Dablībnieka numurs],0),2)</f>
        <v>0</v>
      </c>
      <c r="D77" s="86" t="str">
        <f>INDEX(PM_Dalibnieki[],MATCH(PM_Sportings[[#This Row],[Dablībnieka numurs]],PM_Dalibnieki[Dablībnieka numurs],0),4)</f>
        <v>Tālis Bergmanis</v>
      </c>
      <c r="E77" s="197">
        <v>6</v>
      </c>
      <c r="F77" s="197">
        <v>5</v>
      </c>
      <c r="G77" s="84">
        <f>SUM(PM_Sportings[[#This Row],[Sporting]:[A-TRAP]])</f>
        <v>11</v>
      </c>
      <c r="H77" s="89">
        <f>IF(PM_Sportings[[#This Row],[Kopā Punkti]]&gt;0,RANK(PM_Sportings[[#This Row],[Kopā Punkti]],PM_Sportings[Kopā Punkti]),"NAV")</f>
        <v>70</v>
      </c>
      <c r="I77" s="84">
        <v>70</v>
      </c>
    </row>
    <row r="78" spans="2:9" ht="15" x14ac:dyDescent="0.25">
      <c r="B78" s="41">
        <v>10</v>
      </c>
      <c r="C78" s="86" t="str">
        <f>INDEX(PM_Dalibnieki[],MATCH(PM_Sportings[[#This Row],[Dablībnieka numurs]],PM_Dalibnieki[Dablībnieka numurs],0),2)</f>
        <v>Bebra Kungs 1</v>
      </c>
      <c r="D78" s="86" t="str">
        <f>INDEX(PM_Dalibnieki[],MATCH(PM_Sportings[[#This Row],[Dablībnieka numurs]],PM_Dalibnieki[Dablībnieka numurs],0),4)</f>
        <v>Vilnis Veitners</v>
      </c>
      <c r="E78" s="197"/>
      <c r="F78" s="197"/>
      <c r="G78" s="84">
        <f>SUM(PM_Sportings[[#This Row],[Sporting]:[A-TRAP]])</f>
        <v>0</v>
      </c>
      <c r="H78" s="89" t="str">
        <f>IF(PM_Sportings[[#This Row],[Kopā Punkti]]&gt;0,RANK(PM_Sportings[[#This Row],[Kopā Punkti]],PM_Sportings[Kopā Punkti]),"NAV")</f>
        <v>NAV</v>
      </c>
      <c r="I78" s="84"/>
    </row>
    <row r="79" spans="2:9" ht="15" x14ac:dyDescent="0.25">
      <c r="B79" s="40">
        <v>11</v>
      </c>
      <c r="C79" s="86">
        <f>INDEX(PM_Dalibnieki[],MATCH(PM_Sportings[[#This Row],[Dablībnieka numurs]],PM_Dalibnieki[Dablībnieka numurs],0),2)</f>
        <v>0</v>
      </c>
      <c r="D79" s="86" t="str">
        <f>INDEX(PM_Dalibnieki[],MATCH(PM_Sportings[[#This Row],[Dablībnieka numurs]],PM_Dalibnieki[Dablībnieka numurs],0),4)</f>
        <v>Pāvels Volčoks</v>
      </c>
      <c r="E79" s="197"/>
      <c r="F79" s="197"/>
      <c r="G79" s="84">
        <f>SUM(PM_Sportings[[#This Row],[Sporting]:[A-TRAP]])</f>
        <v>0</v>
      </c>
      <c r="H79" s="89" t="str">
        <f>IF(PM_Sportings[[#This Row],[Kopā Punkti]]&gt;0,RANK(PM_Sportings[[#This Row],[Kopā Punkti]],PM_Sportings[Kopā Punkti]),"NAV")</f>
        <v>NAV</v>
      </c>
      <c r="I79" s="84"/>
    </row>
    <row r="80" spans="2:9" ht="15" x14ac:dyDescent="0.25">
      <c r="B80" s="41">
        <v>12</v>
      </c>
      <c r="C80" s="86">
        <f>INDEX(PM_Dalibnieki[],MATCH(PM_Sportings[[#This Row],[Dablībnieka numurs]],PM_Dalibnieki[Dablībnieka numurs],0),2)</f>
        <v>0</v>
      </c>
      <c r="D80" s="86" t="str">
        <f>INDEX(PM_Dalibnieki[],MATCH(PM_Sportings[[#This Row],[Dablībnieka numurs]],PM_Dalibnieki[Dablībnieka numurs],0),4)</f>
        <v>Reinis Rasa</v>
      </c>
      <c r="E80" s="197"/>
      <c r="F80" s="197"/>
      <c r="G80" s="84">
        <f>SUM(PM_Sportings[[#This Row],[Sporting]:[A-TRAP]])</f>
        <v>0</v>
      </c>
      <c r="H80" s="89" t="str">
        <f>IF(PM_Sportings[[#This Row],[Kopā Punkti]]&gt;0,RANK(PM_Sportings[[#This Row],[Kopā Punkti]],PM_Sportings[Kopā Punkti]),"NAV")</f>
        <v>NAV</v>
      </c>
      <c r="I80" s="85"/>
    </row>
    <row r="81" spans="2:9" ht="15" x14ac:dyDescent="0.25">
      <c r="B81" s="40">
        <v>17</v>
      </c>
      <c r="C81" s="86">
        <f>INDEX(PM_Dalibnieki[],MATCH(PM_Sportings[[#This Row],[Dablībnieka numurs]],PM_Dalibnieki[Dablībnieka numurs],0),2)</f>
        <v>0</v>
      </c>
      <c r="D81" s="86" t="str">
        <f>INDEX(PM_Dalibnieki[],MATCH(PM_Sportings[[#This Row],[Dablībnieka numurs]],PM_Dalibnieki[Dablībnieka numurs],0),4)</f>
        <v>Mārtiņš  Muša</v>
      </c>
      <c r="E81" s="197"/>
      <c r="F81" s="197"/>
      <c r="G81" s="84">
        <f>SUM(PM_Sportings[[#This Row],[Sporting]:[A-TRAP]])</f>
        <v>0</v>
      </c>
      <c r="H81" s="89" t="str">
        <f>IF(PM_Sportings[[#This Row],[Kopā Punkti]]&gt;0,RANK(PM_Sportings[[#This Row],[Kopā Punkti]],PM_Sportings[Kopā Punkti]),"NAV")</f>
        <v>NAV</v>
      </c>
      <c r="I81" s="84"/>
    </row>
    <row r="82" spans="2:9" ht="15" x14ac:dyDescent="0.25">
      <c r="B82" s="41">
        <v>18</v>
      </c>
      <c r="C82" s="86">
        <f>INDEX(PM_Dalibnieki[],MATCH(PM_Sportings[[#This Row],[Dablībnieka numurs]],PM_Dalibnieki[Dablībnieka numurs],0),2)</f>
        <v>0</v>
      </c>
      <c r="D82" s="86" t="str">
        <f>INDEX(PM_Dalibnieki[],MATCH(PM_Sportings[[#This Row],[Dablībnieka numurs]],PM_Dalibnieki[Dablībnieka numurs],0),4)</f>
        <v>Andris Stūrītis</v>
      </c>
      <c r="E82" s="197"/>
      <c r="F82" s="197"/>
      <c r="G82" s="84">
        <f>SUM(PM_Sportings[[#This Row],[Sporting]:[A-TRAP]])</f>
        <v>0</v>
      </c>
      <c r="H82" s="89" t="str">
        <f>IF(PM_Sportings[[#This Row],[Kopā Punkti]]&gt;0,RANK(PM_Sportings[[#This Row],[Kopā Punkti]],PM_Sportings[Kopā Punkti]),"NAV")</f>
        <v>NAV</v>
      </c>
      <c r="I82" s="84"/>
    </row>
    <row r="83" spans="2:9" ht="15" x14ac:dyDescent="0.25">
      <c r="B83" s="40">
        <v>19</v>
      </c>
      <c r="C83" s="86">
        <f>INDEX(PM_Dalibnieki[],MATCH(PM_Sportings[[#This Row],[Dablībnieka numurs]],PM_Dalibnieki[Dablībnieka numurs],0),2)</f>
        <v>0</v>
      </c>
      <c r="D83" s="86" t="str">
        <f>INDEX(PM_Dalibnieki[],MATCH(PM_Sportings[[#This Row],[Dablībnieka numurs]],PM_Dalibnieki[Dablībnieka numurs],0),4)</f>
        <v>GŠ</v>
      </c>
      <c r="E83" s="197"/>
      <c r="F83" s="197"/>
      <c r="G83" s="84">
        <f>SUM(PM_Sportings[[#This Row],[Sporting]:[A-TRAP]])</f>
        <v>0</v>
      </c>
      <c r="H83" s="89" t="str">
        <f>IF(PM_Sportings[[#This Row],[Kopā Punkti]]&gt;0,RANK(PM_Sportings[[#This Row],[Kopā Punkti]],PM_Sportings[Kopā Punkti]),"NAV")</f>
        <v>NAV</v>
      </c>
      <c r="I83" s="84"/>
    </row>
    <row r="84" spans="2:9" ht="15" x14ac:dyDescent="0.25">
      <c r="B84" s="40">
        <v>21</v>
      </c>
      <c r="C84" s="86" t="str">
        <f>INDEX(PM_Dalibnieki[],MATCH(PM_Sportings[[#This Row],[Dablībnieka numurs]],PM_Dalibnieki[Dablībnieka numurs],0),2)</f>
        <v>Bebra Kungs 2</v>
      </c>
      <c r="D84" s="86" t="str">
        <f>INDEX(PM_Dalibnieki[],MATCH(PM_Sportings[[#This Row],[Dablībnieka numurs]],PM_Dalibnieki[Dablībnieka numurs],0),4)</f>
        <v>Rolands  Kļava</v>
      </c>
      <c r="E84" s="197"/>
      <c r="F84" s="197"/>
      <c r="G84" s="84">
        <f>SUM(PM_Sportings[[#This Row],[Sporting]:[A-TRAP]])</f>
        <v>0</v>
      </c>
      <c r="H84" s="89" t="str">
        <f>IF(PM_Sportings[[#This Row],[Kopā Punkti]]&gt;0,RANK(PM_Sportings[[#This Row],[Kopā Punkti]],PM_Sportings[Kopā Punkti]),"NAV")</f>
        <v>NAV</v>
      </c>
      <c r="I84" s="85"/>
    </row>
    <row r="85" spans="2:9" ht="15" x14ac:dyDescent="0.25">
      <c r="B85" s="41">
        <v>28</v>
      </c>
      <c r="C85" s="86" t="str">
        <f>INDEX(PM_Dalibnieki[],MATCH(PM_Sportings[[#This Row],[Dablībnieka numurs]],PM_Dalibnieki[Dablībnieka numurs],0),2)</f>
        <v>Meža sports</v>
      </c>
      <c r="D85" s="86" t="str">
        <f>INDEX(PM_Dalibnieki[],MATCH(PM_Sportings[[#This Row],[Dablībnieka numurs]],PM_Dalibnieki[Dablībnieka numurs],0),4)</f>
        <v>Rinalds Ķudis</v>
      </c>
      <c r="E85" s="197"/>
      <c r="F85" s="197"/>
      <c r="G85" s="84">
        <f>SUM(PM_Sportings[[#This Row],[Sporting]:[A-TRAP]])</f>
        <v>0</v>
      </c>
      <c r="H85" s="89" t="str">
        <f>IF(PM_Sportings[[#This Row],[Kopā Punkti]]&gt;0,RANK(PM_Sportings[[#This Row],[Kopā Punkti]],PM_Sportings[Kopā Punkti]),"NAV")</f>
        <v>NAV</v>
      </c>
      <c r="I85" s="84"/>
    </row>
    <row r="86" spans="2:9" ht="15" x14ac:dyDescent="0.25">
      <c r="B86" s="40">
        <v>29</v>
      </c>
      <c r="C86" s="86">
        <f>INDEX(PM_Dalibnieki[],MATCH(PM_Sportings[[#This Row],[Dablībnieka numurs]],PM_Dalibnieki[Dablībnieka numurs],0),2)</f>
        <v>0</v>
      </c>
      <c r="D86" s="86" t="str">
        <f>INDEX(PM_Dalibnieki[],MATCH(PM_Sportings[[#This Row],[Dablībnieka numurs]],PM_Dalibnieki[Dablībnieka numurs],0),4)</f>
        <v>Gints Feldmanis</v>
      </c>
      <c r="E86" s="197"/>
      <c r="F86" s="197"/>
      <c r="G86" s="84">
        <f>SUM(PM_Sportings[[#This Row],[Sporting]:[A-TRAP]])</f>
        <v>0</v>
      </c>
      <c r="H86" s="89" t="str">
        <f>IF(PM_Sportings[[#This Row],[Kopā Punkti]]&gt;0,RANK(PM_Sportings[[#This Row],[Kopā Punkti]],PM_Sportings[Kopā Punkti]),"NAV")</f>
        <v>NAV</v>
      </c>
      <c r="I86" s="84"/>
    </row>
    <row r="87" spans="2:9" ht="15" x14ac:dyDescent="0.25">
      <c r="B87" s="40">
        <v>33</v>
      </c>
      <c r="C87" s="86" t="str">
        <f>INDEX(PM_Dalibnieki[],MATCH(PM_Sportings[[#This Row],[Dablībnieka numurs]],PM_Dalibnieki[Dablībnieka numurs],0),2)</f>
        <v>Mārkulīči-Zala arms 1</v>
      </c>
      <c r="D87" s="86" t="str">
        <f>INDEX(PM_Dalibnieki[],MATCH(PM_Sportings[[#This Row],[Dablībnieka numurs]],PM_Dalibnieki[Dablībnieka numurs],0),4)</f>
        <v>Mareks  Bašens</v>
      </c>
      <c r="E87" s="197"/>
      <c r="F87" s="197"/>
      <c r="G87" s="84">
        <f>SUM(PM_Sportings[[#This Row],[Sporting]:[A-TRAP]])</f>
        <v>0</v>
      </c>
      <c r="H87" s="89" t="str">
        <f>IF(PM_Sportings[[#This Row],[Kopā Punkti]]&gt;0,RANK(PM_Sportings[[#This Row],[Kopā Punkti]],PM_Sportings[Kopā Punkti]),"NAV")</f>
        <v>NAV</v>
      </c>
      <c r="I87" s="84"/>
    </row>
    <row r="88" spans="2:9" ht="15" x14ac:dyDescent="0.25">
      <c r="B88" s="41">
        <v>38</v>
      </c>
      <c r="C88" s="86" t="str">
        <f>INDEX(PM_Dalibnieki[],MATCH(PM_Sportings[[#This Row],[Dablībnieka numurs]],PM_Dalibnieki[Dablībnieka numurs],0),2)</f>
        <v>Bebra Kungs 1</v>
      </c>
      <c r="D88" s="86" t="str">
        <f>INDEX(PM_Dalibnieki[],MATCH(PM_Sportings[[#This Row],[Dablībnieka numurs]],PM_Dalibnieki[Dablībnieka numurs],0),4)</f>
        <v>Juris Zelts</v>
      </c>
      <c r="E88" s="197"/>
      <c r="F88" s="197"/>
      <c r="G88" s="84">
        <f>SUM(PM_Sportings[[#This Row],[Sporting]:[A-TRAP]])</f>
        <v>0</v>
      </c>
      <c r="H88" s="89" t="str">
        <f>IF(PM_Sportings[[#This Row],[Kopā Punkti]]&gt;0,RANK(PM_Sportings[[#This Row],[Kopā Punkti]],PM_Sportings[Kopā Punkti]),"NAV")</f>
        <v>NAV</v>
      </c>
      <c r="I88" s="84"/>
    </row>
    <row r="89" spans="2:9" ht="15" x14ac:dyDescent="0.25">
      <c r="B89" s="41">
        <v>40</v>
      </c>
      <c r="C89" s="86">
        <f>INDEX(PM_Dalibnieki[],MATCH(PM_Sportings[[#This Row],[Dablībnieka numurs]],PM_Dalibnieki[Dablībnieka numurs],0),2)</f>
        <v>0</v>
      </c>
      <c r="D89" s="86" t="str">
        <f>INDEX(PM_Dalibnieki[],MATCH(PM_Sportings[[#This Row],[Dablībnieka numurs]],PM_Dalibnieki[Dablībnieka numurs],0),4)</f>
        <v>Māris Jēkabsons</v>
      </c>
      <c r="E89" s="197"/>
      <c r="F89" s="197"/>
      <c r="G89" s="84">
        <f>SUM(PM_Sportings[[#This Row],[Sporting]:[A-TRAP]])</f>
        <v>0</v>
      </c>
      <c r="H89" s="89" t="str">
        <f>IF(PM_Sportings[[#This Row],[Kopā Punkti]]&gt;0,RANK(PM_Sportings[[#This Row],[Kopā Punkti]],PM_Sportings[Kopā Punkti]),"NAV")</f>
        <v>NAV</v>
      </c>
      <c r="I89" s="84"/>
    </row>
    <row r="90" spans="2:9" ht="15" x14ac:dyDescent="0.25">
      <c r="B90" s="40">
        <v>41</v>
      </c>
      <c r="C90" s="86">
        <f>INDEX(PM_Dalibnieki[],MATCH(PM_Sportings[[#This Row],[Dablībnieka numurs]],PM_Dalibnieki[Dablībnieka numurs],0),2)</f>
        <v>0</v>
      </c>
      <c r="D90" s="86" t="str">
        <f>INDEX(PM_Dalibnieki[],MATCH(PM_Sportings[[#This Row],[Dablībnieka numurs]],PM_Dalibnieki[Dablībnieka numurs],0),4)</f>
        <v>Ilvars Liepiņš</v>
      </c>
      <c r="E90" s="197"/>
      <c r="F90" s="197"/>
      <c r="G90" s="84">
        <f>SUM(PM_Sportings[[#This Row],[Sporting]:[A-TRAP]])</f>
        <v>0</v>
      </c>
      <c r="H90" s="89" t="str">
        <f>IF(PM_Sportings[[#This Row],[Kopā Punkti]]&gt;0,RANK(PM_Sportings[[#This Row],[Kopā Punkti]],PM_Sportings[Kopā Punkti]),"NAV")</f>
        <v>NAV</v>
      </c>
      <c r="I90" s="84"/>
    </row>
    <row r="91" spans="2:9" ht="15" x14ac:dyDescent="0.25">
      <c r="B91" s="40">
        <v>49</v>
      </c>
      <c r="C91" s="86">
        <f>INDEX(PM_Dalibnieki[],MATCH(PM_Sportings[[#This Row],[Dablībnieka numurs]],PM_Dalibnieki[Dablībnieka numurs],0),2)</f>
        <v>0</v>
      </c>
      <c r="D91" s="86" t="str">
        <f>INDEX(PM_Dalibnieki[],MATCH(PM_Sportings[[#This Row],[Dablībnieka numurs]],PM_Dalibnieki[Dablībnieka numurs],0),4)</f>
        <v>Eividas Klepeckas</v>
      </c>
      <c r="E91" s="197"/>
      <c r="F91" s="197"/>
      <c r="G91" s="84">
        <f>SUM(PM_Sportings[[#This Row],[Sporting]:[A-TRAP]])</f>
        <v>0</v>
      </c>
      <c r="H91" s="89" t="str">
        <f>IF(PM_Sportings[[#This Row],[Kopā Punkti]]&gt;0,RANK(PM_Sportings[[#This Row],[Kopā Punkti]],PM_Sportings[Kopā Punkti]),"NAV")</f>
        <v>NAV</v>
      </c>
      <c r="I91" s="84"/>
    </row>
    <row r="92" spans="2:9" ht="15" x14ac:dyDescent="0.25">
      <c r="B92" s="41">
        <v>50</v>
      </c>
      <c r="C92" s="86">
        <f>INDEX(PM_Dalibnieki[],MATCH(PM_Sportings[[#This Row],[Dablībnieka numurs]],PM_Dalibnieki[Dablībnieka numurs],0),2)</f>
        <v>0</v>
      </c>
      <c r="D92" s="86" t="str">
        <f>INDEX(PM_Dalibnieki[],MATCH(PM_Sportings[[#This Row],[Dablībnieka numurs]],PM_Dalibnieki[Dablībnieka numurs],0),4)</f>
        <v>Heraldas Ivaska</v>
      </c>
      <c r="E92" s="197"/>
      <c r="F92" s="197"/>
      <c r="G92" s="84">
        <f>SUM(PM_Sportings[[#This Row],[Sporting]:[A-TRAP]])</f>
        <v>0</v>
      </c>
      <c r="H92" s="89" t="str">
        <f>IF(PM_Sportings[[#This Row],[Kopā Punkti]]&gt;0,RANK(PM_Sportings[[#This Row],[Kopā Punkti]],PM_Sportings[Kopā Punkti]),"NAV")</f>
        <v>NAV</v>
      </c>
      <c r="I92" s="84"/>
    </row>
    <row r="93" spans="2:9" ht="15" x14ac:dyDescent="0.25">
      <c r="B93" s="40">
        <v>57</v>
      </c>
      <c r="C93" s="86">
        <f>INDEX(PM_Dalibnieki[],MATCH(PM_Sportings[[#This Row],[Dablībnieka numurs]],PM_Dalibnieki[Dablībnieka numurs],0),2)</f>
        <v>0</v>
      </c>
      <c r="D93" s="86" t="str">
        <f>INDEX(PM_Dalibnieki[],MATCH(PM_Sportings[[#This Row],[Dablībnieka numurs]],PM_Dalibnieki[Dablībnieka numurs],0),4)</f>
        <v>Andris Sproģis</v>
      </c>
      <c r="E93" s="197"/>
      <c r="F93" s="197"/>
      <c r="G93" s="84">
        <f>SUM(PM_Sportings[[#This Row],[Sporting]:[A-TRAP]])</f>
        <v>0</v>
      </c>
      <c r="H93" s="89" t="str">
        <f>IF(PM_Sportings[[#This Row],[Kopā Punkti]]&gt;0,RANK(PM_Sportings[[#This Row],[Kopā Punkti]],PM_Sportings[Kopā Punkti]),"NAV")</f>
        <v>NAV</v>
      </c>
      <c r="I93" s="84"/>
    </row>
    <row r="94" spans="2:9" ht="15" x14ac:dyDescent="0.25">
      <c r="B94" s="41">
        <v>58</v>
      </c>
      <c r="C94" s="86">
        <f>INDEX(PM_Dalibnieki[],MATCH(PM_Sportings[[#This Row],[Dablībnieka numurs]],PM_Dalibnieki[Dablībnieka numurs],0),2)</f>
        <v>0</v>
      </c>
      <c r="D94" s="86" t="str">
        <f>INDEX(PM_Dalibnieki[],MATCH(PM_Sportings[[#This Row],[Dablībnieka numurs]],PM_Dalibnieki[Dablībnieka numurs],0),4)</f>
        <v>Agris Zariņš</v>
      </c>
      <c r="E94" s="197"/>
      <c r="F94" s="197"/>
      <c r="G94" s="84">
        <f>SUM(PM_Sportings[[#This Row],[Sporting]:[A-TRAP]])</f>
        <v>0</v>
      </c>
      <c r="H94" s="89" t="str">
        <f>IF(PM_Sportings[[#This Row],[Kopā Punkti]]&gt;0,RANK(PM_Sportings[[#This Row],[Kopā Punkti]],PM_Sportings[Kopā Punkti]),"NAV")</f>
        <v>NAV</v>
      </c>
      <c r="I94" s="84"/>
    </row>
    <row r="95" spans="2:9" ht="15" x14ac:dyDescent="0.25">
      <c r="B95" s="40">
        <v>63</v>
      </c>
      <c r="C95" s="86" t="str">
        <f>INDEX(PM_Dalibnieki[],MATCH(PM_Sportings[[#This Row],[Dablībnieka numurs]],PM_Dalibnieki[Dablībnieka numurs],0),2)</f>
        <v>Mārkulīči-Zala arms 2</v>
      </c>
      <c r="D95" s="86" t="str">
        <f>INDEX(PM_Dalibnieki[],MATCH(PM_Sportings[[#This Row],[Dablībnieka numurs]],PM_Dalibnieki[Dablībnieka numurs],0),4)</f>
        <v>Edgars Zeidmanis</v>
      </c>
      <c r="E95" s="197"/>
      <c r="F95" s="197"/>
      <c r="G95" s="84">
        <f>SUM(PM_Sportings[[#This Row],[Sporting]:[A-TRAP]])</f>
        <v>0</v>
      </c>
      <c r="H95" s="89" t="str">
        <f>IF(PM_Sportings[[#This Row],[Kopā Punkti]]&gt;0,RANK(PM_Sportings[[#This Row],[Kopā Punkti]],PM_Sportings[Kopā Punkti]),"NAV")</f>
        <v>NAV</v>
      </c>
      <c r="I95" s="84"/>
    </row>
    <row r="96" spans="2:9" ht="15" x14ac:dyDescent="0.25">
      <c r="B96" s="40">
        <v>67</v>
      </c>
      <c r="C96" s="86">
        <f>INDEX(PM_Dalibnieki[],MATCH(PM_Sportings[[#This Row],[Dablībnieka numurs]],PM_Dalibnieki[Dablībnieka numurs],0),2)</f>
        <v>0</v>
      </c>
      <c r="D96" s="86" t="str">
        <f>INDEX(PM_Dalibnieki[],MATCH(PM_Sportings[[#This Row],[Dablībnieka numurs]],PM_Dalibnieki[Dablībnieka numurs],0),4)</f>
        <v>Mārtiņš Rubenis</v>
      </c>
      <c r="E96" s="197"/>
      <c r="F96" s="197"/>
      <c r="G96" s="84">
        <f>SUM(PM_Sportings[[#This Row],[Sporting]:[A-TRAP]])</f>
        <v>0</v>
      </c>
      <c r="H96" s="89" t="str">
        <f>IF(PM_Sportings[[#This Row],[Kopā Punkti]]&gt;0,RANK(PM_Sportings[[#This Row],[Kopā Punkti]],PM_Sportings[Kopā Punkti]),"NAV")</f>
        <v>NAV</v>
      </c>
      <c r="I96" s="84"/>
    </row>
    <row r="97" spans="2:9" ht="15" x14ac:dyDescent="0.25">
      <c r="B97" s="40">
        <v>75</v>
      </c>
      <c r="C97" s="86">
        <f>INDEX(PM_Dalibnieki[],MATCH(PM_Sportings[[#This Row],[Dablībnieka numurs]],PM_Dalibnieki[Dablībnieka numurs],0),2)</f>
        <v>0</v>
      </c>
      <c r="D97" s="86" t="str">
        <f>INDEX(PM_Dalibnieki[],MATCH(PM_Sportings[[#This Row],[Dablībnieka numurs]],PM_Dalibnieki[Dablībnieka numurs],0),4)</f>
        <v>Nikolajs Arhipovs</v>
      </c>
      <c r="E97" s="197"/>
      <c r="F97" s="197"/>
      <c r="G97" s="84">
        <f>SUM(PM_Sportings[[#This Row],[Sporting]:[A-TRAP]])</f>
        <v>0</v>
      </c>
      <c r="H97" s="89" t="str">
        <f>IF(PM_Sportings[[#This Row],[Kopā Punkti]]&gt;0,RANK(PM_Sportings[[#This Row],[Kopā Punkti]],PM_Sportings[Kopā Punkti]),"NAV")</f>
        <v>NAV</v>
      </c>
      <c r="I97" s="84"/>
    </row>
    <row r="98" spans="2:9" ht="15" x14ac:dyDescent="0.25">
      <c r="B98" s="40">
        <v>77</v>
      </c>
      <c r="C98" s="86">
        <f>INDEX(PM_Dalibnieki[],MATCH(PM_Sportings[[#This Row],[Dablībnieka numurs]],PM_Dalibnieki[Dablībnieka numurs],0),2)</f>
        <v>0</v>
      </c>
      <c r="D98" s="86" t="str">
        <f>INDEX(PM_Dalibnieki[],MATCH(PM_Sportings[[#This Row],[Dablībnieka numurs]],PM_Dalibnieki[Dablībnieka numurs],0),4)</f>
        <v>Sergejs Drozdovs</v>
      </c>
      <c r="E98" s="197"/>
      <c r="F98" s="197"/>
      <c r="G98" s="84">
        <f>SUM(PM_Sportings[[#This Row],[Sporting]:[A-TRAP]])</f>
        <v>0</v>
      </c>
      <c r="H98" s="89" t="str">
        <f>IF(PM_Sportings[[#This Row],[Kopā Punkti]]&gt;0,RANK(PM_Sportings[[#This Row],[Kopā Punkti]],PM_Sportings[Kopā Punkti]),"NAV")</f>
        <v>NAV</v>
      </c>
      <c r="I98" s="84"/>
    </row>
    <row r="99" spans="2:9" ht="15" x14ac:dyDescent="0.25">
      <c r="B99" s="40">
        <v>79</v>
      </c>
      <c r="C99" s="86" t="str">
        <f>INDEX(PM_Dalibnieki[],MATCH(PM_Sportings[[#This Row],[Dablībnieka numurs]],PM_Dalibnieki[Dablībnieka numurs],0),2)</f>
        <v>Mārkulīči-Zala arms 2</v>
      </c>
      <c r="D99" s="86" t="str">
        <f>INDEX(PM_Dalibnieki[],MATCH(PM_Sportings[[#This Row],[Dablībnieka numurs]],PM_Dalibnieki[Dablībnieka numurs],0),4)</f>
        <v>Agnese  Kārkliņa</v>
      </c>
      <c r="E99" s="197"/>
      <c r="F99" s="197"/>
      <c r="G99" s="84">
        <f>SUM(PM_Sportings[[#This Row],[Sporting]:[A-TRAP]])</f>
        <v>0</v>
      </c>
      <c r="H99" s="89" t="str">
        <f>IF(PM_Sportings[[#This Row],[Kopā Punkti]]&gt;0,RANK(PM_Sportings[[#This Row],[Kopā Punkti]],PM_Sportings[Kopā Punkti]),"NAV")</f>
        <v>NAV</v>
      </c>
      <c r="I99" s="129"/>
    </row>
    <row r="100" spans="2:9" ht="15" x14ac:dyDescent="0.25">
      <c r="B100" s="41">
        <v>80</v>
      </c>
      <c r="C100" s="86">
        <f>INDEX(PM_Dalibnieki[],MATCH(PM_Sportings[[#This Row],[Dablībnieka numurs]],PM_Dalibnieki[Dablībnieka numurs],0),2)</f>
        <v>0</v>
      </c>
      <c r="D100" s="86" t="str">
        <f>INDEX(PM_Dalibnieki[],MATCH(PM_Sportings[[#This Row],[Dablībnieka numurs]],PM_Dalibnieki[Dablībnieka numurs],0),4)</f>
        <v>NAV</v>
      </c>
      <c r="E100" s="197"/>
      <c r="F100" s="197"/>
      <c r="G100" s="84">
        <f>SUM(PM_Sportings[[#This Row],[Sporting]:[A-TRAP]])</f>
        <v>0</v>
      </c>
      <c r="H100" s="89" t="str">
        <f>IF(PM_Sportings[[#This Row],[Kopā Punkti]]&gt;0,RANK(PM_Sportings[[#This Row],[Kopā Punkti]],PM_Sportings[Kopā Punkti]),"NAV")</f>
        <v>NAV</v>
      </c>
      <c r="I100" s="129"/>
    </row>
    <row r="101" spans="2:9" ht="15" x14ac:dyDescent="0.25">
      <c r="B101" s="40">
        <v>83</v>
      </c>
      <c r="C101" s="86">
        <f>INDEX(PM_Dalibnieki[],MATCH(PM_Sportings[[#This Row],[Dablībnieka numurs]],PM_Dalibnieki[Dablībnieka numurs],0),2)</f>
        <v>0</v>
      </c>
      <c r="D101" s="86" t="str">
        <f>INDEX(PM_Dalibnieki[],MATCH(PM_Sportings[[#This Row],[Dablībnieka numurs]],PM_Dalibnieki[Dablībnieka numurs],0),4)</f>
        <v>Juris Lazdiņš</v>
      </c>
      <c r="E101" s="197"/>
      <c r="F101" s="197"/>
      <c r="G101" s="84">
        <f>SUM(PM_Sportings[[#This Row],[Sporting]:[A-TRAP]])</f>
        <v>0</v>
      </c>
      <c r="H101" s="89" t="str">
        <f>IF(PM_Sportings[[#This Row],[Kopā Punkti]]&gt;0,RANK(PM_Sportings[[#This Row],[Kopā Punkti]],PM_Sportings[Kopā Punkti]),"NAV")</f>
        <v>NAV</v>
      </c>
      <c r="I101" s="129"/>
    </row>
    <row r="102" spans="2:9" ht="15" x14ac:dyDescent="0.25">
      <c r="B102" s="40">
        <v>85</v>
      </c>
      <c r="C102" s="86">
        <f>INDEX(PM_Dalibnieki[],MATCH(PM_Sportings[[#This Row],[Dablībnieka numurs]],PM_Dalibnieki[Dablībnieka numurs],0),2)</f>
        <v>0</v>
      </c>
      <c r="D102" s="86" t="str">
        <f>INDEX(PM_Dalibnieki[],MATCH(PM_Sportings[[#This Row],[Dablībnieka numurs]],PM_Dalibnieki[Dablībnieka numurs],0),4)</f>
        <v>NAV</v>
      </c>
      <c r="E102" s="197"/>
      <c r="F102" s="197"/>
      <c r="G102" s="84">
        <f>SUM(PM_Sportings[[#This Row],[Sporting]:[A-TRAP]])</f>
        <v>0</v>
      </c>
      <c r="H102" s="89" t="str">
        <f>IF(PM_Sportings[[#This Row],[Kopā Punkti]]&gt;0,RANK(PM_Sportings[[#This Row],[Kopā Punkti]],PM_Sportings[Kopā Punkti]),"NAV")</f>
        <v>NAV</v>
      </c>
      <c r="I102" s="129"/>
    </row>
    <row r="103" spans="2:9" ht="15" x14ac:dyDescent="0.25">
      <c r="B103" s="40">
        <v>89</v>
      </c>
      <c r="C103" s="86">
        <f>INDEX(PM_Dalibnieki[],MATCH(PM_Sportings[[#This Row],[Dablībnieka numurs]],PM_Dalibnieki[Dablībnieka numurs],0),2)</f>
        <v>0</v>
      </c>
      <c r="D103" s="86" t="str">
        <f>INDEX(PM_Dalibnieki[],MATCH(PM_Sportings[[#This Row],[Dablībnieka numurs]],PM_Dalibnieki[Dablībnieka numurs],0),4)</f>
        <v>Oskars Lāma</v>
      </c>
      <c r="E103" s="197"/>
      <c r="F103" s="197"/>
      <c r="G103" s="84">
        <f>SUM(PM_Sportings[[#This Row],[Sporting]:[A-TRAP]])</f>
        <v>0</v>
      </c>
      <c r="H103" s="89" t="str">
        <f>IF(PM_Sportings[[#This Row],[Kopā Punkti]]&gt;0,RANK(PM_Sportings[[#This Row],[Kopā Punkti]],PM_Sportings[Kopā Punkti]),"NAV")</f>
        <v>NAV</v>
      </c>
      <c r="I103" s="129"/>
    </row>
    <row r="104" spans="2:9" ht="15" x14ac:dyDescent="0.25">
      <c r="B104" s="41">
        <v>90</v>
      </c>
      <c r="C104" s="86">
        <f>INDEX(PM_Dalibnieki[],MATCH(PM_Sportings[[#This Row],[Dablībnieka numurs]],PM_Dalibnieki[Dablībnieka numurs],0),2)</f>
        <v>0</v>
      </c>
      <c r="D104" s="86" t="str">
        <f>INDEX(PM_Dalibnieki[],MATCH(PM_Sportings[[#This Row],[Dablībnieka numurs]],PM_Dalibnieki[Dablībnieka numurs],0),4)</f>
        <v>Nikola Marija Lāma</v>
      </c>
      <c r="E104" s="197"/>
      <c r="F104" s="197"/>
      <c r="G104" s="84">
        <f>SUM(PM_Sportings[[#This Row],[Sporting]:[A-TRAP]])</f>
        <v>0</v>
      </c>
      <c r="H104" s="89" t="str">
        <f>IF(PM_Sportings[[#This Row],[Kopā Punkti]]&gt;0,RANK(PM_Sportings[[#This Row],[Kopā Punkti]],PM_Sportings[Kopā Punkti]),"NAV")</f>
        <v>NAV</v>
      </c>
      <c r="I104" s="129"/>
    </row>
    <row r="105" spans="2:9" ht="15" x14ac:dyDescent="0.25">
      <c r="B105" s="40">
        <v>91</v>
      </c>
      <c r="C105" s="86" t="str">
        <f>INDEX(PM_Dalibnieki[],MATCH(PM_Sportings[[#This Row],[Dablībnieka numurs]],PM_Dalibnieki[Dablībnieka numurs],0),2)</f>
        <v>Bebra Kungs 2</v>
      </c>
      <c r="D105" s="86" t="str">
        <f>INDEX(PM_Dalibnieki[],MATCH(PM_Sportings[[#This Row],[Dablībnieka numurs]],PM_Dalibnieki[Dablībnieka numurs],0),4)</f>
        <v>Lienīte Skaraine</v>
      </c>
      <c r="E105" s="197"/>
      <c r="F105" s="197"/>
      <c r="G105" s="84">
        <f>SUM(PM_Sportings[[#This Row],[Sporting]:[A-TRAP]])</f>
        <v>0</v>
      </c>
      <c r="H105" s="89" t="str">
        <f>IF(PM_Sportings[[#This Row],[Kopā Punkti]]&gt;0,RANK(PM_Sportings[[#This Row],[Kopā Punkti]],PM_Sportings[Kopā Punkti]),"NAV")</f>
        <v>NAV</v>
      </c>
      <c r="I105" s="129"/>
    </row>
    <row r="106" spans="2:9" ht="15" x14ac:dyDescent="0.25">
      <c r="B106" s="41">
        <v>92</v>
      </c>
      <c r="C106" s="86" t="str">
        <f>INDEX(PM_Dalibnieki[],MATCH(PM_Sportings[[#This Row],[Dablībnieka numurs]],PM_Dalibnieki[Dablībnieka numurs],0),2)</f>
        <v>Bebra kungs 1</v>
      </c>
      <c r="D106" s="86" t="str">
        <f>INDEX(PM_Dalibnieki[],MATCH(PM_Sportings[[#This Row],[Dablībnieka numurs]],PM_Dalibnieki[Dablībnieka numurs],0),4)</f>
        <v>Agnis Dombrovics</v>
      </c>
      <c r="E106" s="197"/>
      <c r="F106" s="197"/>
      <c r="G106" s="84">
        <f>SUM(PM_Sportings[[#This Row],[Sporting]:[A-TRAP]])</f>
        <v>0</v>
      </c>
      <c r="H106" s="89" t="str">
        <f>IF(PM_Sportings[[#This Row],[Kopā Punkti]]&gt;0,RANK(PM_Sportings[[#This Row],[Kopā Punkti]],PM_Sportings[Kopā Punkti]),"NAV")</f>
        <v>NAV</v>
      </c>
      <c r="I106" s="129"/>
    </row>
    <row r="107" spans="2:9" ht="15" x14ac:dyDescent="0.25">
      <c r="B107" s="40">
        <v>93</v>
      </c>
      <c r="C107" s="86">
        <f>INDEX(PM_Dalibnieki[],MATCH(PM_Sportings[[#This Row],[Dablībnieka numurs]],PM_Dalibnieki[Dablībnieka numurs],0),2)</f>
        <v>0</v>
      </c>
      <c r="D107" s="86" t="str">
        <f>INDEX(PM_Dalibnieki[],MATCH(PM_Sportings[[#This Row],[Dablībnieka numurs]],PM_Dalibnieki[Dablībnieka numurs],0),4)</f>
        <v>Mārtiņš  Bergs</v>
      </c>
      <c r="E107" s="197"/>
      <c r="F107" s="197"/>
      <c r="G107" s="84">
        <f>SUM(PM_Sportings[[#This Row],[Sporting]:[A-TRAP]])</f>
        <v>0</v>
      </c>
      <c r="H107" s="89" t="str">
        <f>IF(PM_Sportings[[#This Row],[Kopā Punkti]]&gt;0,RANK(PM_Sportings[[#This Row],[Kopā Punkti]],PM_Sportings[Kopā Punkti]),"NAV")</f>
        <v>NAV</v>
      </c>
      <c r="I107" s="129"/>
    </row>
    <row r="108" spans="2:9" ht="15" x14ac:dyDescent="0.25">
      <c r="B108" s="41">
        <v>94</v>
      </c>
      <c r="C108" s="86">
        <f>INDEX(PM_Dalibnieki[],MATCH(PM_Sportings[[#This Row],[Dablībnieka numurs]],PM_Dalibnieki[Dablībnieka numurs],0),2)</f>
        <v>0</v>
      </c>
      <c r="D108" s="86" t="str">
        <f>INDEX(PM_Dalibnieki[],MATCH(PM_Sportings[[#This Row],[Dablībnieka numurs]],PM_Dalibnieki[Dablībnieka numurs],0),4)</f>
        <v>Renārs  Birniks</v>
      </c>
      <c r="E108" s="197"/>
      <c r="F108" s="197"/>
      <c r="G108" s="84">
        <f>SUM(PM_Sportings[[#This Row],[Sporting]:[A-TRAP]])</f>
        <v>0</v>
      </c>
      <c r="H108" s="89" t="str">
        <f>IF(PM_Sportings[[#This Row],[Kopā Punkti]]&gt;0,RANK(PM_Sportings[[#This Row],[Kopā Punkti]],PM_Sportings[Kopā Punkti]),"NAV")</f>
        <v>NAV</v>
      </c>
      <c r="I108" s="129"/>
    </row>
    <row r="109" spans="2:9" ht="15" x14ac:dyDescent="0.25">
      <c r="B109" s="41">
        <v>96</v>
      </c>
      <c r="C109" s="86">
        <f>INDEX(PM_Dalibnieki[],MATCH(PM_Sportings[[#This Row],[Dablībnieka numurs]],PM_Dalibnieki[Dablībnieka numurs],0),2)</f>
        <v>0</v>
      </c>
      <c r="D109" s="86" t="str">
        <f>INDEX(PM_Dalibnieki[],MATCH(PM_Sportings[[#This Row],[Dablībnieka numurs]],PM_Dalibnieki[Dablībnieka numurs],0),4)</f>
        <v>Jānis Rūdolfs</v>
      </c>
      <c r="E109" s="197"/>
      <c r="F109" s="197"/>
      <c r="G109" s="84">
        <f>SUM(PM_Sportings[[#This Row],[Sporting]:[A-TRAP]])</f>
        <v>0</v>
      </c>
      <c r="H109" s="89" t="str">
        <f>IF(PM_Sportings[[#This Row],[Kopā Punkti]]&gt;0,RANK(PM_Sportings[[#This Row],[Kopā Punkti]],PM_Sportings[Kopā Punkti]),"NAV")</f>
        <v>NAV</v>
      </c>
      <c r="I109" s="129"/>
    </row>
    <row r="110" spans="2:9" ht="15" x14ac:dyDescent="0.25">
      <c r="B110" s="40">
        <v>97</v>
      </c>
      <c r="C110" s="86" t="str">
        <f>INDEX(PM_Dalibnieki[],MATCH(PM_Sportings[[#This Row],[Dablībnieka numurs]],PM_Dalibnieki[Dablībnieka numurs],0),2)</f>
        <v>Mārkulīči-Zala arms 3</v>
      </c>
      <c r="D110" s="86" t="str">
        <f>INDEX(PM_Dalibnieki[],MATCH(PM_Sportings[[#This Row],[Dablībnieka numurs]],PM_Dalibnieki[Dablībnieka numurs],0),4)</f>
        <v>Marina Rjabkova</v>
      </c>
      <c r="E110" s="197"/>
      <c r="F110" s="197"/>
      <c r="G110" s="84">
        <f>SUM(PM_Sportings[[#This Row],[Sporting]:[A-TRAP]])</f>
        <v>0</v>
      </c>
      <c r="H110" s="89" t="str">
        <f>IF(PM_Sportings[[#This Row],[Kopā Punkti]]&gt;0,RANK(PM_Sportings[[#This Row],[Kopā Punkti]],PM_Sportings[Kopā Punkti]),"NAV")</f>
        <v>NAV</v>
      </c>
      <c r="I110" s="129"/>
    </row>
    <row r="111" spans="2:9" ht="15" x14ac:dyDescent="0.25">
      <c r="B111" s="41">
        <v>98</v>
      </c>
      <c r="C111" s="86" t="str">
        <f>INDEX(PM_Dalibnieki[],MATCH(PM_Sportings[[#This Row],[Dablībnieka numurs]],PM_Dalibnieki[Dablībnieka numurs],0),2)</f>
        <v>Āpškalni</v>
      </c>
      <c r="D111" s="86" t="str">
        <f>INDEX(PM_Dalibnieki[],MATCH(PM_Sportings[[#This Row],[Dablībnieka numurs]],PM_Dalibnieki[Dablībnieka numurs],0),4)</f>
        <v>Mārtiņš Žīgurs</v>
      </c>
      <c r="E111" s="197"/>
      <c r="F111" s="197"/>
      <c r="G111" s="84">
        <f>SUM(PM_Sportings[[#This Row],[Sporting]:[A-TRAP]])</f>
        <v>0</v>
      </c>
      <c r="H111" s="89" t="str">
        <f>IF(PM_Sportings[[#This Row],[Kopā Punkti]]&gt;0,RANK(PM_Sportings[[#This Row],[Kopā Punkti]],PM_Sportings[Kopā Punkti]),"NAV")</f>
        <v>NAV</v>
      </c>
      <c r="I111" s="129"/>
    </row>
    <row r="112" spans="2:9" ht="15" x14ac:dyDescent="0.25">
      <c r="B112" s="40">
        <v>99</v>
      </c>
      <c r="C112" s="86" t="str">
        <f>INDEX(PM_Dalibnieki[],MATCH(PM_Sportings[[#This Row],[Dablībnieka numurs]],PM_Dalibnieki[Dablībnieka numurs],0),2)</f>
        <v>Āpškalni</v>
      </c>
      <c r="D112" s="86" t="str">
        <f>INDEX(PM_Dalibnieki[],MATCH(PM_Sportings[[#This Row],[Dablībnieka numurs]],PM_Dalibnieki[Dablībnieka numurs],0),4)</f>
        <v>Elīna Žīgure</v>
      </c>
      <c r="E112" s="197"/>
      <c r="F112" s="197"/>
      <c r="G112" s="84">
        <f>SUM(PM_Sportings[[#This Row],[Sporting]:[A-TRAP]])</f>
        <v>0</v>
      </c>
      <c r="H112" s="89" t="str">
        <f>IF(PM_Sportings[[#This Row],[Kopā Punkti]]&gt;0,RANK(PM_Sportings[[#This Row],[Kopā Punkti]],PM_Sportings[Kopā Punkti]),"NAV")</f>
        <v>NAV</v>
      </c>
      <c r="I112" s="129"/>
    </row>
    <row r="113" spans="2:9" ht="15" x14ac:dyDescent="0.25">
      <c r="B113" s="41">
        <v>100</v>
      </c>
      <c r="C113" s="86" t="str">
        <f>INDEX(PM_Dalibnieki[],MATCH(PM_Sportings[[#This Row],[Dablībnieka numurs]],PM_Dalibnieki[Dablībnieka numurs],0),2)</f>
        <v>Āpškalni</v>
      </c>
      <c r="D113" s="86" t="str">
        <f>INDEX(PM_Dalibnieki[],MATCH(PM_Sportings[[#This Row],[Dablībnieka numurs]],PM_Dalibnieki[Dablībnieka numurs],0),4)</f>
        <v>Agris Anšmits</v>
      </c>
      <c r="E113" s="197"/>
      <c r="F113" s="197"/>
      <c r="G113" s="84">
        <f>SUM(PM_Sportings[[#This Row],[Sporting]:[A-TRAP]])</f>
        <v>0</v>
      </c>
      <c r="H113" s="89" t="str">
        <f>IF(PM_Sportings[[#This Row],[Kopā Punkti]]&gt;0,RANK(PM_Sportings[[#This Row],[Kopā Punkti]],PM_Sportings[Kopā Punkti]),"NAV")</f>
        <v>NAV</v>
      </c>
      <c r="I113" s="129"/>
    </row>
    <row r="114" spans="2:9" ht="15" x14ac:dyDescent="0.25">
      <c r="B114" s="40">
        <v>101</v>
      </c>
      <c r="C114" s="86" t="str">
        <f>INDEX(PM_Dalibnieki[],MATCH(PM_Sportings[[#This Row],[Dablībnieka numurs]],PM_Dalibnieki[Dablībnieka numurs],0),2)</f>
        <v>Āpškalni</v>
      </c>
      <c r="D114" s="86" t="str">
        <f>INDEX(PM_Dalibnieki[],MATCH(PM_Sportings[[#This Row],[Dablībnieka numurs]],PM_Dalibnieki[Dablībnieka numurs],0),4)</f>
        <v>Aleksejs Bosakovs</v>
      </c>
      <c r="E114" s="197"/>
      <c r="F114" s="197"/>
      <c r="G114" s="84">
        <f>SUM(PM_Sportings[[#This Row],[Sporting]:[A-TRAP]])</f>
        <v>0</v>
      </c>
      <c r="H114" s="89" t="str">
        <f>IF(PM_Sportings[[#This Row],[Kopā Punkti]]&gt;0,RANK(PM_Sportings[[#This Row],[Kopā Punkti]],PM_Sportings[Kopā Punkti]),"NAV")</f>
        <v>NAV</v>
      </c>
      <c r="I114" s="129"/>
    </row>
    <row r="115" spans="2:9" ht="15" x14ac:dyDescent="0.25">
      <c r="B115" s="40">
        <v>103</v>
      </c>
      <c r="C115" s="86">
        <f>INDEX(PM_Dalibnieki[],MATCH(PM_Sportings[[#This Row],[Dablībnieka numurs]],PM_Dalibnieki[Dablībnieka numurs],0),2)</f>
        <v>0</v>
      </c>
      <c r="D115" s="86" t="str">
        <f>INDEX(PM_Dalibnieki[],MATCH(PM_Sportings[[#This Row],[Dablībnieka numurs]],PM_Dalibnieki[Dablībnieka numurs],0),4)</f>
        <v>Kaspars Ancāns</v>
      </c>
      <c r="E115" s="197"/>
      <c r="F115" s="197"/>
      <c r="G115" s="84">
        <f>SUM(PM_Sportings[[#This Row],[Sporting]:[A-TRAP]])</f>
        <v>0</v>
      </c>
      <c r="H115" s="89" t="str">
        <f>IF(PM_Sportings[[#This Row],[Kopā Punkti]]&gt;0,RANK(PM_Sportings[[#This Row],[Kopā Punkti]],PM_Sportings[Kopā Punkti]),"NAV")</f>
        <v>NAV</v>
      </c>
      <c r="I115" s="129"/>
    </row>
    <row r="116" spans="2:9" ht="15" x14ac:dyDescent="0.25">
      <c r="B116" s="41">
        <v>104</v>
      </c>
      <c r="C116" s="86" t="str">
        <f>INDEX(PM_Dalibnieki[],MATCH(PM_Sportings[[#This Row],[Dablībnieka numurs]],PM_Dalibnieki[Dablībnieka numurs],0),2)</f>
        <v>Mārkulīči-Zala arms 2</v>
      </c>
      <c r="D116" s="86" t="str">
        <f>INDEX(PM_Dalibnieki[],MATCH(PM_Sportings[[#This Row],[Dablībnieka numurs]],PM_Dalibnieki[Dablībnieka numurs],0),4)</f>
        <v>Ojārs Dālders</v>
      </c>
      <c r="E116" s="197"/>
      <c r="F116" s="197"/>
      <c r="G116" s="84">
        <f>SUM(PM_Sportings[[#This Row],[Sporting]:[A-TRAP]])</f>
        <v>0</v>
      </c>
      <c r="H116" s="89" t="str">
        <f>IF(PM_Sportings[[#This Row],[Kopā Punkti]]&gt;0,RANK(PM_Sportings[[#This Row],[Kopā Punkti]],PM_Sportings[Kopā Punkti]),"NAV")</f>
        <v>NAV</v>
      </c>
      <c r="I116" s="129"/>
    </row>
    <row r="117" spans="2:9" ht="15" x14ac:dyDescent="0.25">
      <c r="B117" s="40">
        <v>105</v>
      </c>
      <c r="C117" s="86">
        <f>INDEX(PM_Dalibnieki[],MATCH(PM_Sportings[[#This Row],[Dablībnieka numurs]],PM_Dalibnieki[Dablībnieka numurs],0),2)</f>
        <v>0</v>
      </c>
      <c r="D117" s="86" t="str">
        <f>INDEX(PM_Dalibnieki[],MATCH(PM_Sportings[[#This Row],[Dablībnieka numurs]],PM_Dalibnieki[Dablībnieka numurs],0),4)</f>
        <v>Modris Irbens</v>
      </c>
      <c r="E117" s="197"/>
      <c r="F117" s="197"/>
      <c r="G117" s="84">
        <f>SUM(PM_Sportings[[#This Row],[Sporting]:[A-TRAP]])</f>
        <v>0</v>
      </c>
      <c r="H117" s="89" t="str">
        <f>IF(PM_Sportings[[#This Row],[Kopā Punkti]]&gt;0,RANK(PM_Sportings[[#This Row],[Kopā Punkti]],PM_Sportings[Kopā Punkti]),"NAV")</f>
        <v>NAV</v>
      </c>
      <c r="I117" s="129"/>
    </row>
    <row r="118" spans="2:9" ht="15" x14ac:dyDescent="0.25">
      <c r="B118" s="40">
        <v>107</v>
      </c>
      <c r="C118" s="86" t="str">
        <f>INDEX(PM_Dalibnieki[],MATCH(PM_Sportings[[#This Row],[Dablībnieka numurs]],PM_Dalibnieki[Dablībnieka numurs],0),2)</f>
        <v>Bebra kungs 1</v>
      </c>
      <c r="D118" s="86" t="str">
        <f>INDEX(PM_Dalibnieki[],MATCH(PM_Sportings[[#This Row],[Dablībnieka numurs]],PM_Dalibnieki[Dablībnieka numurs],0),4)</f>
        <v>Beāte Goba</v>
      </c>
      <c r="E118" s="197"/>
      <c r="F118" s="197"/>
      <c r="G118" s="84">
        <f>SUM(PM_Sportings[[#This Row],[Sporting]:[A-TRAP]])</f>
        <v>0</v>
      </c>
      <c r="H118" s="89" t="str">
        <f>IF(PM_Sportings[[#This Row],[Kopā Punkti]]&gt;0,RANK(PM_Sportings[[#This Row],[Kopā Punkti]],PM_Sportings[Kopā Punkti]),"NAV")</f>
        <v>NAV</v>
      </c>
      <c r="I118" s="129"/>
    </row>
    <row r="119" spans="2:9" ht="15" x14ac:dyDescent="0.25">
      <c r="B119" s="40">
        <v>111</v>
      </c>
      <c r="C119" s="86">
        <f>INDEX(PM_Dalibnieki[],MATCH(PM_Sportings[[#This Row],[Dablībnieka numurs]],PM_Dalibnieki[Dablībnieka numurs],0),2)</f>
        <v>0</v>
      </c>
      <c r="D119" s="86" t="str">
        <f>INDEX(PM_Dalibnieki[],MATCH(PM_Sportings[[#This Row],[Dablībnieka numurs]],PM_Dalibnieki[Dablībnieka numurs],0),4)</f>
        <v>Uģis Ventiņš</v>
      </c>
      <c r="E119" s="197"/>
      <c r="F119" s="197"/>
      <c r="G119" s="84">
        <f>SUM(PM_Sportings[[#This Row],[Sporting]:[A-TRAP]])</f>
        <v>0</v>
      </c>
      <c r="H119" s="89" t="str">
        <f>IF(PM_Sportings[[#This Row],[Kopā Punkti]]&gt;0,RANK(PM_Sportings[[#This Row],[Kopā Punkti]],PM_Sportings[Kopā Punkti]),"NAV")</f>
        <v>NAV</v>
      </c>
      <c r="I119" s="129"/>
    </row>
    <row r="120" spans="2:9" ht="15" x14ac:dyDescent="0.25">
      <c r="B120" s="41">
        <v>112</v>
      </c>
      <c r="C120" s="86">
        <f>INDEX(PM_Dalibnieki[],MATCH(PM_Sportings[[#This Row],[Dablībnieka numurs]],PM_Dalibnieki[Dablībnieka numurs],0),2)</f>
        <v>0</v>
      </c>
      <c r="D120" s="86" t="str">
        <f>INDEX(PM_Dalibnieki[],MATCH(PM_Sportings[[#This Row],[Dablībnieka numurs]],PM_Dalibnieki[Dablībnieka numurs],0),4)</f>
        <v>Uldis Markuss</v>
      </c>
      <c r="E120" s="197"/>
      <c r="F120" s="197"/>
      <c r="G120" s="84">
        <f>SUM(PM_Sportings[[#This Row],[Sporting]:[A-TRAP]])</f>
        <v>0</v>
      </c>
      <c r="H120" s="89" t="str">
        <f>IF(PM_Sportings[[#This Row],[Kopā Punkti]]&gt;0,RANK(PM_Sportings[[#This Row],[Kopā Punkti]],PM_Sportings[Kopā Punkti]),"NAV")</f>
        <v>NAV</v>
      </c>
      <c r="I120" s="129"/>
    </row>
    <row r="121" spans="2:9" ht="15" x14ac:dyDescent="0.25">
      <c r="B121" s="40">
        <v>113</v>
      </c>
      <c r="C121" s="86" t="str">
        <f>INDEX(PM_Dalibnieki[],MATCH(PM_Sportings[[#This Row],[Dablībnieka numurs]],PM_Dalibnieki[Dablībnieka numurs],0),2)</f>
        <v>Mārkulīči-Zala arms 3</v>
      </c>
      <c r="D121" s="86" t="str">
        <f>INDEX(PM_Dalibnieki[],MATCH(PM_Sportings[[#This Row],[Dablībnieka numurs]],PM_Dalibnieki[Dablībnieka numurs],0),4)</f>
        <v>Aigars Legzdiņš</v>
      </c>
      <c r="E121" s="197"/>
      <c r="F121" s="197"/>
      <c r="G121" s="84">
        <f>SUM(PM_Sportings[[#This Row],[Sporting]:[A-TRAP]])</f>
        <v>0</v>
      </c>
      <c r="H121" s="89" t="str">
        <f>IF(PM_Sportings[[#This Row],[Kopā Punkti]]&gt;0,RANK(PM_Sportings[[#This Row],[Kopā Punkti]],PM_Sportings[Kopā Punkti]),"NAV")</f>
        <v>NAV</v>
      </c>
      <c r="I121" s="129"/>
    </row>
    <row r="122" spans="2:9" ht="15" x14ac:dyDescent="0.25">
      <c r="B122" s="41">
        <v>114</v>
      </c>
      <c r="C122" s="86">
        <f>INDEX(PM_Dalibnieki[],MATCH(PM_Sportings[[#This Row],[Dablībnieka numurs]],PM_Dalibnieki[Dablībnieka numurs],0),2)</f>
        <v>0</v>
      </c>
      <c r="D122" s="86" t="str">
        <f>INDEX(PM_Dalibnieki[],MATCH(PM_Sportings[[#This Row],[Dablībnieka numurs]],PM_Dalibnieki[Dablībnieka numurs],0),4)</f>
        <v>Audris Bērziņš</v>
      </c>
      <c r="E122" s="197"/>
      <c r="F122" s="197"/>
      <c r="G122" s="84">
        <f>SUM(PM_Sportings[[#This Row],[Sporting]:[A-TRAP]])</f>
        <v>0</v>
      </c>
      <c r="H122" s="89" t="str">
        <f>IF(PM_Sportings[[#This Row],[Kopā Punkti]]&gt;0,RANK(PM_Sportings[[#This Row],[Kopā Punkti]],PM_Sportings[Kopā Punkti]),"NAV")</f>
        <v>NAV</v>
      </c>
      <c r="I122" s="129"/>
    </row>
    <row r="123" spans="2:9" ht="15" x14ac:dyDescent="0.25">
      <c r="B123" s="40">
        <v>115</v>
      </c>
      <c r="C123" s="86">
        <f>INDEX(PM_Dalibnieki[],MATCH(PM_Sportings[[#This Row],[Dablībnieka numurs]],PM_Dalibnieki[Dablībnieka numurs],0),2)</f>
        <v>0</v>
      </c>
      <c r="D123" s="86" t="str">
        <f>INDEX(PM_Dalibnieki[],MATCH(PM_Sportings[[#This Row],[Dablībnieka numurs]],PM_Dalibnieki[Dablībnieka numurs],0),4)</f>
        <v>Andris Bašens</v>
      </c>
      <c r="E123" s="197"/>
      <c r="F123" s="197"/>
      <c r="G123" s="84">
        <f>SUM(PM_Sportings[[#This Row],[Sporting]:[A-TRAP]])</f>
        <v>0</v>
      </c>
      <c r="H123" s="89" t="str">
        <f>IF(PM_Sportings[[#This Row],[Kopā Punkti]]&gt;0,RANK(PM_Sportings[[#This Row],[Kopā Punkti]],PM_Sportings[Kopā Punkti]),"NAV")</f>
        <v>NAV</v>
      </c>
      <c r="I123" s="129"/>
    </row>
    <row r="124" spans="2:9" ht="15" hidden="1" x14ac:dyDescent="0.25">
      <c r="B124" s="40">
        <v>117</v>
      </c>
      <c r="C124" s="86">
        <f>INDEX(PM_Dalibnieki[],MATCH(PM_Sportings[[#This Row],[Dablībnieka numurs]],PM_Dalibnieki[Dablībnieka numurs],0),2)</f>
        <v>0</v>
      </c>
      <c r="D124" s="86">
        <f>INDEX(PM_Dalibnieki[],MATCH(PM_Sportings[[#This Row],[Dablībnieka numurs]],PM_Dalibnieki[Dablībnieka numurs],0),4)</f>
        <v>0</v>
      </c>
      <c r="E124" s="197"/>
      <c r="F124" s="197"/>
      <c r="G124" s="84">
        <f>SUM(PM_Sportings[[#This Row],[Sporting]:[A-TRAP]])</f>
        <v>0</v>
      </c>
      <c r="H124" s="89" t="str">
        <f>IF(PM_Sportings[[#This Row],[Kopā Punkti]]&gt;0,RANK(PM_Sportings[[#This Row],[Kopā Punkti]],PM_Sportings[Kopā Punkti]),"NAV")</f>
        <v>NAV</v>
      </c>
      <c r="I124" s="129"/>
    </row>
    <row r="125" spans="2:9" ht="15" hidden="1" x14ac:dyDescent="0.25">
      <c r="B125" s="41">
        <v>118</v>
      </c>
      <c r="C125" s="86">
        <f>INDEX(PM_Dalibnieki[],MATCH(PM_Sportings[[#This Row],[Dablībnieka numurs]],PM_Dalibnieki[Dablībnieka numurs],0),2)</f>
        <v>0</v>
      </c>
      <c r="D125" s="86">
        <f>INDEX(PM_Dalibnieki[],MATCH(PM_Sportings[[#This Row],[Dablībnieka numurs]],PM_Dalibnieki[Dablībnieka numurs],0),4)</f>
        <v>0</v>
      </c>
      <c r="E125" s="197"/>
      <c r="F125" s="197"/>
      <c r="G125" s="84">
        <f>SUM(PM_Sportings[[#This Row],[Sporting]:[A-TRAP]])</f>
        <v>0</v>
      </c>
      <c r="H125" s="89" t="str">
        <f>IF(PM_Sportings[[#This Row],[Kopā Punkti]]&gt;0,RANK(PM_Sportings[[#This Row],[Kopā Punkti]],PM_Sportings[Kopā Punkti]),"NAV")</f>
        <v>NAV</v>
      </c>
      <c r="I125" s="129"/>
    </row>
    <row r="126" spans="2:9" ht="15" hidden="1" x14ac:dyDescent="0.25">
      <c r="B126" s="40">
        <v>119</v>
      </c>
      <c r="C126" s="86">
        <f>INDEX(PM_Dalibnieki[],MATCH(PM_Sportings[[#This Row],[Dablībnieka numurs]],PM_Dalibnieki[Dablībnieka numurs],0),2)</f>
        <v>0</v>
      </c>
      <c r="D126" s="86">
        <f>INDEX(PM_Dalibnieki[],MATCH(PM_Sportings[[#This Row],[Dablībnieka numurs]],PM_Dalibnieki[Dablībnieka numurs],0),4)</f>
        <v>0</v>
      </c>
      <c r="E126" s="197"/>
      <c r="F126" s="197"/>
      <c r="G126" s="84">
        <f>SUM(PM_Sportings[[#This Row],[Sporting]:[A-TRAP]])</f>
        <v>0</v>
      </c>
      <c r="H126" s="89" t="str">
        <f>IF(PM_Sportings[[#This Row],[Kopā Punkti]]&gt;0,RANK(PM_Sportings[[#This Row],[Kopā Punkti]],PM_Sportings[Kopā Punkti]),"NAV")</f>
        <v>NAV</v>
      </c>
      <c r="I126" s="129"/>
    </row>
    <row r="127" spans="2:9" ht="15" hidden="1" x14ac:dyDescent="0.25">
      <c r="B127" s="41">
        <v>120</v>
      </c>
      <c r="C127" s="86">
        <f>INDEX(PM_Dalibnieki[],MATCH(PM_Sportings[[#This Row],[Dablībnieka numurs]],PM_Dalibnieki[Dablībnieka numurs],0),2)</f>
        <v>0</v>
      </c>
      <c r="D127" s="86">
        <f>INDEX(PM_Dalibnieki[],MATCH(PM_Sportings[[#This Row],[Dablībnieka numurs]],PM_Dalibnieki[Dablībnieka numurs],0),4)</f>
        <v>0</v>
      </c>
      <c r="E127" s="197"/>
      <c r="F127" s="197"/>
      <c r="G127" s="84">
        <f>SUM(PM_Sportings[[#This Row],[Sporting]:[A-TRAP]])</f>
        <v>0</v>
      </c>
      <c r="H127" s="89" t="str">
        <f>IF(PM_Sportings[[#This Row],[Kopā Punkti]]&gt;0,RANK(PM_Sportings[[#This Row],[Kopā Punkti]],PM_Sportings[Kopā Punkti]),"NAV")</f>
        <v>NAV</v>
      </c>
      <c r="I127" s="129"/>
    </row>
    <row r="128" spans="2:9" ht="15" hidden="1" x14ac:dyDescent="0.25">
      <c r="B128" s="40">
        <v>121</v>
      </c>
      <c r="C128" s="86">
        <f>INDEX(PM_Dalibnieki[],MATCH(PM_Sportings[[#This Row],[Dablībnieka numurs]],PM_Dalibnieki[Dablībnieka numurs],0),2)</f>
        <v>0</v>
      </c>
      <c r="D128" s="86">
        <f>INDEX(PM_Dalibnieki[],MATCH(PM_Sportings[[#This Row],[Dablībnieka numurs]],PM_Dalibnieki[Dablībnieka numurs],0),4)</f>
        <v>0</v>
      </c>
      <c r="E128" s="197"/>
      <c r="F128" s="197"/>
      <c r="G128" s="84">
        <f>SUM(PM_Sportings[[#This Row],[Sporting]:[A-TRAP]])</f>
        <v>0</v>
      </c>
      <c r="H128" s="89" t="str">
        <f>IF(PM_Sportings[[#This Row],[Kopā Punkti]]&gt;0,RANK(PM_Sportings[[#This Row],[Kopā Punkti]],PM_Sportings[Kopā Punkti]),"NAV")</f>
        <v>NAV</v>
      </c>
      <c r="I128" s="129"/>
    </row>
    <row r="129" spans="2:9" ht="15" hidden="1" x14ac:dyDescent="0.25">
      <c r="B129" s="41">
        <v>122</v>
      </c>
      <c r="C129" s="86">
        <f>INDEX(PM_Dalibnieki[],MATCH(PM_Sportings[[#This Row],[Dablībnieka numurs]],PM_Dalibnieki[Dablībnieka numurs],0),2)</f>
        <v>0</v>
      </c>
      <c r="D129" s="86">
        <f>INDEX(PM_Dalibnieki[],MATCH(PM_Sportings[[#This Row],[Dablībnieka numurs]],PM_Dalibnieki[Dablībnieka numurs],0),4)</f>
        <v>0</v>
      </c>
      <c r="E129" s="197"/>
      <c r="F129" s="197"/>
      <c r="G129" s="84">
        <f>SUM(PM_Sportings[[#This Row],[Sporting]:[A-TRAP]])</f>
        <v>0</v>
      </c>
      <c r="H129" s="89" t="str">
        <f>IF(PM_Sportings[[#This Row],[Kopā Punkti]]&gt;0,RANK(PM_Sportings[[#This Row],[Kopā Punkti]],PM_Sportings[Kopā Punkti]),"NAV")</f>
        <v>NAV</v>
      </c>
      <c r="I129" s="129"/>
    </row>
    <row r="130" spans="2:9" ht="15" hidden="1" x14ac:dyDescent="0.25">
      <c r="B130" s="40">
        <v>123</v>
      </c>
      <c r="C130" s="86">
        <f>INDEX(PM_Dalibnieki[],MATCH(PM_Sportings[[#This Row],[Dablībnieka numurs]],PM_Dalibnieki[Dablībnieka numurs],0),2)</f>
        <v>0</v>
      </c>
      <c r="D130" s="86">
        <f>INDEX(PM_Dalibnieki[],MATCH(PM_Sportings[[#This Row],[Dablībnieka numurs]],PM_Dalibnieki[Dablībnieka numurs],0),4)</f>
        <v>0</v>
      </c>
      <c r="E130" s="197"/>
      <c r="F130" s="197"/>
      <c r="G130" s="84">
        <f>SUM(PM_Sportings[[#This Row],[Sporting]:[A-TRAP]])</f>
        <v>0</v>
      </c>
      <c r="H130" s="89" t="str">
        <f>IF(PM_Sportings[[#This Row],[Kopā Punkti]]&gt;0,RANK(PM_Sportings[[#This Row],[Kopā Punkti]],PM_Sportings[Kopā Punkti]),"NAV")</f>
        <v>NAV</v>
      </c>
      <c r="I130" s="129"/>
    </row>
    <row r="131" spans="2:9" ht="15" hidden="1" x14ac:dyDescent="0.25">
      <c r="B131" s="41">
        <v>124</v>
      </c>
      <c r="C131" s="86">
        <f>INDEX(PM_Dalibnieki[],MATCH(PM_Sportings[[#This Row],[Dablībnieka numurs]],PM_Dalibnieki[Dablībnieka numurs],0),2)</f>
        <v>0</v>
      </c>
      <c r="D131" s="86">
        <f>INDEX(PM_Dalibnieki[],MATCH(PM_Sportings[[#This Row],[Dablībnieka numurs]],PM_Dalibnieki[Dablībnieka numurs],0),4)</f>
        <v>0</v>
      </c>
      <c r="E131" s="197"/>
      <c r="F131" s="197"/>
      <c r="G131" s="84">
        <f>SUM(PM_Sportings[[#This Row],[Sporting]:[A-TRAP]])</f>
        <v>0</v>
      </c>
      <c r="H131" s="89" t="str">
        <f>IF(PM_Sportings[[#This Row],[Kopā Punkti]]&gt;0,RANK(PM_Sportings[[#This Row],[Kopā Punkti]],PM_Sportings[Kopā Punkti]),"NAV")</f>
        <v>NAV</v>
      </c>
      <c r="I131" s="129"/>
    </row>
    <row r="132" spans="2:9" ht="15" hidden="1" x14ac:dyDescent="0.25">
      <c r="B132" s="40">
        <v>125</v>
      </c>
      <c r="C132" s="86">
        <f>INDEX(PM_Dalibnieki[],MATCH(PM_Sportings[[#This Row],[Dablībnieka numurs]],PM_Dalibnieki[Dablībnieka numurs],0),2)</f>
        <v>0</v>
      </c>
      <c r="D132" s="86">
        <f>INDEX(PM_Dalibnieki[],MATCH(PM_Sportings[[#This Row],[Dablībnieka numurs]],PM_Dalibnieki[Dablībnieka numurs],0),4)</f>
        <v>0</v>
      </c>
      <c r="E132" s="197"/>
      <c r="F132" s="197"/>
      <c r="G132" s="84">
        <f>SUM(PM_Sportings[[#This Row],[Sporting]:[A-TRAP]])</f>
        <v>0</v>
      </c>
      <c r="H132" s="89" t="str">
        <f>IF(PM_Sportings[[#This Row],[Kopā Punkti]]&gt;0,RANK(PM_Sportings[[#This Row],[Kopā Punkti]],PM_Sportings[Kopā Punkti]),"NAV")</f>
        <v>NAV</v>
      </c>
      <c r="I132" s="129"/>
    </row>
    <row r="133" spans="2:9" ht="15" hidden="1" x14ac:dyDescent="0.25">
      <c r="B133" s="41">
        <v>126</v>
      </c>
      <c r="C133" s="86">
        <f>INDEX(PM_Dalibnieki[],MATCH(PM_Sportings[[#This Row],[Dablībnieka numurs]],PM_Dalibnieki[Dablībnieka numurs],0),2)</f>
        <v>0</v>
      </c>
      <c r="D133" s="86">
        <f>INDEX(PM_Dalibnieki[],MATCH(PM_Sportings[[#This Row],[Dablībnieka numurs]],PM_Dalibnieki[Dablībnieka numurs],0),4)</f>
        <v>0</v>
      </c>
      <c r="E133" s="197"/>
      <c r="F133" s="197"/>
      <c r="G133" s="84">
        <f>SUM(PM_Sportings[[#This Row],[Sporting]:[A-TRAP]])</f>
        <v>0</v>
      </c>
      <c r="H133" s="89" t="str">
        <f>IF(PM_Sportings[[#This Row],[Kopā Punkti]]&gt;0,RANK(PM_Sportings[[#This Row],[Kopā Punkti]],PM_Sportings[Kopā Punkti]),"NAV")</f>
        <v>NAV</v>
      </c>
      <c r="I133" s="129"/>
    </row>
    <row r="134" spans="2:9" ht="15" hidden="1" x14ac:dyDescent="0.25">
      <c r="B134" s="40">
        <v>127</v>
      </c>
      <c r="C134" s="86">
        <f>INDEX(PM_Dalibnieki[],MATCH(PM_Sportings[[#This Row],[Dablībnieka numurs]],PM_Dalibnieki[Dablībnieka numurs],0),2)</f>
        <v>0</v>
      </c>
      <c r="D134" s="86">
        <f>INDEX(PM_Dalibnieki[],MATCH(PM_Sportings[[#This Row],[Dablībnieka numurs]],PM_Dalibnieki[Dablībnieka numurs],0),4)</f>
        <v>0</v>
      </c>
      <c r="E134" s="197"/>
      <c r="F134" s="197"/>
      <c r="G134" s="84">
        <f>SUM(PM_Sportings[[#This Row],[Sporting]:[A-TRAP]])</f>
        <v>0</v>
      </c>
      <c r="H134" s="89" t="str">
        <f>IF(PM_Sportings[[#This Row],[Kopā Punkti]]&gt;0,RANK(PM_Sportings[[#This Row],[Kopā Punkti]],PM_Sportings[Kopā Punkti]),"NAV")</f>
        <v>NAV</v>
      </c>
      <c r="I134" s="129"/>
    </row>
    <row r="135" spans="2:9" ht="15" hidden="1" x14ac:dyDescent="0.25">
      <c r="B135" s="41">
        <v>128</v>
      </c>
      <c r="C135" s="86">
        <f>INDEX(PM_Dalibnieki[],MATCH(PM_Sportings[[#This Row],[Dablībnieka numurs]],PM_Dalibnieki[Dablībnieka numurs],0),2)</f>
        <v>0</v>
      </c>
      <c r="D135" s="86">
        <f>INDEX(PM_Dalibnieki[],MATCH(PM_Sportings[[#This Row],[Dablībnieka numurs]],PM_Dalibnieki[Dablībnieka numurs],0),4)</f>
        <v>0</v>
      </c>
      <c r="E135" s="197"/>
      <c r="F135" s="197"/>
      <c r="G135" s="84">
        <f>SUM(PM_Sportings[[#This Row],[Sporting]:[A-TRAP]])</f>
        <v>0</v>
      </c>
      <c r="H135" s="89" t="str">
        <f>IF(PM_Sportings[[#This Row],[Kopā Punkti]]&gt;0,RANK(PM_Sportings[[#This Row],[Kopā Punkti]],PM_Sportings[Kopā Punkti]),"NAV")</f>
        <v>NAV</v>
      </c>
      <c r="I135" s="129"/>
    </row>
    <row r="136" spans="2:9" ht="15" hidden="1" x14ac:dyDescent="0.25">
      <c r="B136" s="40">
        <v>129</v>
      </c>
      <c r="C136" s="86">
        <f>INDEX(PM_Dalibnieki[],MATCH(PM_Sportings[[#This Row],[Dablībnieka numurs]],PM_Dalibnieki[Dablībnieka numurs],0),2)</f>
        <v>0</v>
      </c>
      <c r="D136" s="86">
        <f>INDEX(PM_Dalibnieki[],MATCH(PM_Sportings[[#This Row],[Dablībnieka numurs]],PM_Dalibnieki[Dablībnieka numurs],0),4)</f>
        <v>0</v>
      </c>
      <c r="E136" s="197"/>
      <c r="F136" s="197"/>
      <c r="G136" s="84">
        <f>SUM(PM_Sportings[[#This Row],[Sporting]:[A-TRAP]])</f>
        <v>0</v>
      </c>
      <c r="H136" s="89" t="str">
        <f>IF(PM_Sportings[[#This Row],[Kopā Punkti]]&gt;0,RANK(PM_Sportings[[#This Row],[Kopā Punkti]],PM_Sportings[Kopā Punkti]),"NAV")</f>
        <v>NAV</v>
      </c>
      <c r="I136" s="129"/>
    </row>
    <row r="137" spans="2:9" ht="15" x14ac:dyDescent="0.25">
      <c r="B137" s="41">
        <v>130</v>
      </c>
      <c r="C137" s="86">
        <f>INDEX(PM_Dalibnieki[],MATCH(PM_Sportings[[#This Row],[Dablībnieka numurs]],PM_Dalibnieki[Dablībnieka numurs],0),2)</f>
        <v>0</v>
      </c>
      <c r="D137" s="86" t="str">
        <f>INDEX(PM_Dalibnieki[],MATCH(PM_Sportings[[#This Row],[Dablībnieka numurs]],PM_Dalibnieki[Dablībnieka numurs],0),4)</f>
        <v>Tomas Jaunzems</v>
      </c>
      <c r="E137" s="197"/>
      <c r="F137" s="197"/>
      <c r="G137" s="84">
        <f>SUM(PM_Sportings[[#This Row],[Sporting]:[A-TRAP]])</f>
        <v>0</v>
      </c>
      <c r="H137" s="89" t="str">
        <f>IF(PM_Sportings[[#This Row],[Kopā Punkti]]&gt;0,RANK(PM_Sportings[[#This Row],[Kopā Punkti]],PM_Sportings[Kopā Punkti]),"NAV")</f>
        <v>NAV</v>
      </c>
      <c r="I137" s="129"/>
    </row>
    <row r="138" spans="2:9" ht="15" x14ac:dyDescent="0.25">
      <c r="B138" s="40">
        <v>131</v>
      </c>
      <c r="C138" s="86">
        <f>INDEX(PM_Dalibnieki[],MATCH(PM_Sportings[[#This Row],[Dablībnieka numurs]],PM_Dalibnieki[Dablībnieka numurs],0),2)</f>
        <v>0</v>
      </c>
      <c r="D138" s="86" t="str">
        <f>INDEX(PM_Dalibnieki[],MATCH(PM_Sportings[[#This Row],[Dablībnieka numurs]],PM_Dalibnieki[Dablībnieka numurs],0),4)</f>
        <v>Vilnis Jaunzems jun.</v>
      </c>
      <c r="E138" s="197"/>
      <c r="F138" s="197"/>
      <c r="G138" s="84">
        <f>SUM(PM_Sportings[[#This Row],[Sporting]:[A-TRAP]])</f>
        <v>0</v>
      </c>
      <c r="H138" s="89" t="str">
        <f>IF(PM_Sportings[[#This Row],[Kopā Punkti]]&gt;0,RANK(PM_Sportings[[#This Row],[Kopā Punkti]],PM_Sportings[Kopā Punkti]),"NAV")</f>
        <v>NAV</v>
      </c>
      <c r="I138" s="129"/>
    </row>
    <row r="139" spans="2:9" ht="15" hidden="1" x14ac:dyDescent="0.25">
      <c r="B139" s="41">
        <v>132</v>
      </c>
      <c r="C139" s="86">
        <f>INDEX(PM_Dalibnieki[],MATCH(PM_Sportings[[#This Row],[Dablībnieka numurs]],PM_Dalibnieki[Dablībnieka numurs],0),2)</f>
        <v>0</v>
      </c>
      <c r="D139" s="86">
        <f>INDEX(PM_Dalibnieki[],MATCH(PM_Sportings[[#This Row],[Dablībnieka numurs]],PM_Dalibnieki[Dablībnieka numurs],0),4)</f>
        <v>0</v>
      </c>
      <c r="E139" s="197"/>
      <c r="F139" s="197"/>
      <c r="G139" s="84">
        <f>SUM(PM_Sportings[[#This Row],[Sporting]:[A-TRAP]])</f>
        <v>0</v>
      </c>
      <c r="H139" s="89" t="str">
        <f>IF(PM_Sportings[[#This Row],[Kopā Punkti]]&gt;0,RANK(PM_Sportings[[#This Row],[Kopā Punkti]],PM_Sportings[Kopā Punkti]),"NAV")</f>
        <v>NAV</v>
      </c>
      <c r="I139" s="129"/>
    </row>
    <row r="140" spans="2:9" ht="15" hidden="1" x14ac:dyDescent="0.25">
      <c r="B140" s="40">
        <v>133</v>
      </c>
      <c r="C140" s="86">
        <f>INDEX(PM_Dalibnieki[],MATCH(PM_Sportings[[#This Row],[Dablībnieka numurs]],PM_Dalibnieki[Dablībnieka numurs],0),2)</f>
        <v>0</v>
      </c>
      <c r="D140" s="86">
        <f>INDEX(PM_Dalibnieki[],MATCH(PM_Sportings[[#This Row],[Dablībnieka numurs]],PM_Dalibnieki[Dablībnieka numurs],0),4)</f>
        <v>0</v>
      </c>
      <c r="E140" s="197"/>
      <c r="F140" s="197"/>
      <c r="G140" s="84">
        <f>SUM(PM_Sportings[[#This Row],[Sporting]:[A-TRAP]])</f>
        <v>0</v>
      </c>
      <c r="H140" s="89" t="str">
        <f>IF(PM_Sportings[[#This Row],[Kopā Punkti]]&gt;0,RANK(PM_Sportings[[#This Row],[Kopā Punkti]],PM_Sportings[Kopā Punkti]),"NAV")</f>
        <v>NAV</v>
      </c>
      <c r="I140" s="129"/>
    </row>
    <row r="141" spans="2:9" ht="15" hidden="1" x14ac:dyDescent="0.25">
      <c r="B141" s="41">
        <v>134</v>
      </c>
      <c r="C141" s="86">
        <f>INDEX(PM_Dalibnieki[],MATCH(PM_Sportings[[#This Row],[Dablībnieka numurs]],PM_Dalibnieki[Dablībnieka numurs],0),2)</f>
        <v>0</v>
      </c>
      <c r="D141" s="86">
        <f>INDEX(PM_Dalibnieki[],MATCH(PM_Sportings[[#This Row],[Dablībnieka numurs]],PM_Dalibnieki[Dablībnieka numurs],0),4)</f>
        <v>0</v>
      </c>
      <c r="E141" s="197"/>
      <c r="F141" s="197"/>
      <c r="G141" s="84">
        <f>SUM(PM_Sportings[[#This Row],[Sporting]:[A-TRAP]])</f>
        <v>0</v>
      </c>
      <c r="H141" s="89" t="str">
        <f>IF(PM_Sportings[[#This Row],[Kopā Punkti]]&gt;0,RANK(PM_Sportings[[#This Row],[Kopā Punkti]],PM_Sportings[Kopā Punkti]),"NAV")</f>
        <v>NAV</v>
      </c>
      <c r="I141" s="129"/>
    </row>
    <row r="142" spans="2:9" ht="15" hidden="1" x14ac:dyDescent="0.25">
      <c r="B142" s="40">
        <v>135</v>
      </c>
      <c r="C142" s="86">
        <f>INDEX(PM_Dalibnieki[],MATCH(PM_Sportings[[#This Row],[Dablībnieka numurs]],PM_Dalibnieki[Dablībnieka numurs],0),2)</f>
        <v>0</v>
      </c>
      <c r="D142" s="86">
        <f>INDEX(PM_Dalibnieki[],MATCH(PM_Sportings[[#This Row],[Dablībnieka numurs]],PM_Dalibnieki[Dablībnieka numurs],0),4)</f>
        <v>0</v>
      </c>
      <c r="E142" s="197"/>
      <c r="F142" s="197"/>
      <c r="G142" s="84">
        <f>SUM(PM_Sportings[[#This Row],[Sporting]:[A-TRAP]])</f>
        <v>0</v>
      </c>
      <c r="H142" s="89" t="str">
        <f>IF(PM_Sportings[[#This Row],[Kopā Punkti]]&gt;0,RANK(PM_Sportings[[#This Row],[Kopā Punkti]],PM_Sportings[Kopā Punkti]),"NAV")</f>
        <v>NAV</v>
      </c>
      <c r="I142" s="129"/>
    </row>
    <row r="143" spans="2:9" ht="15" hidden="1" x14ac:dyDescent="0.25">
      <c r="B143" s="41">
        <v>136</v>
      </c>
      <c r="C143" s="86">
        <f>INDEX(PM_Dalibnieki[],MATCH(PM_Sportings[[#This Row],[Dablībnieka numurs]],PM_Dalibnieki[Dablībnieka numurs],0),2)</f>
        <v>0</v>
      </c>
      <c r="D143" s="86">
        <f>INDEX(PM_Dalibnieki[],MATCH(PM_Sportings[[#This Row],[Dablībnieka numurs]],PM_Dalibnieki[Dablībnieka numurs],0),4)</f>
        <v>0</v>
      </c>
      <c r="E143" s="197"/>
      <c r="F143" s="197"/>
      <c r="G143" s="84">
        <f>SUM(PM_Sportings[[#This Row],[Sporting]:[A-TRAP]])</f>
        <v>0</v>
      </c>
      <c r="H143" s="89" t="str">
        <f>IF(PM_Sportings[[#This Row],[Kopā Punkti]]&gt;0,RANK(PM_Sportings[[#This Row],[Kopā Punkti]],PM_Sportings[Kopā Punkti]),"NAV")</f>
        <v>NAV</v>
      </c>
      <c r="I143" s="129"/>
    </row>
    <row r="144" spans="2:9" ht="15" hidden="1" x14ac:dyDescent="0.25">
      <c r="B144" s="40">
        <v>137</v>
      </c>
      <c r="C144" s="86">
        <f>INDEX(PM_Dalibnieki[],MATCH(PM_Sportings[[#This Row],[Dablībnieka numurs]],PM_Dalibnieki[Dablībnieka numurs],0),2)</f>
        <v>0</v>
      </c>
      <c r="D144" s="86">
        <f>INDEX(PM_Dalibnieki[],MATCH(PM_Sportings[[#This Row],[Dablībnieka numurs]],PM_Dalibnieki[Dablībnieka numurs],0),4)</f>
        <v>0</v>
      </c>
      <c r="E144" s="197"/>
      <c r="F144" s="197"/>
      <c r="G144" s="84">
        <f>SUM(PM_Sportings[[#This Row],[Sporting]:[A-TRAP]])</f>
        <v>0</v>
      </c>
      <c r="H144" s="89" t="str">
        <f>IF(PM_Sportings[[#This Row],[Kopā Punkti]]&gt;0,RANK(PM_Sportings[[#This Row],[Kopā Punkti]],PM_Sportings[Kopā Punkti]),"NAV")</f>
        <v>NAV</v>
      </c>
      <c r="I144" s="129"/>
    </row>
    <row r="145" spans="2:9" ht="15" hidden="1" x14ac:dyDescent="0.25">
      <c r="B145" s="41">
        <v>138</v>
      </c>
      <c r="C145" s="86">
        <f>INDEX(PM_Dalibnieki[],MATCH(PM_Sportings[[#This Row],[Dablībnieka numurs]],PM_Dalibnieki[Dablībnieka numurs],0),2)</f>
        <v>0</v>
      </c>
      <c r="D145" s="86">
        <f>INDEX(PM_Dalibnieki[],MATCH(PM_Sportings[[#This Row],[Dablībnieka numurs]],PM_Dalibnieki[Dablībnieka numurs],0),4)</f>
        <v>0</v>
      </c>
      <c r="E145" s="197"/>
      <c r="F145" s="197"/>
      <c r="G145" s="84">
        <f>SUM(PM_Sportings[[#This Row],[Sporting]:[A-TRAP]])</f>
        <v>0</v>
      </c>
      <c r="H145" s="89" t="str">
        <f>IF(PM_Sportings[[#This Row],[Kopā Punkti]]&gt;0,RANK(PM_Sportings[[#This Row],[Kopā Punkti]],PM_Sportings[Kopā Punkti]),"NAV")</f>
        <v>NAV</v>
      </c>
      <c r="I145" s="129"/>
    </row>
    <row r="146" spans="2:9" ht="15" hidden="1" x14ac:dyDescent="0.25">
      <c r="B146" s="40">
        <v>139</v>
      </c>
      <c r="C146" s="86">
        <f>INDEX(PM_Dalibnieki[],MATCH(PM_Sportings[[#This Row],[Dablībnieka numurs]],PM_Dalibnieki[Dablībnieka numurs],0),2)</f>
        <v>0</v>
      </c>
      <c r="D146" s="86">
        <f>INDEX(PM_Dalibnieki[],MATCH(PM_Sportings[[#This Row],[Dablībnieka numurs]],PM_Dalibnieki[Dablībnieka numurs],0),4)</f>
        <v>0</v>
      </c>
      <c r="E146" s="197"/>
      <c r="F146" s="197"/>
      <c r="G146" s="84">
        <f>SUM(PM_Sportings[[#This Row],[Sporting]:[A-TRAP]])</f>
        <v>0</v>
      </c>
      <c r="H146" s="89" t="str">
        <f>IF(PM_Sportings[[#This Row],[Kopā Punkti]]&gt;0,RANK(PM_Sportings[[#This Row],[Kopā Punkti]],PM_Sportings[Kopā Punkti]),"NAV")</f>
        <v>NAV</v>
      </c>
      <c r="I146" s="129"/>
    </row>
    <row r="147" spans="2:9" ht="15" hidden="1" x14ac:dyDescent="0.25">
      <c r="B147" s="41">
        <v>140</v>
      </c>
      <c r="C147" s="86">
        <f>INDEX(PM_Dalibnieki[],MATCH(PM_Sportings[[#This Row],[Dablībnieka numurs]],PM_Dalibnieki[Dablībnieka numurs],0),2)</f>
        <v>0</v>
      </c>
      <c r="D147" s="86">
        <f>INDEX(PM_Dalibnieki[],MATCH(PM_Sportings[[#This Row],[Dablībnieka numurs]],PM_Dalibnieki[Dablībnieka numurs],0),4)</f>
        <v>0</v>
      </c>
      <c r="E147" s="197"/>
      <c r="F147" s="197"/>
      <c r="G147" s="84">
        <f>SUM(PM_Sportings[[#This Row],[Sporting]:[A-TRAP]])</f>
        <v>0</v>
      </c>
      <c r="H147" s="89" t="str">
        <f>IF(PM_Sportings[[#This Row],[Kopā Punkti]]&gt;0,RANK(PM_Sportings[[#This Row],[Kopā Punkti]],PM_Sportings[Kopā Punkti]),"NAV")</f>
        <v>NAV</v>
      </c>
      <c r="I147" s="129"/>
    </row>
    <row r="148" spans="2:9" ht="15" hidden="1" x14ac:dyDescent="0.25">
      <c r="B148" s="40">
        <v>141</v>
      </c>
      <c r="C148" s="86">
        <f>INDEX(PM_Dalibnieki[],MATCH(PM_Sportings[[#This Row],[Dablībnieka numurs]],PM_Dalibnieki[Dablībnieka numurs],0),2)</f>
        <v>0</v>
      </c>
      <c r="D148" s="86">
        <f>INDEX(PM_Dalibnieki[],MATCH(PM_Sportings[[#This Row],[Dablībnieka numurs]],PM_Dalibnieki[Dablībnieka numurs],0),4)</f>
        <v>0</v>
      </c>
      <c r="E148" s="197"/>
      <c r="F148" s="197"/>
      <c r="G148" s="84">
        <f>SUM(PM_Sportings[[#This Row],[Sporting]:[A-TRAP]])</f>
        <v>0</v>
      </c>
      <c r="H148" s="89" t="str">
        <f>IF(PM_Sportings[[#This Row],[Kopā Punkti]]&gt;0,RANK(PM_Sportings[[#This Row],[Kopā Punkti]],PM_Sportings[Kopā Punkti]),"NAV")</f>
        <v>NAV</v>
      </c>
      <c r="I148" s="129"/>
    </row>
    <row r="149" spans="2:9" ht="15" hidden="1" x14ac:dyDescent="0.25">
      <c r="B149" s="41">
        <v>142</v>
      </c>
      <c r="C149" s="86">
        <f>INDEX(PM_Dalibnieki[],MATCH(PM_Sportings[[#This Row],[Dablībnieka numurs]],PM_Dalibnieki[Dablībnieka numurs],0),2)</f>
        <v>0</v>
      </c>
      <c r="D149" s="86">
        <f>INDEX(PM_Dalibnieki[],MATCH(PM_Sportings[[#This Row],[Dablībnieka numurs]],PM_Dalibnieki[Dablībnieka numurs],0),4)</f>
        <v>0</v>
      </c>
      <c r="E149" s="197"/>
      <c r="F149" s="197"/>
      <c r="G149" s="84">
        <f>SUM(PM_Sportings[[#This Row],[Sporting]:[A-TRAP]])</f>
        <v>0</v>
      </c>
      <c r="H149" s="89" t="str">
        <f>IF(PM_Sportings[[#This Row],[Kopā Punkti]]&gt;0,RANK(PM_Sportings[[#This Row],[Kopā Punkti]],PM_Sportings[Kopā Punkti]),"NAV")</f>
        <v>NAV</v>
      </c>
      <c r="I149" s="129"/>
    </row>
    <row r="150" spans="2:9" ht="15" hidden="1" x14ac:dyDescent="0.25">
      <c r="B150" s="40">
        <v>143</v>
      </c>
      <c r="C150" s="86">
        <f>INDEX(PM_Dalibnieki[],MATCH(PM_Sportings[[#This Row],[Dablībnieka numurs]],PM_Dalibnieki[Dablībnieka numurs],0),2)</f>
        <v>0</v>
      </c>
      <c r="D150" s="86">
        <f>INDEX(PM_Dalibnieki[],MATCH(PM_Sportings[[#This Row],[Dablībnieka numurs]],PM_Dalibnieki[Dablībnieka numurs],0),4)</f>
        <v>0</v>
      </c>
      <c r="E150" s="197"/>
      <c r="F150" s="197"/>
      <c r="G150" s="84">
        <f>SUM(PM_Sportings[[#This Row],[Sporting]:[A-TRAP]])</f>
        <v>0</v>
      </c>
      <c r="H150" s="89" t="str">
        <f>IF(PM_Sportings[[#This Row],[Kopā Punkti]]&gt;0,RANK(PM_Sportings[[#This Row],[Kopā Punkti]],PM_Sportings[Kopā Punkti]),"NAV")</f>
        <v>NAV</v>
      </c>
      <c r="I150" s="129"/>
    </row>
    <row r="151" spans="2:9" ht="15" hidden="1" x14ac:dyDescent="0.25">
      <c r="B151" s="41">
        <v>144</v>
      </c>
      <c r="C151" s="86">
        <f>INDEX(PM_Dalibnieki[],MATCH(PM_Sportings[[#This Row],[Dablībnieka numurs]],PM_Dalibnieki[Dablībnieka numurs],0),2)</f>
        <v>0</v>
      </c>
      <c r="D151" s="86">
        <f>INDEX(PM_Dalibnieki[],MATCH(PM_Sportings[[#This Row],[Dablībnieka numurs]],PM_Dalibnieki[Dablībnieka numurs],0),4)</f>
        <v>0</v>
      </c>
      <c r="E151" s="197"/>
      <c r="F151" s="197"/>
      <c r="G151" s="84">
        <f>SUM(PM_Sportings[[#This Row],[Sporting]:[A-TRAP]])</f>
        <v>0</v>
      </c>
      <c r="H151" s="89" t="str">
        <f>IF(PM_Sportings[[#This Row],[Kopā Punkti]]&gt;0,RANK(PM_Sportings[[#This Row],[Kopā Punkti]],PM_Sportings[Kopā Punkti]),"NAV")</f>
        <v>NAV</v>
      </c>
      <c r="I151" s="129"/>
    </row>
    <row r="152" spans="2:9" ht="15" hidden="1" x14ac:dyDescent="0.25">
      <c r="B152" s="40">
        <v>145</v>
      </c>
      <c r="C152" s="86">
        <f>INDEX(PM_Dalibnieki[],MATCH(PM_Sportings[[#This Row],[Dablībnieka numurs]],PM_Dalibnieki[Dablībnieka numurs],0),2)</f>
        <v>0</v>
      </c>
      <c r="D152" s="86">
        <f>INDEX(PM_Dalibnieki[],MATCH(PM_Sportings[[#This Row],[Dablībnieka numurs]],PM_Dalibnieki[Dablībnieka numurs],0),4)</f>
        <v>0</v>
      </c>
      <c r="E152" s="197"/>
      <c r="F152" s="197"/>
      <c r="G152" s="84">
        <f>SUM(PM_Sportings[[#This Row],[Sporting]:[A-TRAP]])</f>
        <v>0</v>
      </c>
      <c r="H152" s="89" t="str">
        <f>IF(PM_Sportings[[#This Row],[Kopā Punkti]]&gt;0,RANK(PM_Sportings[[#This Row],[Kopā Punkti]],PM_Sportings[Kopā Punkti]),"NAV")</f>
        <v>NAV</v>
      </c>
      <c r="I152" s="129"/>
    </row>
    <row r="153" spans="2:9" ht="15" hidden="1" x14ac:dyDescent="0.25">
      <c r="B153" s="41">
        <v>146</v>
      </c>
      <c r="C153" s="86">
        <f>INDEX(PM_Dalibnieki[],MATCH(PM_Sportings[[#This Row],[Dablībnieka numurs]],PM_Dalibnieki[Dablībnieka numurs],0),2)</f>
        <v>0</v>
      </c>
      <c r="D153" s="86">
        <f>INDEX(PM_Dalibnieki[],MATCH(PM_Sportings[[#This Row],[Dablībnieka numurs]],PM_Dalibnieki[Dablībnieka numurs],0),4)</f>
        <v>0</v>
      </c>
      <c r="E153" s="197"/>
      <c r="F153" s="197"/>
      <c r="G153" s="84">
        <f>SUM(PM_Sportings[[#This Row],[Sporting]:[A-TRAP]])</f>
        <v>0</v>
      </c>
      <c r="H153" s="89" t="str">
        <f>IF(PM_Sportings[[#This Row],[Kopā Punkti]]&gt;0,RANK(PM_Sportings[[#This Row],[Kopā Punkti]],PM_Sportings[Kopā Punkti]),"NAV")</f>
        <v>NAV</v>
      </c>
      <c r="I153" s="129"/>
    </row>
    <row r="154" spans="2:9" ht="15" hidden="1" x14ac:dyDescent="0.25">
      <c r="B154" s="40">
        <v>147</v>
      </c>
      <c r="C154" s="86">
        <f>INDEX(PM_Dalibnieki[],MATCH(PM_Sportings[[#This Row],[Dablībnieka numurs]],PM_Dalibnieki[Dablībnieka numurs],0),2)</f>
        <v>0</v>
      </c>
      <c r="D154" s="86">
        <f>INDEX(PM_Dalibnieki[],MATCH(PM_Sportings[[#This Row],[Dablībnieka numurs]],PM_Dalibnieki[Dablībnieka numurs],0),4)</f>
        <v>0</v>
      </c>
      <c r="E154" s="197"/>
      <c r="F154" s="197"/>
      <c r="G154" s="84">
        <f>SUM(PM_Sportings[[#This Row],[Sporting]:[A-TRAP]])</f>
        <v>0</v>
      </c>
      <c r="H154" s="89" t="str">
        <f>IF(PM_Sportings[[#This Row],[Kopā Punkti]]&gt;0,RANK(PM_Sportings[[#This Row],[Kopā Punkti]],PM_Sportings[Kopā Punkti]),"NAV")</f>
        <v>NAV</v>
      </c>
      <c r="I154" s="129"/>
    </row>
    <row r="155" spans="2:9" ht="15" hidden="1" x14ac:dyDescent="0.25">
      <c r="B155" s="41">
        <v>148</v>
      </c>
      <c r="C155" s="86">
        <f>INDEX(PM_Dalibnieki[],MATCH(PM_Sportings[[#This Row],[Dablībnieka numurs]],PM_Dalibnieki[Dablībnieka numurs],0),2)</f>
        <v>0</v>
      </c>
      <c r="D155" s="86">
        <f>INDEX(PM_Dalibnieki[],MATCH(PM_Sportings[[#This Row],[Dablībnieka numurs]],PM_Dalibnieki[Dablībnieka numurs],0),4)</f>
        <v>0</v>
      </c>
      <c r="E155" s="197"/>
      <c r="F155" s="197"/>
      <c r="G155" s="84">
        <f>SUM(PM_Sportings[[#This Row],[Sporting]:[A-TRAP]])</f>
        <v>0</v>
      </c>
      <c r="H155" s="89" t="str">
        <f>IF(PM_Sportings[[#This Row],[Kopā Punkti]]&gt;0,RANK(PM_Sportings[[#This Row],[Kopā Punkti]],PM_Sportings[Kopā Punkti]),"NAV")</f>
        <v>NAV</v>
      </c>
      <c r="I155" s="129"/>
    </row>
    <row r="156" spans="2:9" ht="15" hidden="1" x14ac:dyDescent="0.25">
      <c r="B156" s="40">
        <v>149</v>
      </c>
      <c r="C156" s="86">
        <f>INDEX(PM_Dalibnieki[],MATCH(PM_Sportings[[#This Row],[Dablībnieka numurs]],PM_Dalibnieki[Dablībnieka numurs],0),2)</f>
        <v>0</v>
      </c>
      <c r="D156" s="86">
        <f>INDEX(PM_Dalibnieki[],MATCH(PM_Sportings[[#This Row],[Dablībnieka numurs]],PM_Dalibnieki[Dablībnieka numurs],0),4)</f>
        <v>0</v>
      </c>
      <c r="E156" s="197"/>
      <c r="F156" s="197"/>
      <c r="G156" s="84">
        <f>SUM(PM_Sportings[[#This Row],[Sporting]:[A-TRAP]])</f>
        <v>0</v>
      </c>
      <c r="H156" s="89" t="str">
        <f>IF(PM_Sportings[[#This Row],[Kopā Punkti]]&gt;0,RANK(PM_Sportings[[#This Row],[Kopā Punkti]],PM_Sportings[Kopā Punkti]),"NAV")</f>
        <v>NAV</v>
      </c>
      <c r="I156" s="129"/>
    </row>
    <row r="157" spans="2:9" ht="15" hidden="1" x14ac:dyDescent="0.25">
      <c r="B157" s="41">
        <v>150</v>
      </c>
      <c r="C157" s="86">
        <f>INDEX(PM_Dalibnieki[],MATCH(PM_Sportings[[#This Row],[Dablībnieka numurs]],PM_Dalibnieki[Dablībnieka numurs],0),2)</f>
        <v>0</v>
      </c>
      <c r="D157" s="86">
        <f>INDEX(PM_Dalibnieki[],MATCH(PM_Sportings[[#This Row],[Dablībnieka numurs]],PM_Dalibnieki[Dablībnieka numurs],0),4)</f>
        <v>0</v>
      </c>
      <c r="E157" s="197"/>
      <c r="F157" s="197"/>
      <c r="G157" s="84">
        <f>SUM(PM_Sportings[[#This Row],[Sporting]:[A-TRAP]])</f>
        <v>0</v>
      </c>
      <c r="H157" s="89" t="str">
        <f>IF(PM_Sportings[[#This Row],[Kopā Punkti]]&gt;0,RANK(PM_Sportings[[#This Row],[Kopā Punkti]],PM_Sportings[Kopā Punkti]),"NAV")</f>
        <v>NAV</v>
      </c>
      <c r="I157" s="129"/>
    </row>
    <row r="158" spans="2:9" ht="15" hidden="1" x14ac:dyDescent="0.25">
      <c r="B158" s="40">
        <v>151</v>
      </c>
      <c r="C158" s="86">
        <f>INDEX(PM_Dalibnieki[],MATCH(PM_Sportings[[#This Row],[Dablībnieka numurs]],PM_Dalibnieki[Dablībnieka numurs],0),2)</f>
        <v>0</v>
      </c>
      <c r="D158" s="86">
        <f>INDEX(PM_Dalibnieki[],MATCH(PM_Sportings[[#This Row],[Dablībnieka numurs]],PM_Dalibnieki[Dablībnieka numurs],0),4)</f>
        <v>0</v>
      </c>
      <c r="E158" s="197"/>
      <c r="F158" s="197"/>
      <c r="G158" s="84">
        <f>SUM(PM_Sportings[[#This Row],[Sporting]:[A-TRAP]])</f>
        <v>0</v>
      </c>
      <c r="H158" s="89" t="str">
        <f>IF(PM_Sportings[[#This Row],[Kopā Punkti]]&gt;0,RANK(PM_Sportings[[#This Row],[Kopā Punkti]],PM_Sportings[Kopā Punkti]),"NAV")</f>
        <v>NAV</v>
      </c>
      <c r="I158" s="129"/>
    </row>
    <row r="159" spans="2:9" ht="15" hidden="1" x14ac:dyDescent="0.25">
      <c r="B159" s="41">
        <v>152</v>
      </c>
      <c r="C159" s="86">
        <f>INDEX(PM_Dalibnieki[],MATCH(PM_Sportings[[#This Row],[Dablībnieka numurs]],PM_Dalibnieki[Dablībnieka numurs],0),2)</f>
        <v>0</v>
      </c>
      <c r="D159" s="86">
        <f>INDEX(PM_Dalibnieki[],MATCH(PM_Sportings[[#This Row],[Dablībnieka numurs]],PM_Dalibnieki[Dablībnieka numurs],0),4)</f>
        <v>0</v>
      </c>
      <c r="E159" s="197"/>
      <c r="F159" s="197"/>
      <c r="G159" s="84">
        <f>SUM(PM_Sportings[[#This Row],[Sporting]:[A-TRAP]])</f>
        <v>0</v>
      </c>
      <c r="H159" s="89" t="str">
        <f>IF(PM_Sportings[[#This Row],[Kopā Punkti]]&gt;0,RANK(PM_Sportings[[#This Row],[Kopā Punkti]],PM_Sportings[Kopā Punkti]),"NAV")</f>
        <v>NAV</v>
      </c>
      <c r="I159" s="129"/>
    </row>
    <row r="160" spans="2:9" ht="15" hidden="1" x14ac:dyDescent="0.25">
      <c r="B160" s="40">
        <v>153</v>
      </c>
      <c r="C160" s="86">
        <f>INDEX(PM_Dalibnieki[],MATCH(PM_Sportings[[#This Row],[Dablībnieka numurs]],PM_Dalibnieki[Dablībnieka numurs],0),2)</f>
        <v>0</v>
      </c>
      <c r="D160" s="86">
        <f>INDEX(PM_Dalibnieki[],MATCH(PM_Sportings[[#This Row],[Dablībnieka numurs]],PM_Dalibnieki[Dablībnieka numurs],0),4)</f>
        <v>0</v>
      </c>
      <c r="E160" s="197"/>
      <c r="F160" s="197"/>
      <c r="G160" s="84">
        <f>SUM(PM_Sportings[[#This Row],[Sporting]:[A-TRAP]])</f>
        <v>0</v>
      </c>
      <c r="H160" s="89" t="str">
        <f>IF(PM_Sportings[[#This Row],[Kopā Punkti]]&gt;0,RANK(PM_Sportings[[#This Row],[Kopā Punkti]],PM_Sportings[Kopā Punkti]),"NAV")</f>
        <v>NAV</v>
      </c>
      <c r="I160" s="129"/>
    </row>
    <row r="161" spans="2:9" ht="15" hidden="1" x14ac:dyDescent="0.25">
      <c r="B161" s="41">
        <v>154</v>
      </c>
      <c r="C161" s="86">
        <f>INDEX(PM_Dalibnieki[],MATCH(PM_Sportings[[#This Row],[Dablībnieka numurs]],PM_Dalibnieki[Dablībnieka numurs],0),2)</f>
        <v>0</v>
      </c>
      <c r="D161" s="86">
        <f>INDEX(PM_Dalibnieki[],MATCH(PM_Sportings[[#This Row],[Dablībnieka numurs]],PM_Dalibnieki[Dablībnieka numurs],0),4)</f>
        <v>0</v>
      </c>
      <c r="E161" s="197"/>
      <c r="F161" s="197"/>
      <c r="G161" s="84">
        <f>SUM(PM_Sportings[[#This Row],[Sporting]:[A-TRAP]])</f>
        <v>0</v>
      </c>
      <c r="H161" s="89" t="str">
        <f>IF(PM_Sportings[[#This Row],[Kopā Punkti]]&gt;0,RANK(PM_Sportings[[#This Row],[Kopā Punkti]],PM_Sportings[Kopā Punkti]),"NAV")</f>
        <v>NAV</v>
      </c>
      <c r="I161" s="129"/>
    </row>
    <row r="162" spans="2:9" ht="15" hidden="1" x14ac:dyDescent="0.25">
      <c r="B162" s="40">
        <v>155</v>
      </c>
      <c r="C162" s="86">
        <f>INDEX(PM_Dalibnieki[],MATCH(PM_Sportings[[#This Row],[Dablībnieka numurs]],PM_Dalibnieki[Dablībnieka numurs],0),2)</f>
        <v>0</v>
      </c>
      <c r="D162" s="86">
        <f>INDEX(PM_Dalibnieki[],MATCH(PM_Sportings[[#This Row],[Dablībnieka numurs]],PM_Dalibnieki[Dablībnieka numurs],0),4)</f>
        <v>0</v>
      </c>
      <c r="E162" s="197"/>
      <c r="F162" s="197"/>
      <c r="G162" s="84">
        <f>SUM(PM_Sportings[[#This Row],[Sporting]:[A-TRAP]])</f>
        <v>0</v>
      </c>
      <c r="H162" s="89" t="str">
        <f>IF(PM_Sportings[[#This Row],[Kopā Punkti]]&gt;0,RANK(PM_Sportings[[#This Row],[Kopā Punkti]],PM_Sportings[Kopā Punkti]),"NAV")</f>
        <v>NAV</v>
      </c>
      <c r="I162" s="129"/>
    </row>
    <row r="163" spans="2:9" ht="15" hidden="1" x14ac:dyDescent="0.25">
      <c r="B163" s="41">
        <v>156</v>
      </c>
      <c r="C163" s="86">
        <f>INDEX(PM_Dalibnieki[],MATCH(PM_Sportings[[#This Row],[Dablībnieka numurs]],PM_Dalibnieki[Dablībnieka numurs],0),2)</f>
        <v>0</v>
      </c>
      <c r="D163" s="86">
        <f>INDEX(PM_Dalibnieki[],MATCH(PM_Sportings[[#This Row],[Dablībnieka numurs]],PM_Dalibnieki[Dablībnieka numurs],0),4)</f>
        <v>0</v>
      </c>
      <c r="E163" s="197"/>
      <c r="F163" s="197"/>
      <c r="G163" s="84">
        <f>SUM(PM_Sportings[[#This Row],[Sporting]:[A-TRAP]])</f>
        <v>0</v>
      </c>
      <c r="H163" s="89" t="str">
        <f>IF(PM_Sportings[[#This Row],[Kopā Punkti]]&gt;0,RANK(PM_Sportings[[#This Row],[Kopā Punkti]],PM_Sportings[Kopā Punkti]),"NAV")</f>
        <v>NAV</v>
      </c>
      <c r="I163" s="129"/>
    </row>
    <row r="164" spans="2:9" ht="15" hidden="1" x14ac:dyDescent="0.25">
      <c r="B164" s="40">
        <v>157</v>
      </c>
      <c r="C164" s="86">
        <f>INDEX(PM_Dalibnieki[],MATCH(PM_Sportings[[#This Row],[Dablībnieka numurs]],PM_Dalibnieki[Dablībnieka numurs],0),2)</f>
        <v>0</v>
      </c>
      <c r="D164" s="86">
        <f>INDEX(PM_Dalibnieki[],MATCH(PM_Sportings[[#This Row],[Dablībnieka numurs]],PM_Dalibnieki[Dablībnieka numurs],0),4)</f>
        <v>0</v>
      </c>
      <c r="E164" s="197"/>
      <c r="F164" s="197"/>
      <c r="G164" s="84">
        <f>SUM(PM_Sportings[[#This Row],[Sporting]:[A-TRAP]])</f>
        <v>0</v>
      </c>
      <c r="H164" s="89" t="str">
        <f>IF(PM_Sportings[[#This Row],[Kopā Punkti]]&gt;0,RANK(PM_Sportings[[#This Row],[Kopā Punkti]],PM_Sportings[Kopā Punkti]),"NAV")</f>
        <v>NAV</v>
      </c>
      <c r="I164" s="129"/>
    </row>
    <row r="165" spans="2:9" ht="15" hidden="1" x14ac:dyDescent="0.25">
      <c r="B165" s="41">
        <v>158</v>
      </c>
      <c r="C165" s="86">
        <f>INDEX(PM_Dalibnieki[],MATCH(PM_Sportings[[#This Row],[Dablībnieka numurs]],PM_Dalibnieki[Dablībnieka numurs],0),2)</f>
        <v>0</v>
      </c>
      <c r="D165" s="86">
        <f>INDEX(PM_Dalibnieki[],MATCH(PM_Sportings[[#This Row],[Dablībnieka numurs]],PM_Dalibnieki[Dablībnieka numurs],0),4)</f>
        <v>0</v>
      </c>
      <c r="E165" s="197"/>
      <c r="F165" s="197"/>
      <c r="G165" s="84">
        <f>SUM(PM_Sportings[[#This Row],[Sporting]:[A-TRAP]])</f>
        <v>0</v>
      </c>
      <c r="H165" s="89" t="str">
        <f>IF(PM_Sportings[[#This Row],[Kopā Punkti]]&gt;0,RANK(PM_Sportings[[#This Row],[Kopā Punkti]],PM_Sportings[Kopā Punkti]),"NAV")</f>
        <v>NAV</v>
      </c>
      <c r="I165" s="129"/>
    </row>
    <row r="166" spans="2:9" ht="15" hidden="1" x14ac:dyDescent="0.25">
      <c r="B166" s="40">
        <v>159</v>
      </c>
      <c r="C166" s="86">
        <f>INDEX(PM_Dalibnieki[],MATCH(PM_Sportings[[#This Row],[Dablībnieka numurs]],PM_Dalibnieki[Dablībnieka numurs],0),2)</f>
        <v>0</v>
      </c>
      <c r="D166" s="86">
        <f>INDEX(PM_Dalibnieki[],MATCH(PM_Sportings[[#This Row],[Dablībnieka numurs]],PM_Dalibnieki[Dablībnieka numurs],0),4)</f>
        <v>0</v>
      </c>
      <c r="E166" s="197"/>
      <c r="F166" s="197"/>
      <c r="G166" s="84">
        <f>SUM(PM_Sportings[[#This Row],[Sporting]:[A-TRAP]])</f>
        <v>0</v>
      </c>
      <c r="H166" s="89" t="str">
        <f>IF(PM_Sportings[[#This Row],[Kopā Punkti]]&gt;0,RANK(PM_Sportings[[#This Row],[Kopā Punkti]],PM_Sportings[Kopā Punkti]),"NAV")</f>
        <v>NAV</v>
      </c>
      <c r="I166" s="129"/>
    </row>
    <row r="167" spans="2:9" ht="15" hidden="1" x14ac:dyDescent="0.25">
      <c r="B167" s="41">
        <v>160</v>
      </c>
      <c r="C167" s="86">
        <f>INDEX(PM_Dalibnieki[],MATCH(PM_Sportings[[#This Row],[Dablībnieka numurs]],PM_Dalibnieki[Dablībnieka numurs],0),2)</f>
        <v>0</v>
      </c>
      <c r="D167" s="86">
        <f>INDEX(PM_Dalibnieki[],MATCH(PM_Sportings[[#This Row],[Dablībnieka numurs]],PM_Dalibnieki[Dablībnieka numurs],0),4)</f>
        <v>0</v>
      </c>
      <c r="E167" s="197"/>
      <c r="F167" s="197"/>
      <c r="G167" s="84">
        <f>SUM(PM_Sportings[[#This Row],[Sporting]:[A-TRAP]])</f>
        <v>0</v>
      </c>
      <c r="H167" s="89" t="str">
        <f>IF(PM_Sportings[[#This Row],[Kopā Punkti]]&gt;0,RANK(PM_Sportings[[#This Row],[Kopā Punkti]],PM_Sportings[Kopā Punkti]),"NAV")</f>
        <v>NAV</v>
      </c>
      <c r="I167" s="129"/>
    </row>
    <row r="168" spans="2:9" ht="15" hidden="1" x14ac:dyDescent="0.25">
      <c r="B168" s="40">
        <v>161</v>
      </c>
      <c r="C168" s="86">
        <f>INDEX(PM_Dalibnieki[],MATCH(PM_Sportings[[#This Row],[Dablībnieka numurs]],PM_Dalibnieki[Dablībnieka numurs],0),2)</f>
        <v>0</v>
      </c>
      <c r="D168" s="86">
        <f>INDEX(PM_Dalibnieki[],MATCH(PM_Sportings[[#This Row],[Dablībnieka numurs]],PM_Dalibnieki[Dablībnieka numurs],0),4)</f>
        <v>0</v>
      </c>
      <c r="E168" s="197"/>
      <c r="F168" s="197"/>
      <c r="G168" s="84">
        <f>SUM(PM_Sportings[[#This Row],[Sporting]:[A-TRAP]])</f>
        <v>0</v>
      </c>
      <c r="H168" s="89" t="str">
        <f>IF(PM_Sportings[[#This Row],[Kopā Punkti]]&gt;0,RANK(PM_Sportings[[#This Row],[Kopā Punkti]],PM_Sportings[Kopā Punkti]),"NAV")</f>
        <v>NAV</v>
      </c>
      <c r="I168" s="129"/>
    </row>
    <row r="169" spans="2:9" ht="15" hidden="1" x14ac:dyDescent="0.25">
      <c r="B169" s="41">
        <v>162</v>
      </c>
      <c r="C169" s="86">
        <f>INDEX(PM_Dalibnieki[],MATCH(PM_Sportings[[#This Row],[Dablībnieka numurs]],PM_Dalibnieki[Dablībnieka numurs],0),2)</f>
        <v>0</v>
      </c>
      <c r="D169" s="86">
        <f>INDEX(PM_Dalibnieki[],MATCH(PM_Sportings[[#This Row],[Dablībnieka numurs]],PM_Dalibnieki[Dablībnieka numurs],0),4)</f>
        <v>0</v>
      </c>
      <c r="E169" s="197"/>
      <c r="F169" s="197"/>
      <c r="G169" s="84">
        <f>SUM(PM_Sportings[[#This Row],[Sporting]:[A-TRAP]])</f>
        <v>0</v>
      </c>
      <c r="H169" s="89" t="str">
        <f>IF(PM_Sportings[[#This Row],[Kopā Punkti]]&gt;0,RANK(PM_Sportings[[#This Row],[Kopā Punkti]],PM_Sportings[Kopā Punkti]),"NAV")</f>
        <v>NAV</v>
      </c>
      <c r="I169" s="129"/>
    </row>
    <row r="170" spans="2:9" ht="15" hidden="1" x14ac:dyDescent="0.25">
      <c r="B170" s="40">
        <v>163</v>
      </c>
      <c r="C170" s="86">
        <f>INDEX(PM_Dalibnieki[],MATCH(PM_Sportings[[#This Row],[Dablībnieka numurs]],PM_Dalibnieki[Dablībnieka numurs],0),2)</f>
        <v>0</v>
      </c>
      <c r="D170" s="86">
        <f>INDEX(PM_Dalibnieki[],MATCH(PM_Sportings[[#This Row],[Dablībnieka numurs]],PM_Dalibnieki[Dablībnieka numurs],0),4)</f>
        <v>0</v>
      </c>
      <c r="E170" s="197"/>
      <c r="F170" s="197"/>
      <c r="G170" s="84">
        <f>SUM(PM_Sportings[[#This Row],[Sporting]:[A-TRAP]])</f>
        <v>0</v>
      </c>
      <c r="H170" s="89" t="str">
        <f>IF(PM_Sportings[[#This Row],[Kopā Punkti]]&gt;0,RANK(PM_Sportings[[#This Row],[Kopā Punkti]],PM_Sportings[Kopā Punkti]),"NAV")</f>
        <v>NAV</v>
      </c>
      <c r="I170" s="129"/>
    </row>
    <row r="171" spans="2:9" ht="15" hidden="1" x14ac:dyDescent="0.25">
      <c r="B171" s="41">
        <v>164</v>
      </c>
      <c r="C171" s="86">
        <f>INDEX(PM_Dalibnieki[],MATCH(PM_Sportings[[#This Row],[Dablībnieka numurs]],PM_Dalibnieki[Dablībnieka numurs],0),2)</f>
        <v>0</v>
      </c>
      <c r="D171" s="86">
        <f>INDEX(PM_Dalibnieki[],MATCH(PM_Sportings[[#This Row],[Dablībnieka numurs]],PM_Dalibnieki[Dablībnieka numurs],0),4)</f>
        <v>0</v>
      </c>
      <c r="E171" s="197"/>
      <c r="F171" s="197"/>
      <c r="G171" s="84">
        <f>SUM(PM_Sportings[[#This Row],[Sporting]:[A-TRAP]])</f>
        <v>0</v>
      </c>
      <c r="H171" s="89" t="str">
        <f>IF(PM_Sportings[[#This Row],[Kopā Punkti]]&gt;0,RANK(PM_Sportings[[#This Row],[Kopā Punkti]],PM_Sportings[Kopā Punkti]),"NAV")</f>
        <v>NAV</v>
      </c>
      <c r="I171" s="129"/>
    </row>
    <row r="172" spans="2:9" ht="15" hidden="1" x14ac:dyDescent="0.25">
      <c r="B172" s="40">
        <v>165</v>
      </c>
      <c r="C172" s="86">
        <f>INDEX(PM_Dalibnieki[],MATCH(PM_Sportings[[#This Row],[Dablībnieka numurs]],PM_Dalibnieki[Dablībnieka numurs],0),2)</f>
        <v>0</v>
      </c>
      <c r="D172" s="86">
        <f>INDEX(PM_Dalibnieki[],MATCH(PM_Sportings[[#This Row],[Dablībnieka numurs]],PM_Dalibnieki[Dablībnieka numurs],0),4)</f>
        <v>0</v>
      </c>
      <c r="E172" s="197"/>
      <c r="F172" s="197"/>
      <c r="G172" s="84">
        <f>SUM(PM_Sportings[[#This Row],[Sporting]:[A-TRAP]])</f>
        <v>0</v>
      </c>
      <c r="H172" s="89" t="str">
        <f>IF(PM_Sportings[[#This Row],[Kopā Punkti]]&gt;0,RANK(PM_Sportings[[#This Row],[Kopā Punkti]],PM_Sportings[Kopā Punkti]),"NAV")</f>
        <v>NAV</v>
      </c>
      <c r="I172" s="129"/>
    </row>
    <row r="173" spans="2:9" ht="15" hidden="1" x14ac:dyDescent="0.25">
      <c r="B173" s="41">
        <v>166</v>
      </c>
      <c r="C173" s="86">
        <f>INDEX(PM_Dalibnieki[],MATCH(PM_Sportings[[#This Row],[Dablībnieka numurs]],PM_Dalibnieki[Dablībnieka numurs],0),2)</f>
        <v>0</v>
      </c>
      <c r="D173" s="86">
        <f>INDEX(PM_Dalibnieki[],MATCH(PM_Sportings[[#This Row],[Dablībnieka numurs]],PM_Dalibnieki[Dablībnieka numurs],0),4)</f>
        <v>0</v>
      </c>
      <c r="E173" s="197"/>
      <c r="F173" s="197"/>
      <c r="G173" s="84">
        <f>SUM(PM_Sportings[[#This Row],[Sporting]:[A-TRAP]])</f>
        <v>0</v>
      </c>
      <c r="H173" s="89" t="str">
        <f>IF(PM_Sportings[[#This Row],[Kopā Punkti]]&gt;0,RANK(PM_Sportings[[#This Row],[Kopā Punkti]],PM_Sportings[Kopā Punkti]),"NAV")</f>
        <v>NAV</v>
      </c>
      <c r="I173" s="129"/>
    </row>
    <row r="174" spans="2:9" ht="15" hidden="1" x14ac:dyDescent="0.25">
      <c r="B174" s="40">
        <v>167</v>
      </c>
      <c r="C174" s="86">
        <f>INDEX(PM_Dalibnieki[],MATCH(PM_Sportings[[#This Row],[Dablībnieka numurs]],PM_Dalibnieki[Dablībnieka numurs],0),2)</f>
        <v>0</v>
      </c>
      <c r="D174" s="86">
        <f>INDEX(PM_Dalibnieki[],MATCH(PM_Sportings[[#This Row],[Dablībnieka numurs]],PM_Dalibnieki[Dablībnieka numurs],0),4)</f>
        <v>0</v>
      </c>
      <c r="E174" s="197"/>
      <c r="F174" s="197"/>
      <c r="G174" s="84">
        <f>SUM(PM_Sportings[[#This Row],[Sporting]:[A-TRAP]])</f>
        <v>0</v>
      </c>
      <c r="H174" s="89" t="str">
        <f>IF(PM_Sportings[[#This Row],[Kopā Punkti]]&gt;0,RANK(PM_Sportings[[#This Row],[Kopā Punkti]],PM_Sportings[Kopā Punkti]),"NAV")</f>
        <v>NAV</v>
      </c>
      <c r="I174" s="129"/>
    </row>
    <row r="175" spans="2:9" ht="15" hidden="1" x14ac:dyDescent="0.25">
      <c r="B175" s="41">
        <v>168</v>
      </c>
      <c r="C175" s="86">
        <f>INDEX(PM_Dalibnieki[],MATCH(PM_Sportings[[#This Row],[Dablībnieka numurs]],PM_Dalibnieki[Dablībnieka numurs],0),2)</f>
        <v>0</v>
      </c>
      <c r="D175" s="86">
        <f>INDEX(PM_Dalibnieki[],MATCH(PM_Sportings[[#This Row],[Dablībnieka numurs]],PM_Dalibnieki[Dablībnieka numurs],0),4)</f>
        <v>0</v>
      </c>
      <c r="E175" s="197"/>
      <c r="F175" s="197"/>
      <c r="G175" s="84">
        <f>SUM(PM_Sportings[[#This Row],[Sporting]:[A-TRAP]])</f>
        <v>0</v>
      </c>
      <c r="H175" s="89" t="str">
        <f>IF(PM_Sportings[[#This Row],[Kopā Punkti]]&gt;0,RANK(PM_Sportings[[#This Row],[Kopā Punkti]],PM_Sportings[Kopā Punkti]),"NAV")</f>
        <v>NAV</v>
      </c>
      <c r="I175" s="129"/>
    </row>
    <row r="176" spans="2:9" ht="15" hidden="1" x14ac:dyDescent="0.25">
      <c r="B176" s="40">
        <v>169</v>
      </c>
      <c r="C176" s="86">
        <f>INDEX(PM_Dalibnieki[],MATCH(PM_Sportings[[#This Row],[Dablībnieka numurs]],PM_Dalibnieki[Dablībnieka numurs],0),2)</f>
        <v>0</v>
      </c>
      <c r="D176" s="86">
        <f>INDEX(PM_Dalibnieki[],MATCH(PM_Sportings[[#This Row],[Dablībnieka numurs]],PM_Dalibnieki[Dablībnieka numurs],0),4)</f>
        <v>0</v>
      </c>
      <c r="E176" s="197"/>
      <c r="F176" s="197"/>
      <c r="G176" s="84">
        <f>SUM(PM_Sportings[[#This Row],[Sporting]:[A-TRAP]])</f>
        <v>0</v>
      </c>
      <c r="H176" s="89" t="str">
        <f>IF(PM_Sportings[[#This Row],[Kopā Punkti]]&gt;0,RANK(PM_Sportings[[#This Row],[Kopā Punkti]],PM_Sportings[Kopā Punkti]),"NAV")</f>
        <v>NAV</v>
      </c>
      <c r="I176" s="129"/>
    </row>
    <row r="177" spans="2:9" ht="15" hidden="1" x14ac:dyDescent="0.25">
      <c r="B177" s="41">
        <v>170</v>
      </c>
      <c r="C177" s="86">
        <f>INDEX(PM_Dalibnieki[],MATCH(PM_Sportings[[#This Row],[Dablībnieka numurs]],PM_Dalibnieki[Dablībnieka numurs],0),2)</f>
        <v>0</v>
      </c>
      <c r="D177" s="86">
        <f>INDEX(PM_Dalibnieki[],MATCH(PM_Sportings[[#This Row],[Dablībnieka numurs]],PM_Dalibnieki[Dablībnieka numurs],0),4)</f>
        <v>0</v>
      </c>
      <c r="E177" s="197"/>
      <c r="F177" s="197"/>
      <c r="G177" s="84">
        <f>SUM(PM_Sportings[[#This Row],[Sporting]:[A-TRAP]])</f>
        <v>0</v>
      </c>
      <c r="H177" s="89" t="str">
        <f>IF(PM_Sportings[[#This Row],[Kopā Punkti]]&gt;0,RANK(PM_Sportings[[#This Row],[Kopā Punkti]],PM_Sportings[Kopā Punkti]),"NAV")</f>
        <v>NAV</v>
      </c>
      <c r="I177" s="129"/>
    </row>
    <row r="178" spans="2:9" ht="15" hidden="1" x14ac:dyDescent="0.25">
      <c r="B178" s="40">
        <v>171</v>
      </c>
      <c r="C178" s="86">
        <f>INDEX(PM_Dalibnieki[],MATCH(PM_Sportings[[#This Row],[Dablībnieka numurs]],PM_Dalibnieki[Dablībnieka numurs],0),2)</f>
        <v>0</v>
      </c>
      <c r="D178" s="86">
        <f>INDEX(PM_Dalibnieki[],MATCH(PM_Sportings[[#This Row],[Dablībnieka numurs]],PM_Dalibnieki[Dablībnieka numurs],0),4)</f>
        <v>0</v>
      </c>
      <c r="E178" s="197"/>
      <c r="F178" s="197"/>
      <c r="G178" s="84">
        <f>SUM(PM_Sportings[[#This Row],[Sporting]:[A-TRAP]])</f>
        <v>0</v>
      </c>
      <c r="H178" s="89" t="str">
        <f>IF(PM_Sportings[[#This Row],[Kopā Punkti]]&gt;0,RANK(PM_Sportings[[#This Row],[Kopā Punkti]],PM_Sportings[Kopā Punkti]),"NAV")</f>
        <v>NAV</v>
      </c>
      <c r="I178" s="129"/>
    </row>
    <row r="179" spans="2:9" ht="15" hidden="1" x14ac:dyDescent="0.25">
      <c r="B179" s="41">
        <v>172</v>
      </c>
      <c r="C179" s="86">
        <f>INDEX(PM_Dalibnieki[],MATCH(PM_Sportings[[#This Row],[Dablībnieka numurs]],PM_Dalibnieki[Dablībnieka numurs],0),2)</f>
        <v>0</v>
      </c>
      <c r="D179" s="86">
        <f>INDEX(PM_Dalibnieki[],MATCH(PM_Sportings[[#This Row],[Dablībnieka numurs]],PM_Dalibnieki[Dablībnieka numurs],0),4)</f>
        <v>0</v>
      </c>
      <c r="E179" s="197"/>
      <c r="F179" s="197"/>
      <c r="G179" s="84">
        <f>SUM(PM_Sportings[[#This Row],[Sporting]:[A-TRAP]])</f>
        <v>0</v>
      </c>
      <c r="H179" s="89" t="str">
        <f>IF(PM_Sportings[[#This Row],[Kopā Punkti]]&gt;0,RANK(PM_Sportings[[#This Row],[Kopā Punkti]],PM_Sportings[Kopā Punkti]),"NAV")</f>
        <v>NAV</v>
      </c>
      <c r="I179" s="129"/>
    </row>
    <row r="180" spans="2:9" ht="15" hidden="1" x14ac:dyDescent="0.25">
      <c r="B180" s="40">
        <v>173</v>
      </c>
      <c r="C180" s="86">
        <f>INDEX(PM_Dalibnieki[],MATCH(PM_Sportings[[#This Row],[Dablībnieka numurs]],PM_Dalibnieki[Dablībnieka numurs],0),2)</f>
        <v>0</v>
      </c>
      <c r="D180" s="86">
        <f>INDEX(PM_Dalibnieki[],MATCH(PM_Sportings[[#This Row],[Dablībnieka numurs]],PM_Dalibnieki[Dablībnieka numurs],0),4)</f>
        <v>0</v>
      </c>
      <c r="E180" s="197"/>
      <c r="F180" s="197"/>
      <c r="G180" s="84">
        <f>SUM(PM_Sportings[[#This Row],[Sporting]:[A-TRAP]])</f>
        <v>0</v>
      </c>
      <c r="H180" s="89" t="str">
        <f>IF(PM_Sportings[[#This Row],[Kopā Punkti]]&gt;0,RANK(PM_Sportings[[#This Row],[Kopā Punkti]],PM_Sportings[Kopā Punkti]),"NAV")</f>
        <v>NAV</v>
      </c>
      <c r="I180" s="129"/>
    </row>
    <row r="181" spans="2:9" ht="15" hidden="1" x14ac:dyDescent="0.25">
      <c r="B181" s="41">
        <v>174</v>
      </c>
      <c r="C181" s="86">
        <f>INDEX(PM_Dalibnieki[],MATCH(PM_Sportings[[#This Row],[Dablībnieka numurs]],PM_Dalibnieki[Dablībnieka numurs],0),2)</f>
        <v>0</v>
      </c>
      <c r="D181" s="86">
        <f>INDEX(PM_Dalibnieki[],MATCH(PM_Sportings[[#This Row],[Dablībnieka numurs]],PM_Dalibnieki[Dablībnieka numurs],0),4)</f>
        <v>0</v>
      </c>
      <c r="E181" s="197"/>
      <c r="F181" s="197"/>
      <c r="G181" s="84">
        <f>SUM(PM_Sportings[[#This Row],[Sporting]:[A-TRAP]])</f>
        <v>0</v>
      </c>
      <c r="H181" s="89" t="str">
        <f>IF(PM_Sportings[[#This Row],[Kopā Punkti]]&gt;0,RANK(PM_Sportings[[#This Row],[Kopā Punkti]],PM_Sportings[Kopā Punkti]),"NAV")</f>
        <v>NAV</v>
      </c>
      <c r="I181" s="129"/>
    </row>
    <row r="182" spans="2:9" ht="15" hidden="1" x14ac:dyDescent="0.25">
      <c r="B182" s="40">
        <v>175</v>
      </c>
      <c r="C182" s="86">
        <f>INDEX(PM_Dalibnieki[],MATCH(PM_Sportings[[#This Row],[Dablībnieka numurs]],PM_Dalibnieki[Dablībnieka numurs],0),2)</f>
        <v>0</v>
      </c>
      <c r="D182" s="86">
        <f>INDEX(PM_Dalibnieki[],MATCH(PM_Sportings[[#This Row],[Dablībnieka numurs]],PM_Dalibnieki[Dablībnieka numurs],0),4)</f>
        <v>0</v>
      </c>
      <c r="E182" s="197"/>
      <c r="F182" s="197"/>
      <c r="G182" s="84">
        <f>SUM(PM_Sportings[[#This Row],[Sporting]:[A-TRAP]])</f>
        <v>0</v>
      </c>
      <c r="H182" s="89" t="str">
        <f>IF(PM_Sportings[[#This Row],[Kopā Punkti]]&gt;0,RANK(PM_Sportings[[#This Row],[Kopā Punkti]],PM_Sportings[Kopā Punkti]),"NAV")</f>
        <v>NAV</v>
      </c>
      <c r="I182" s="129"/>
    </row>
    <row r="183" spans="2:9" ht="15" hidden="1" x14ac:dyDescent="0.25">
      <c r="B183" s="41">
        <v>176</v>
      </c>
      <c r="C183" s="86">
        <f>INDEX(PM_Dalibnieki[],MATCH(PM_Sportings[[#This Row],[Dablībnieka numurs]],PM_Dalibnieki[Dablībnieka numurs],0),2)</f>
        <v>0</v>
      </c>
      <c r="D183" s="86">
        <f>INDEX(PM_Dalibnieki[],MATCH(PM_Sportings[[#This Row],[Dablībnieka numurs]],PM_Dalibnieki[Dablībnieka numurs],0),4)</f>
        <v>0</v>
      </c>
      <c r="E183" s="197"/>
      <c r="F183" s="197"/>
      <c r="G183" s="84">
        <f>SUM(PM_Sportings[[#This Row],[Sporting]:[A-TRAP]])</f>
        <v>0</v>
      </c>
      <c r="H183" s="89" t="str">
        <f>IF(PM_Sportings[[#This Row],[Kopā Punkti]]&gt;0,RANK(PM_Sportings[[#This Row],[Kopā Punkti]],PM_Sportings[Kopā Punkti]),"NAV")</f>
        <v>NAV</v>
      </c>
      <c r="I183" s="129"/>
    </row>
    <row r="184" spans="2:9" ht="15" hidden="1" x14ac:dyDescent="0.25">
      <c r="B184" s="40">
        <v>177</v>
      </c>
      <c r="C184" s="86">
        <f>INDEX(PM_Dalibnieki[],MATCH(PM_Sportings[[#This Row],[Dablībnieka numurs]],PM_Dalibnieki[Dablībnieka numurs],0),2)</f>
        <v>0</v>
      </c>
      <c r="D184" s="86">
        <f>INDEX(PM_Dalibnieki[],MATCH(PM_Sportings[[#This Row],[Dablībnieka numurs]],PM_Dalibnieki[Dablībnieka numurs],0),4)</f>
        <v>0</v>
      </c>
      <c r="E184" s="197"/>
      <c r="F184" s="197"/>
      <c r="G184" s="84">
        <f>SUM(PM_Sportings[[#This Row],[Sporting]:[A-TRAP]])</f>
        <v>0</v>
      </c>
      <c r="H184" s="89" t="str">
        <f>IF(PM_Sportings[[#This Row],[Kopā Punkti]]&gt;0,RANK(PM_Sportings[[#This Row],[Kopā Punkti]],PM_Sportings[Kopā Punkti]),"NAV")</f>
        <v>NAV</v>
      </c>
      <c r="I184" s="129"/>
    </row>
    <row r="185" spans="2:9" ht="15" hidden="1" x14ac:dyDescent="0.25">
      <c r="B185" s="41">
        <v>178</v>
      </c>
      <c r="C185" s="86">
        <f>INDEX(PM_Dalibnieki[],MATCH(PM_Sportings[[#This Row],[Dablībnieka numurs]],PM_Dalibnieki[Dablībnieka numurs],0),2)</f>
        <v>0</v>
      </c>
      <c r="D185" s="86">
        <f>INDEX(PM_Dalibnieki[],MATCH(PM_Sportings[[#This Row],[Dablībnieka numurs]],PM_Dalibnieki[Dablībnieka numurs],0),4)</f>
        <v>0</v>
      </c>
      <c r="E185" s="197"/>
      <c r="F185" s="197"/>
      <c r="G185" s="84">
        <f>SUM(PM_Sportings[[#This Row],[Sporting]:[A-TRAP]])</f>
        <v>0</v>
      </c>
      <c r="H185" s="89" t="str">
        <f>IF(PM_Sportings[[#This Row],[Kopā Punkti]]&gt;0,RANK(PM_Sportings[[#This Row],[Kopā Punkti]],PM_Sportings[Kopā Punkti]),"NAV")</f>
        <v>NAV</v>
      </c>
      <c r="I185" s="129"/>
    </row>
    <row r="186" spans="2:9" ht="15" hidden="1" x14ac:dyDescent="0.25">
      <c r="B186" s="40">
        <v>179</v>
      </c>
      <c r="C186" s="86">
        <f>INDEX(PM_Dalibnieki[],MATCH(PM_Sportings[[#This Row],[Dablībnieka numurs]],PM_Dalibnieki[Dablībnieka numurs],0),2)</f>
        <v>0</v>
      </c>
      <c r="D186" s="86">
        <f>INDEX(PM_Dalibnieki[],MATCH(PM_Sportings[[#This Row],[Dablībnieka numurs]],PM_Dalibnieki[Dablībnieka numurs],0),4)</f>
        <v>0</v>
      </c>
      <c r="E186" s="197"/>
      <c r="F186" s="197"/>
      <c r="G186" s="84">
        <f>SUM(PM_Sportings[[#This Row],[Sporting]:[A-TRAP]])</f>
        <v>0</v>
      </c>
      <c r="H186" s="89" t="str">
        <f>IF(PM_Sportings[[#This Row],[Kopā Punkti]]&gt;0,RANK(PM_Sportings[[#This Row],[Kopā Punkti]],PM_Sportings[Kopā Punkti]),"NAV")</f>
        <v>NAV</v>
      </c>
      <c r="I186" s="129"/>
    </row>
    <row r="187" spans="2:9" ht="15" hidden="1" x14ac:dyDescent="0.25">
      <c r="B187" s="41">
        <v>180</v>
      </c>
      <c r="C187" s="86">
        <f>INDEX(PM_Dalibnieki[],MATCH(PM_Sportings[[#This Row],[Dablībnieka numurs]],PM_Dalibnieki[Dablībnieka numurs],0),2)</f>
        <v>0</v>
      </c>
      <c r="D187" s="86">
        <f>INDEX(PM_Dalibnieki[],MATCH(PM_Sportings[[#This Row],[Dablībnieka numurs]],PM_Dalibnieki[Dablībnieka numurs],0),4)</f>
        <v>0</v>
      </c>
      <c r="E187" s="197"/>
      <c r="F187" s="197"/>
      <c r="G187" s="84">
        <f>SUM(PM_Sportings[[#This Row],[Sporting]:[A-TRAP]])</f>
        <v>0</v>
      </c>
      <c r="H187" s="89" t="str">
        <f>IF(PM_Sportings[[#This Row],[Kopā Punkti]]&gt;0,RANK(PM_Sportings[[#This Row],[Kopā Punkti]],PM_Sportings[Kopā Punkti]),"NAV")</f>
        <v>NAV</v>
      </c>
      <c r="I187" s="129"/>
    </row>
    <row r="188" spans="2:9" ht="15" hidden="1" x14ac:dyDescent="0.25">
      <c r="B188" s="40">
        <v>181</v>
      </c>
      <c r="C188" s="86">
        <f>INDEX(PM_Dalibnieki[],MATCH(PM_Sportings[[#This Row],[Dablībnieka numurs]],PM_Dalibnieki[Dablībnieka numurs],0),2)</f>
        <v>0</v>
      </c>
      <c r="D188" s="86">
        <f>INDEX(PM_Dalibnieki[],MATCH(PM_Sportings[[#This Row],[Dablībnieka numurs]],PM_Dalibnieki[Dablībnieka numurs],0),4)</f>
        <v>0</v>
      </c>
      <c r="E188" s="197"/>
      <c r="F188" s="197"/>
      <c r="G188" s="84">
        <f>SUM(PM_Sportings[[#This Row],[Sporting]:[A-TRAP]])</f>
        <v>0</v>
      </c>
      <c r="H188" s="89" t="str">
        <f>IF(PM_Sportings[[#This Row],[Kopā Punkti]]&gt;0,RANK(PM_Sportings[[#This Row],[Kopā Punkti]],PM_Sportings[Kopā Punkti]),"NAV")</f>
        <v>NAV</v>
      </c>
      <c r="I188" s="129"/>
    </row>
    <row r="189" spans="2:9" ht="15" hidden="1" x14ac:dyDescent="0.25">
      <c r="B189" s="41">
        <v>182</v>
      </c>
      <c r="C189" s="86">
        <f>INDEX(PM_Dalibnieki[],MATCH(PM_Sportings[[#This Row],[Dablībnieka numurs]],PM_Dalibnieki[Dablībnieka numurs],0),2)</f>
        <v>0</v>
      </c>
      <c r="D189" s="86">
        <f>INDEX(PM_Dalibnieki[],MATCH(PM_Sportings[[#This Row],[Dablībnieka numurs]],PM_Dalibnieki[Dablībnieka numurs],0),4)</f>
        <v>0</v>
      </c>
      <c r="E189" s="197"/>
      <c r="F189" s="197"/>
      <c r="G189" s="84">
        <f>SUM(PM_Sportings[[#This Row],[Sporting]:[A-TRAP]])</f>
        <v>0</v>
      </c>
      <c r="H189" s="89" t="str">
        <f>IF(PM_Sportings[[#This Row],[Kopā Punkti]]&gt;0,RANK(PM_Sportings[[#This Row],[Kopā Punkti]],PM_Sportings[Kopā Punkti]),"NAV")</f>
        <v>NAV</v>
      </c>
      <c r="I189" s="129"/>
    </row>
    <row r="190" spans="2:9" ht="15" hidden="1" x14ac:dyDescent="0.25">
      <c r="B190" s="40">
        <v>183</v>
      </c>
      <c r="C190" s="86">
        <f>INDEX(PM_Dalibnieki[],MATCH(PM_Sportings[[#This Row],[Dablībnieka numurs]],PM_Dalibnieki[Dablībnieka numurs],0),2)</f>
        <v>0</v>
      </c>
      <c r="D190" s="86">
        <f>INDEX(PM_Dalibnieki[],MATCH(PM_Sportings[[#This Row],[Dablībnieka numurs]],PM_Dalibnieki[Dablībnieka numurs],0),4)</f>
        <v>0</v>
      </c>
      <c r="E190" s="197"/>
      <c r="F190" s="197"/>
      <c r="G190" s="84">
        <f>SUM(PM_Sportings[[#This Row],[Sporting]:[A-TRAP]])</f>
        <v>0</v>
      </c>
      <c r="H190" s="89" t="str">
        <f>IF(PM_Sportings[[#This Row],[Kopā Punkti]]&gt;0,RANK(PM_Sportings[[#This Row],[Kopā Punkti]],PM_Sportings[Kopā Punkti]),"NAV")</f>
        <v>NAV</v>
      </c>
      <c r="I190" s="129"/>
    </row>
    <row r="191" spans="2:9" ht="15" hidden="1" x14ac:dyDescent="0.25">
      <c r="B191" s="41">
        <v>184</v>
      </c>
      <c r="C191" s="86">
        <f>INDEX(PM_Dalibnieki[],MATCH(PM_Sportings[[#This Row],[Dablībnieka numurs]],PM_Dalibnieki[Dablībnieka numurs],0),2)</f>
        <v>0</v>
      </c>
      <c r="D191" s="86">
        <f>INDEX(PM_Dalibnieki[],MATCH(PM_Sportings[[#This Row],[Dablībnieka numurs]],PM_Dalibnieki[Dablībnieka numurs],0),4)</f>
        <v>0</v>
      </c>
      <c r="E191" s="197"/>
      <c r="F191" s="197"/>
      <c r="G191" s="84">
        <f>SUM(PM_Sportings[[#This Row],[Sporting]:[A-TRAP]])</f>
        <v>0</v>
      </c>
      <c r="H191" s="89" t="str">
        <f>IF(PM_Sportings[[#This Row],[Kopā Punkti]]&gt;0,RANK(PM_Sportings[[#This Row],[Kopā Punkti]],PM_Sportings[Kopā Punkti]),"NAV")</f>
        <v>NAV</v>
      </c>
      <c r="I191" s="129"/>
    </row>
    <row r="192" spans="2:9" ht="15" hidden="1" x14ac:dyDescent="0.25">
      <c r="B192" s="40">
        <v>185</v>
      </c>
      <c r="C192" s="86">
        <f>INDEX(PM_Dalibnieki[],MATCH(PM_Sportings[[#This Row],[Dablībnieka numurs]],PM_Dalibnieki[Dablībnieka numurs],0),2)</f>
        <v>0</v>
      </c>
      <c r="D192" s="86">
        <f>INDEX(PM_Dalibnieki[],MATCH(PM_Sportings[[#This Row],[Dablībnieka numurs]],PM_Dalibnieki[Dablībnieka numurs],0),4)</f>
        <v>0</v>
      </c>
      <c r="E192" s="197"/>
      <c r="F192" s="197"/>
      <c r="G192" s="84">
        <f>SUM(PM_Sportings[[#This Row],[Sporting]:[A-TRAP]])</f>
        <v>0</v>
      </c>
      <c r="H192" s="89" t="str">
        <f>IF(PM_Sportings[[#This Row],[Kopā Punkti]]&gt;0,RANK(PM_Sportings[[#This Row],[Kopā Punkti]],PM_Sportings[Kopā Punkti]),"NAV")</f>
        <v>NAV</v>
      </c>
      <c r="I192" s="129"/>
    </row>
    <row r="193" spans="2:9" ht="15" hidden="1" x14ac:dyDescent="0.25">
      <c r="B193" s="41">
        <v>186</v>
      </c>
      <c r="C193" s="86">
        <f>INDEX(PM_Dalibnieki[],MATCH(PM_Sportings[[#This Row],[Dablībnieka numurs]],PM_Dalibnieki[Dablībnieka numurs],0),2)</f>
        <v>0</v>
      </c>
      <c r="D193" s="86">
        <f>INDEX(PM_Dalibnieki[],MATCH(PM_Sportings[[#This Row],[Dablībnieka numurs]],PM_Dalibnieki[Dablībnieka numurs],0),4)</f>
        <v>0</v>
      </c>
      <c r="E193" s="197"/>
      <c r="F193" s="197"/>
      <c r="G193" s="84">
        <f>SUM(PM_Sportings[[#This Row],[Sporting]:[A-TRAP]])</f>
        <v>0</v>
      </c>
      <c r="H193" s="89" t="str">
        <f>IF(PM_Sportings[[#This Row],[Kopā Punkti]]&gt;0,RANK(PM_Sportings[[#This Row],[Kopā Punkti]],PM_Sportings[Kopā Punkti]),"NAV")</f>
        <v>NAV</v>
      </c>
      <c r="I193" s="129"/>
    </row>
    <row r="194" spans="2:9" ht="15" hidden="1" x14ac:dyDescent="0.25">
      <c r="B194" s="40">
        <v>187</v>
      </c>
      <c r="C194" s="86">
        <f>INDEX(PM_Dalibnieki[],MATCH(PM_Sportings[[#This Row],[Dablībnieka numurs]],PM_Dalibnieki[Dablībnieka numurs],0),2)</f>
        <v>0</v>
      </c>
      <c r="D194" s="86">
        <f>INDEX(PM_Dalibnieki[],MATCH(PM_Sportings[[#This Row],[Dablībnieka numurs]],PM_Dalibnieki[Dablībnieka numurs],0),4)</f>
        <v>0</v>
      </c>
      <c r="E194" s="197"/>
      <c r="F194" s="197"/>
      <c r="G194" s="84">
        <f>SUM(PM_Sportings[[#This Row],[Sporting]:[A-TRAP]])</f>
        <v>0</v>
      </c>
      <c r="H194" s="89" t="str">
        <f>IF(PM_Sportings[[#This Row],[Kopā Punkti]]&gt;0,RANK(PM_Sportings[[#This Row],[Kopā Punkti]],PM_Sportings[Kopā Punkti]),"NAV")</f>
        <v>NAV</v>
      </c>
      <c r="I194" s="129"/>
    </row>
    <row r="195" spans="2:9" ht="15" hidden="1" x14ac:dyDescent="0.25">
      <c r="B195" s="41">
        <v>188</v>
      </c>
      <c r="C195" s="86">
        <f>INDEX(PM_Dalibnieki[],MATCH(PM_Sportings[[#This Row],[Dablībnieka numurs]],PM_Dalibnieki[Dablībnieka numurs],0),2)</f>
        <v>0</v>
      </c>
      <c r="D195" s="86">
        <f>INDEX(PM_Dalibnieki[],MATCH(PM_Sportings[[#This Row],[Dablībnieka numurs]],PM_Dalibnieki[Dablībnieka numurs],0),4)</f>
        <v>0</v>
      </c>
      <c r="E195" s="197"/>
      <c r="F195" s="197"/>
      <c r="G195" s="84">
        <f>SUM(PM_Sportings[[#This Row],[Sporting]:[A-TRAP]])</f>
        <v>0</v>
      </c>
      <c r="H195" s="89" t="str">
        <f>IF(PM_Sportings[[#This Row],[Kopā Punkti]]&gt;0,RANK(PM_Sportings[[#This Row],[Kopā Punkti]],PM_Sportings[Kopā Punkti]),"NAV")</f>
        <v>NAV</v>
      </c>
      <c r="I195" s="129"/>
    </row>
    <row r="196" spans="2:9" ht="15" hidden="1" x14ac:dyDescent="0.25">
      <c r="B196" s="40">
        <v>189</v>
      </c>
      <c r="C196" s="86">
        <f>INDEX(PM_Dalibnieki[],MATCH(PM_Sportings[[#This Row],[Dablībnieka numurs]],PM_Dalibnieki[Dablībnieka numurs],0),2)</f>
        <v>0</v>
      </c>
      <c r="D196" s="86">
        <f>INDEX(PM_Dalibnieki[],MATCH(PM_Sportings[[#This Row],[Dablībnieka numurs]],PM_Dalibnieki[Dablībnieka numurs],0),4)</f>
        <v>0</v>
      </c>
      <c r="E196" s="197"/>
      <c r="F196" s="197"/>
      <c r="G196" s="84">
        <f>SUM(PM_Sportings[[#This Row],[Sporting]:[A-TRAP]])</f>
        <v>0</v>
      </c>
      <c r="H196" s="89" t="str">
        <f>IF(PM_Sportings[[#This Row],[Kopā Punkti]]&gt;0,RANK(PM_Sportings[[#This Row],[Kopā Punkti]],PM_Sportings[Kopā Punkti]),"NAV")</f>
        <v>NAV</v>
      </c>
      <c r="I196" s="129"/>
    </row>
    <row r="197" spans="2:9" ht="15" hidden="1" x14ac:dyDescent="0.25">
      <c r="B197" s="41">
        <v>190</v>
      </c>
      <c r="C197" s="86">
        <f>INDEX(PM_Dalibnieki[],MATCH(PM_Sportings[[#This Row],[Dablībnieka numurs]],PM_Dalibnieki[Dablībnieka numurs],0),2)</f>
        <v>0</v>
      </c>
      <c r="D197" s="86">
        <f>INDEX(PM_Dalibnieki[],MATCH(PM_Sportings[[#This Row],[Dablībnieka numurs]],PM_Dalibnieki[Dablībnieka numurs],0),4)</f>
        <v>0</v>
      </c>
      <c r="E197" s="197"/>
      <c r="F197" s="197"/>
      <c r="G197" s="84">
        <f>SUM(PM_Sportings[[#This Row],[Sporting]:[A-TRAP]])</f>
        <v>0</v>
      </c>
      <c r="H197" s="89" t="str">
        <f>IF(PM_Sportings[[#This Row],[Kopā Punkti]]&gt;0,RANK(PM_Sportings[[#This Row],[Kopā Punkti]],PM_Sportings[Kopā Punkti]),"NAV")</f>
        <v>NAV</v>
      </c>
      <c r="I197" s="129"/>
    </row>
    <row r="198" spans="2:9" ht="15" hidden="1" x14ac:dyDescent="0.25">
      <c r="B198" s="40">
        <v>191</v>
      </c>
      <c r="C198" s="86">
        <f>INDEX(PM_Dalibnieki[],MATCH(PM_Sportings[[#This Row],[Dablībnieka numurs]],PM_Dalibnieki[Dablībnieka numurs],0),2)</f>
        <v>0</v>
      </c>
      <c r="D198" s="86">
        <f>INDEX(PM_Dalibnieki[],MATCH(PM_Sportings[[#This Row],[Dablībnieka numurs]],PM_Dalibnieki[Dablībnieka numurs],0),4)</f>
        <v>0</v>
      </c>
      <c r="E198" s="197"/>
      <c r="F198" s="197"/>
      <c r="G198" s="84">
        <f>SUM(PM_Sportings[[#This Row],[Sporting]:[A-TRAP]])</f>
        <v>0</v>
      </c>
      <c r="H198" s="89" t="str">
        <f>IF(PM_Sportings[[#This Row],[Kopā Punkti]]&gt;0,RANK(PM_Sportings[[#This Row],[Kopā Punkti]],PM_Sportings[Kopā Punkti]),"NAV")</f>
        <v>NAV</v>
      </c>
      <c r="I198" s="129"/>
    </row>
    <row r="199" spans="2:9" ht="15" hidden="1" x14ac:dyDescent="0.25">
      <c r="B199" s="41">
        <v>192</v>
      </c>
      <c r="C199" s="86">
        <f>INDEX(PM_Dalibnieki[],MATCH(PM_Sportings[[#This Row],[Dablībnieka numurs]],PM_Dalibnieki[Dablībnieka numurs],0),2)</f>
        <v>0</v>
      </c>
      <c r="D199" s="86">
        <f>INDEX(PM_Dalibnieki[],MATCH(PM_Sportings[[#This Row],[Dablībnieka numurs]],PM_Dalibnieki[Dablībnieka numurs],0),4)</f>
        <v>0</v>
      </c>
      <c r="E199" s="197"/>
      <c r="F199" s="197"/>
      <c r="G199" s="84">
        <f>SUM(PM_Sportings[[#This Row],[Sporting]:[A-TRAP]])</f>
        <v>0</v>
      </c>
      <c r="H199" s="89" t="str">
        <f>IF(PM_Sportings[[#This Row],[Kopā Punkti]]&gt;0,RANK(PM_Sportings[[#This Row],[Kopā Punkti]],PM_Sportings[Kopā Punkti]),"NAV")</f>
        <v>NAV</v>
      </c>
      <c r="I199" s="129"/>
    </row>
    <row r="200" spans="2:9" ht="15" hidden="1" x14ac:dyDescent="0.25">
      <c r="B200" s="40">
        <v>193</v>
      </c>
      <c r="C200" s="86">
        <f>INDEX(PM_Dalibnieki[],MATCH(PM_Sportings[[#This Row],[Dablībnieka numurs]],PM_Dalibnieki[Dablībnieka numurs],0),2)</f>
        <v>0</v>
      </c>
      <c r="D200" s="86">
        <f>INDEX(PM_Dalibnieki[],MATCH(PM_Sportings[[#This Row],[Dablībnieka numurs]],PM_Dalibnieki[Dablībnieka numurs],0),4)</f>
        <v>0</v>
      </c>
      <c r="E200" s="197"/>
      <c r="F200" s="197"/>
      <c r="G200" s="84">
        <f>SUM(PM_Sportings[[#This Row],[Sporting]:[A-TRAP]])</f>
        <v>0</v>
      </c>
      <c r="H200" s="89" t="str">
        <f>IF(PM_Sportings[[#This Row],[Kopā Punkti]]&gt;0,RANK(PM_Sportings[[#This Row],[Kopā Punkti]],PM_Sportings[Kopā Punkti]),"NAV")</f>
        <v>NAV</v>
      </c>
      <c r="I200" s="129"/>
    </row>
    <row r="201" spans="2:9" ht="15" hidden="1" x14ac:dyDescent="0.25">
      <c r="B201" s="41">
        <v>194</v>
      </c>
      <c r="C201" s="86">
        <f>INDEX(PM_Dalibnieki[],MATCH(PM_Sportings[[#This Row],[Dablībnieka numurs]],PM_Dalibnieki[Dablībnieka numurs],0),2)</f>
        <v>0</v>
      </c>
      <c r="D201" s="86">
        <f>INDEX(PM_Dalibnieki[],MATCH(PM_Sportings[[#This Row],[Dablībnieka numurs]],PM_Dalibnieki[Dablībnieka numurs],0),4)</f>
        <v>0</v>
      </c>
      <c r="E201" s="197"/>
      <c r="F201" s="197"/>
      <c r="G201" s="84">
        <f>SUM(PM_Sportings[[#This Row],[Sporting]:[A-TRAP]])</f>
        <v>0</v>
      </c>
      <c r="H201" s="89" t="str">
        <f>IF(PM_Sportings[[#This Row],[Kopā Punkti]]&gt;0,RANK(PM_Sportings[[#This Row],[Kopā Punkti]],PM_Sportings[Kopā Punkti]),"NAV")</f>
        <v>NAV</v>
      </c>
      <c r="I201" s="129"/>
    </row>
    <row r="202" spans="2:9" ht="15" hidden="1" x14ac:dyDescent="0.25">
      <c r="B202" s="40">
        <v>195</v>
      </c>
      <c r="C202" s="86">
        <f>INDEX(PM_Dalibnieki[],MATCH(PM_Sportings[[#This Row],[Dablībnieka numurs]],PM_Dalibnieki[Dablībnieka numurs],0),2)</f>
        <v>0</v>
      </c>
      <c r="D202" s="86">
        <f>INDEX(PM_Dalibnieki[],MATCH(PM_Sportings[[#This Row],[Dablībnieka numurs]],PM_Dalibnieki[Dablībnieka numurs],0),4)</f>
        <v>0</v>
      </c>
      <c r="E202" s="197"/>
      <c r="F202" s="197"/>
      <c r="G202" s="84">
        <f>SUM(PM_Sportings[[#This Row],[Sporting]:[A-TRAP]])</f>
        <v>0</v>
      </c>
      <c r="H202" s="89" t="str">
        <f>IF(PM_Sportings[[#This Row],[Kopā Punkti]]&gt;0,RANK(PM_Sportings[[#This Row],[Kopā Punkti]],PM_Sportings[Kopā Punkti]),"NAV")</f>
        <v>NAV</v>
      </c>
      <c r="I202" s="129"/>
    </row>
    <row r="203" spans="2:9" ht="15" hidden="1" x14ac:dyDescent="0.25">
      <c r="B203" s="41">
        <v>196</v>
      </c>
      <c r="C203" s="86">
        <f>INDEX(PM_Dalibnieki[],MATCH(PM_Sportings[[#This Row],[Dablībnieka numurs]],PM_Dalibnieki[Dablībnieka numurs],0),2)</f>
        <v>0</v>
      </c>
      <c r="D203" s="86">
        <f>INDEX(PM_Dalibnieki[],MATCH(PM_Sportings[[#This Row],[Dablībnieka numurs]],PM_Dalibnieki[Dablībnieka numurs],0),4)</f>
        <v>0</v>
      </c>
      <c r="E203" s="197"/>
      <c r="F203" s="197"/>
      <c r="G203" s="84">
        <f>SUM(PM_Sportings[[#This Row],[Sporting]:[A-TRAP]])</f>
        <v>0</v>
      </c>
      <c r="H203" s="89" t="str">
        <f>IF(PM_Sportings[[#This Row],[Kopā Punkti]]&gt;0,RANK(PM_Sportings[[#This Row],[Kopā Punkti]],PM_Sportings[Kopā Punkti]),"NAV")</f>
        <v>NAV</v>
      </c>
      <c r="I203" s="129"/>
    </row>
    <row r="204" spans="2:9" ht="15" hidden="1" x14ac:dyDescent="0.25">
      <c r="B204" s="40">
        <v>197</v>
      </c>
      <c r="C204" s="86">
        <f>INDEX(PM_Dalibnieki[],MATCH(PM_Sportings[[#This Row],[Dablībnieka numurs]],PM_Dalibnieki[Dablībnieka numurs],0),2)</f>
        <v>0</v>
      </c>
      <c r="D204" s="86">
        <f>INDEX(PM_Dalibnieki[],MATCH(PM_Sportings[[#This Row],[Dablībnieka numurs]],PM_Dalibnieki[Dablībnieka numurs],0),4)</f>
        <v>0</v>
      </c>
      <c r="E204" s="197"/>
      <c r="F204" s="197"/>
      <c r="G204" s="84">
        <f>SUM(PM_Sportings[[#This Row],[Sporting]:[A-TRAP]])</f>
        <v>0</v>
      </c>
      <c r="H204" s="89" t="str">
        <f>IF(PM_Sportings[[#This Row],[Kopā Punkti]]&gt;0,RANK(PM_Sportings[[#This Row],[Kopā Punkti]],PM_Sportings[Kopā Punkti]),"NAV")</f>
        <v>NAV</v>
      </c>
      <c r="I204" s="129"/>
    </row>
    <row r="205" spans="2:9" ht="15" hidden="1" x14ac:dyDescent="0.25">
      <c r="B205" s="41">
        <v>198</v>
      </c>
      <c r="C205" s="86">
        <f>INDEX(PM_Dalibnieki[],MATCH(PM_Sportings[[#This Row],[Dablībnieka numurs]],PM_Dalibnieki[Dablībnieka numurs],0),2)</f>
        <v>0</v>
      </c>
      <c r="D205" s="86">
        <f>INDEX(PM_Dalibnieki[],MATCH(PM_Sportings[[#This Row],[Dablībnieka numurs]],PM_Dalibnieki[Dablībnieka numurs],0),4)</f>
        <v>0</v>
      </c>
      <c r="E205" s="197"/>
      <c r="F205" s="197"/>
      <c r="G205" s="84">
        <f>SUM(PM_Sportings[[#This Row],[Sporting]:[A-TRAP]])</f>
        <v>0</v>
      </c>
      <c r="H205" s="89" t="str">
        <f>IF(PM_Sportings[[#This Row],[Kopā Punkti]]&gt;0,RANK(PM_Sportings[[#This Row],[Kopā Punkti]],PM_Sportings[Kopā Punkti]),"NAV")</f>
        <v>NAV</v>
      </c>
      <c r="I205" s="129"/>
    </row>
    <row r="206" spans="2:9" ht="15" hidden="1" x14ac:dyDescent="0.25">
      <c r="B206" s="40">
        <v>199</v>
      </c>
      <c r="C206" s="86">
        <f>INDEX(PM_Dalibnieki[],MATCH(PM_Sportings[[#This Row],[Dablībnieka numurs]],PM_Dalibnieki[Dablībnieka numurs],0),2)</f>
        <v>0</v>
      </c>
      <c r="D206" s="86">
        <f>INDEX(PM_Dalibnieki[],MATCH(PM_Sportings[[#This Row],[Dablībnieka numurs]],PM_Dalibnieki[Dablībnieka numurs],0),4)</f>
        <v>0</v>
      </c>
      <c r="E206" s="197"/>
      <c r="F206" s="197"/>
      <c r="G206" s="84">
        <f>SUM(PM_Sportings[[#This Row],[Sporting]:[A-TRAP]])</f>
        <v>0</v>
      </c>
      <c r="H206" s="89" t="str">
        <f>IF(PM_Sportings[[#This Row],[Kopā Punkti]]&gt;0,RANK(PM_Sportings[[#This Row],[Kopā Punkti]],PM_Sportings[Kopā Punkti]),"NAV")</f>
        <v>NAV</v>
      </c>
      <c r="I206" s="129"/>
    </row>
    <row r="207" spans="2:9" ht="15" hidden="1" x14ac:dyDescent="0.25">
      <c r="B207" s="41">
        <v>200</v>
      </c>
      <c r="C207" s="86">
        <f>INDEX(PM_Dalibnieki[],MATCH(PM_Sportings[[#This Row],[Dablībnieka numurs]],PM_Dalibnieki[Dablībnieka numurs],0),2)</f>
        <v>0</v>
      </c>
      <c r="D207" s="86">
        <f>INDEX(PM_Dalibnieki[],MATCH(PM_Sportings[[#This Row],[Dablībnieka numurs]],PM_Dalibnieki[Dablībnieka numurs],0),4)</f>
        <v>0</v>
      </c>
      <c r="E207" s="197"/>
      <c r="F207" s="197"/>
      <c r="G207" s="84">
        <f>SUM(PM_Sportings[[#This Row],[Sporting]:[A-TRAP]])</f>
        <v>0</v>
      </c>
      <c r="H207" s="89" t="str">
        <f>IF(PM_Sportings[[#This Row],[Kopā Punkti]]&gt;0,RANK(PM_Sportings[[#This Row],[Kopā Punkti]],PM_Sportings[Kopā Punkti]),"NAV")</f>
        <v>NAV</v>
      </c>
      <c r="I207" s="129"/>
    </row>
    <row r="208" spans="2:9" ht="15" hidden="1" x14ac:dyDescent="0.25">
      <c r="B208" s="40">
        <v>201</v>
      </c>
      <c r="C208" s="86">
        <f>INDEX(PM_Dalibnieki[],MATCH(PM_Sportings[[#This Row],[Dablībnieka numurs]],PM_Dalibnieki[Dablībnieka numurs],0),2)</f>
        <v>0</v>
      </c>
      <c r="D208" s="86">
        <f>INDEX(PM_Dalibnieki[],MATCH(PM_Sportings[[#This Row],[Dablībnieka numurs]],PM_Dalibnieki[Dablībnieka numurs],0),4)</f>
        <v>0</v>
      </c>
      <c r="E208" s="197"/>
      <c r="F208" s="197"/>
      <c r="G208" s="84">
        <f>SUM(PM_Sportings[[#This Row],[Sporting]:[A-TRAP]])</f>
        <v>0</v>
      </c>
      <c r="H208" s="89" t="str">
        <f>IF(PM_Sportings[[#This Row],[Kopā Punkti]]&gt;0,RANK(PM_Sportings[[#This Row],[Kopā Punkti]],PM_Sportings[Kopā Punkti]),"NAV")</f>
        <v>NAV</v>
      </c>
      <c r="I208" s="129"/>
    </row>
    <row r="209" spans="2:9" ht="15" hidden="1" x14ac:dyDescent="0.25">
      <c r="B209" s="41">
        <v>202</v>
      </c>
      <c r="C209" s="86">
        <f>INDEX(PM_Dalibnieki[],MATCH(PM_Sportings[[#This Row],[Dablībnieka numurs]],PM_Dalibnieki[Dablībnieka numurs],0),2)</f>
        <v>0</v>
      </c>
      <c r="D209" s="86">
        <f>INDEX(PM_Dalibnieki[],MATCH(PM_Sportings[[#This Row],[Dablībnieka numurs]],PM_Dalibnieki[Dablībnieka numurs],0),4)</f>
        <v>0</v>
      </c>
      <c r="E209" s="197"/>
      <c r="F209" s="197"/>
      <c r="G209" s="84">
        <f>SUM(PM_Sportings[[#This Row],[Sporting]:[A-TRAP]])</f>
        <v>0</v>
      </c>
      <c r="H209" s="89" t="str">
        <f>IF(PM_Sportings[[#This Row],[Kopā Punkti]]&gt;0,RANK(PM_Sportings[[#This Row],[Kopā Punkti]],PM_Sportings[Kopā Punkti]),"NAV")</f>
        <v>NAV</v>
      </c>
      <c r="I209" s="129"/>
    </row>
    <row r="210" spans="2:9" ht="15" hidden="1" x14ac:dyDescent="0.25">
      <c r="B210" s="40">
        <v>203</v>
      </c>
      <c r="C210" s="86">
        <f>INDEX(PM_Dalibnieki[],MATCH(PM_Sportings[[#This Row],[Dablībnieka numurs]],PM_Dalibnieki[Dablībnieka numurs],0),2)</f>
        <v>0</v>
      </c>
      <c r="D210" s="86">
        <f>INDEX(PM_Dalibnieki[],MATCH(PM_Sportings[[#This Row],[Dablībnieka numurs]],PM_Dalibnieki[Dablībnieka numurs],0),4)</f>
        <v>0</v>
      </c>
      <c r="E210" s="197"/>
      <c r="F210" s="197"/>
      <c r="G210" s="84">
        <f>SUM(PM_Sportings[[#This Row],[Sporting]:[A-TRAP]])</f>
        <v>0</v>
      </c>
      <c r="H210" s="89" t="str">
        <f>IF(PM_Sportings[[#This Row],[Kopā Punkti]]&gt;0,RANK(PM_Sportings[[#This Row],[Kopā Punkti]],PM_Sportings[Kopā Punkti]),"NAV")</f>
        <v>NAV</v>
      </c>
      <c r="I210" s="129"/>
    </row>
    <row r="211" spans="2:9" ht="15" hidden="1" x14ac:dyDescent="0.25">
      <c r="B211" s="41">
        <v>204</v>
      </c>
      <c r="C211" s="86">
        <f>INDEX(PM_Dalibnieki[],MATCH(PM_Sportings[[#This Row],[Dablībnieka numurs]],PM_Dalibnieki[Dablībnieka numurs],0),2)</f>
        <v>0</v>
      </c>
      <c r="D211" s="86">
        <f>INDEX(PM_Dalibnieki[],MATCH(PM_Sportings[[#This Row],[Dablībnieka numurs]],PM_Dalibnieki[Dablībnieka numurs],0),4)</f>
        <v>0</v>
      </c>
      <c r="E211" s="197"/>
      <c r="F211" s="197"/>
      <c r="G211" s="84">
        <f>SUM(PM_Sportings[[#This Row],[Sporting]:[A-TRAP]])</f>
        <v>0</v>
      </c>
      <c r="H211" s="89" t="str">
        <f>IF(PM_Sportings[[#This Row],[Kopā Punkti]]&gt;0,RANK(PM_Sportings[[#This Row],[Kopā Punkti]],PM_Sportings[Kopā Punkti]),"NAV")</f>
        <v>NAV</v>
      </c>
      <c r="I211" s="129"/>
    </row>
    <row r="212" spans="2:9" ht="15" hidden="1" x14ac:dyDescent="0.25">
      <c r="B212" s="40">
        <v>205</v>
      </c>
      <c r="C212" s="86">
        <f>INDEX(PM_Dalibnieki[],MATCH(PM_Sportings[[#This Row],[Dablībnieka numurs]],PM_Dalibnieki[Dablībnieka numurs],0),2)</f>
        <v>0</v>
      </c>
      <c r="D212" s="86">
        <f>INDEX(PM_Dalibnieki[],MATCH(PM_Sportings[[#This Row],[Dablībnieka numurs]],PM_Dalibnieki[Dablībnieka numurs],0),4)</f>
        <v>0</v>
      </c>
      <c r="E212" s="197"/>
      <c r="F212" s="197"/>
      <c r="G212" s="84">
        <f>SUM(PM_Sportings[[#This Row],[Sporting]:[A-TRAP]])</f>
        <v>0</v>
      </c>
      <c r="H212" s="89" t="str">
        <f>IF(PM_Sportings[[#This Row],[Kopā Punkti]]&gt;0,RANK(PM_Sportings[[#This Row],[Kopā Punkti]],PM_Sportings[Kopā Punkti]),"NAV")</f>
        <v>NAV</v>
      </c>
      <c r="I212" s="129"/>
    </row>
    <row r="213" spans="2:9" ht="15" hidden="1" x14ac:dyDescent="0.25">
      <c r="B213" s="41">
        <v>206</v>
      </c>
      <c r="C213" s="86">
        <f>INDEX(PM_Dalibnieki[],MATCH(PM_Sportings[[#This Row],[Dablībnieka numurs]],PM_Dalibnieki[Dablībnieka numurs],0),2)</f>
        <v>0</v>
      </c>
      <c r="D213" s="86">
        <f>INDEX(PM_Dalibnieki[],MATCH(PM_Sportings[[#This Row],[Dablībnieka numurs]],PM_Dalibnieki[Dablībnieka numurs],0),4)</f>
        <v>0</v>
      </c>
      <c r="E213" s="197"/>
      <c r="F213" s="197"/>
      <c r="G213" s="84">
        <f>SUM(PM_Sportings[[#This Row],[Sporting]:[A-TRAP]])</f>
        <v>0</v>
      </c>
      <c r="H213" s="89" t="str">
        <f>IF(PM_Sportings[[#This Row],[Kopā Punkti]]&gt;0,RANK(PM_Sportings[[#This Row],[Kopā Punkti]],PM_Sportings[Kopā Punkti]),"NAV")</f>
        <v>NAV</v>
      </c>
      <c r="I213" s="129"/>
    </row>
    <row r="214" spans="2:9" ht="15" hidden="1" x14ac:dyDescent="0.25">
      <c r="B214" s="40">
        <v>207</v>
      </c>
      <c r="C214" s="86">
        <f>INDEX(PM_Dalibnieki[],MATCH(PM_Sportings[[#This Row],[Dablībnieka numurs]],PM_Dalibnieki[Dablībnieka numurs],0),2)</f>
        <v>0</v>
      </c>
      <c r="D214" s="86">
        <f>INDEX(PM_Dalibnieki[],MATCH(PM_Sportings[[#This Row],[Dablībnieka numurs]],PM_Dalibnieki[Dablībnieka numurs],0),4)</f>
        <v>0</v>
      </c>
      <c r="E214" s="197"/>
      <c r="F214" s="197"/>
      <c r="G214" s="84">
        <f>SUM(PM_Sportings[[#This Row],[Sporting]:[A-TRAP]])</f>
        <v>0</v>
      </c>
      <c r="H214" s="89" t="str">
        <f>IF(PM_Sportings[[#This Row],[Kopā Punkti]]&gt;0,RANK(PM_Sportings[[#This Row],[Kopā Punkti]],PM_Sportings[Kopā Punkti]),"NAV")</f>
        <v>NAV</v>
      </c>
      <c r="I214" s="129"/>
    </row>
    <row r="215" spans="2:9" ht="15" hidden="1" x14ac:dyDescent="0.25">
      <c r="B215" s="41">
        <v>208</v>
      </c>
      <c r="C215" s="86">
        <f>INDEX(PM_Dalibnieki[],MATCH(PM_Sportings[[#This Row],[Dablībnieka numurs]],PM_Dalibnieki[Dablībnieka numurs],0),2)</f>
        <v>0</v>
      </c>
      <c r="D215" s="86">
        <f>INDEX(PM_Dalibnieki[],MATCH(PM_Sportings[[#This Row],[Dablībnieka numurs]],PM_Dalibnieki[Dablībnieka numurs],0),4)</f>
        <v>0</v>
      </c>
      <c r="E215" s="197"/>
      <c r="F215" s="197"/>
      <c r="G215" s="84">
        <f>SUM(PM_Sportings[[#This Row],[Sporting]:[A-TRAP]])</f>
        <v>0</v>
      </c>
      <c r="H215" s="89" t="str">
        <f>IF(PM_Sportings[[#This Row],[Kopā Punkti]]&gt;0,RANK(PM_Sportings[[#This Row],[Kopā Punkti]],PM_Sportings[Kopā Punkti]),"NAV")</f>
        <v>NAV</v>
      </c>
      <c r="I215" s="129"/>
    </row>
    <row r="216" spans="2:9" ht="15" hidden="1" x14ac:dyDescent="0.25">
      <c r="B216" s="40">
        <v>209</v>
      </c>
      <c r="C216" s="86">
        <f>INDEX(PM_Dalibnieki[],MATCH(PM_Sportings[[#This Row],[Dablībnieka numurs]],PM_Dalibnieki[Dablībnieka numurs],0),2)</f>
        <v>0</v>
      </c>
      <c r="D216" s="86">
        <f>INDEX(PM_Dalibnieki[],MATCH(PM_Sportings[[#This Row],[Dablībnieka numurs]],PM_Dalibnieki[Dablībnieka numurs],0),4)</f>
        <v>0</v>
      </c>
      <c r="E216" s="197"/>
      <c r="F216" s="197"/>
      <c r="G216" s="84">
        <f>SUM(PM_Sportings[[#This Row],[Sporting]:[A-TRAP]])</f>
        <v>0</v>
      </c>
      <c r="H216" s="89" t="str">
        <f>IF(PM_Sportings[[#This Row],[Kopā Punkti]]&gt;0,RANK(PM_Sportings[[#This Row],[Kopā Punkti]],PM_Sportings[Kopā Punkti]),"NAV")</f>
        <v>NAV</v>
      </c>
      <c r="I216" s="129"/>
    </row>
    <row r="217" spans="2:9" ht="15" hidden="1" x14ac:dyDescent="0.25">
      <c r="B217" s="41">
        <v>210</v>
      </c>
      <c r="C217" s="86">
        <f>INDEX(PM_Dalibnieki[],MATCH(PM_Sportings[[#This Row],[Dablībnieka numurs]],PM_Dalibnieki[Dablībnieka numurs],0),2)</f>
        <v>0</v>
      </c>
      <c r="D217" s="86">
        <f>INDEX(PM_Dalibnieki[],MATCH(PM_Sportings[[#This Row],[Dablībnieka numurs]],PM_Dalibnieki[Dablībnieka numurs],0),4)</f>
        <v>0</v>
      </c>
      <c r="E217" s="197"/>
      <c r="F217" s="197"/>
      <c r="G217" s="84">
        <f>SUM(PM_Sportings[[#This Row],[Sporting]:[A-TRAP]])</f>
        <v>0</v>
      </c>
      <c r="H217" s="89" t="str">
        <f>IF(PM_Sportings[[#This Row],[Kopā Punkti]]&gt;0,RANK(PM_Sportings[[#This Row],[Kopā Punkti]],PM_Sportings[Kopā Punkti]),"NAV")</f>
        <v>NAV</v>
      </c>
      <c r="I217" s="129"/>
    </row>
    <row r="218" spans="2:9" ht="15" hidden="1" x14ac:dyDescent="0.25">
      <c r="B218" s="40">
        <v>211</v>
      </c>
      <c r="C218" s="86">
        <f>INDEX(PM_Dalibnieki[],MATCH(PM_Sportings[[#This Row],[Dablībnieka numurs]],PM_Dalibnieki[Dablībnieka numurs],0),2)</f>
        <v>0</v>
      </c>
      <c r="D218" s="86">
        <f>INDEX(PM_Dalibnieki[],MATCH(PM_Sportings[[#This Row],[Dablībnieka numurs]],PM_Dalibnieki[Dablībnieka numurs],0),4)</f>
        <v>0</v>
      </c>
      <c r="E218" s="197"/>
      <c r="F218" s="197"/>
      <c r="G218" s="84">
        <f>SUM(PM_Sportings[[#This Row],[Sporting]:[A-TRAP]])</f>
        <v>0</v>
      </c>
      <c r="H218" s="89" t="str">
        <f>IF(PM_Sportings[[#This Row],[Kopā Punkti]]&gt;0,RANK(PM_Sportings[[#This Row],[Kopā Punkti]],PM_Sportings[Kopā Punkti]),"NAV")</f>
        <v>NAV</v>
      </c>
      <c r="I218" s="129"/>
    </row>
    <row r="219" spans="2:9" ht="15" hidden="1" x14ac:dyDescent="0.25">
      <c r="B219" s="41">
        <v>212</v>
      </c>
      <c r="C219" s="86">
        <f>INDEX(PM_Dalibnieki[],MATCH(PM_Sportings[[#This Row],[Dablībnieka numurs]],PM_Dalibnieki[Dablībnieka numurs],0),2)</f>
        <v>0</v>
      </c>
      <c r="D219" s="86">
        <f>INDEX(PM_Dalibnieki[],MATCH(PM_Sportings[[#This Row],[Dablībnieka numurs]],PM_Dalibnieki[Dablībnieka numurs],0),4)</f>
        <v>0</v>
      </c>
      <c r="E219" s="197"/>
      <c r="F219" s="197"/>
      <c r="G219" s="84">
        <f>SUM(PM_Sportings[[#This Row],[Sporting]:[A-TRAP]])</f>
        <v>0</v>
      </c>
      <c r="H219" s="89" t="str">
        <f>IF(PM_Sportings[[#This Row],[Kopā Punkti]]&gt;0,RANK(PM_Sportings[[#This Row],[Kopā Punkti]],PM_Sportings[Kopā Punkti]),"NAV")</f>
        <v>NAV</v>
      </c>
      <c r="I219" s="129"/>
    </row>
    <row r="220" spans="2:9" ht="15" hidden="1" x14ac:dyDescent="0.25">
      <c r="B220" s="40">
        <v>213</v>
      </c>
      <c r="C220" s="86">
        <f>INDEX(PM_Dalibnieki[],MATCH(PM_Sportings[[#This Row],[Dablībnieka numurs]],PM_Dalibnieki[Dablībnieka numurs],0),2)</f>
        <v>0</v>
      </c>
      <c r="D220" s="86">
        <f>INDEX(PM_Dalibnieki[],MATCH(PM_Sportings[[#This Row],[Dablībnieka numurs]],PM_Dalibnieki[Dablībnieka numurs],0),4)</f>
        <v>0</v>
      </c>
      <c r="E220" s="197"/>
      <c r="F220" s="197"/>
      <c r="G220" s="84">
        <f>SUM(PM_Sportings[[#This Row],[Sporting]:[A-TRAP]])</f>
        <v>0</v>
      </c>
      <c r="H220" s="89" t="str">
        <f>IF(PM_Sportings[[#This Row],[Kopā Punkti]]&gt;0,RANK(PM_Sportings[[#This Row],[Kopā Punkti]],PM_Sportings[Kopā Punkti]),"NAV")</f>
        <v>NAV</v>
      </c>
      <c r="I220" s="129"/>
    </row>
    <row r="221" spans="2:9" ht="15" hidden="1" x14ac:dyDescent="0.25">
      <c r="B221" s="41">
        <v>214</v>
      </c>
      <c r="C221" s="86">
        <f>INDEX(PM_Dalibnieki[],MATCH(PM_Sportings[[#This Row],[Dablībnieka numurs]],PM_Dalibnieki[Dablībnieka numurs],0),2)</f>
        <v>0</v>
      </c>
      <c r="D221" s="86">
        <f>INDEX(PM_Dalibnieki[],MATCH(PM_Sportings[[#This Row],[Dablībnieka numurs]],PM_Dalibnieki[Dablībnieka numurs],0),4)</f>
        <v>0</v>
      </c>
      <c r="E221" s="197"/>
      <c r="F221" s="197"/>
      <c r="G221" s="84">
        <f>SUM(PM_Sportings[[#This Row],[Sporting]:[A-TRAP]])</f>
        <v>0</v>
      </c>
      <c r="H221" s="89" t="str">
        <f>IF(PM_Sportings[[#This Row],[Kopā Punkti]]&gt;0,RANK(PM_Sportings[[#This Row],[Kopā Punkti]],PM_Sportings[Kopā Punkti]),"NAV")</f>
        <v>NAV</v>
      </c>
      <c r="I221" s="129"/>
    </row>
    <row r="222" spans="2:9" ht="15" hidden="1" x14ac:dyDescent="0.25">
      <c r="B222" s="40">
        <v>215</v>
      </c>
      <c r="C222" s="86">
        <f>INDEX(PM_Dalibnieki[],MATCH(PM_Sportings[[#This Row],[Dablībnieka numurs]],PM_Dalibnieki[Dablībnieka numurs],0),2)</f>
        <v>0</v>
      </c>
      <c r="D222" s="86">
        <f>INDEX(PM_Dalibnieki[],MATCH(PM_Sportings[[#This Row],[Dablībnieka numurs]],PM_Dalibnieki[Dablībnieka numurs],0),4)</f>
        <v>0</v>
      </c>
      <c r="E222" s="197"/>
      <c r="F222" s="197"/>
      <c r="G222" s="84">
        <f>SUM(PM_Sportings[[#This Row],[Sporting]:[A-TRAP]])</f>
        <v>0</v>
      </c>
      <c r="H222" s="89" t="str">
        <f>IF(PM_Sportings[[#This Row],[Kopā Punkti]]&gt;0,RANK(PM_Sportings[[#This Row],[Kopā Punkti]],PM_Sportings[Kopā Punkti]),"NAV")</f>
        <v>NAV</v>
      </c>
      <c r="I222" s="129"/>
    </row>
    <row r="223" spans="2:9" ht="15" hidden="1" x14ac:dyDescent="0.25">
      <c r="B223" s="41">
        <v>216</v>
      </c>
      <c r="C223" s="86">
        <f>INDEX(PM_Dalibnieki[],MATCH(PM_Sportings[[#This Row],[Dablībnieka numurs]],PM_Dalibnieki[Dablībnieka numurs],0),2)</f>
        <v>0</v>
      </c>
      <c r="D223" s="86">
        <f>INDEX(PM_Dalibnieki[],MATCH(PM_Sportings[[#This Row],[Dablībnieka numurs]],PM_Dalibnieki[Dablībnieka numurs],0),4)</f>
        <v>0</v>
      </c>
      <c r="E223" s="197"/>
      <c r="F223" s="197"/>
      <c r="G223" s="84">
        <f>SUM(PM_Sportings[[#This Row],[Sporting]:[A-TRAP]])</f>
        <v>0</v>
      </c>
      <c r="H223" s="89" t="str">
        <f>IF(PM_Sportings[[#This Row],[Kopā Punkti]]&gt;0,RANK(PM_Sportings[[#This Row],[Kopā Punkti]],PM_Sportings[Kopā Punkti]),"NAV")</f>
        <v>NAV</v>
      </c>
      <c r="I223" s="129"/>
    </row>
    <row r="224" spans="2:9" ht="15" hidden="1" x14ac:dyDescent="0.25">
      <c r="B224" s="40">
        <v>217</v>
      </c>
      <c r="C224" s="86">
        <f>INDEX(PM_Dalibnieki[],MATCH(PM_Sportings[[#This Row],[Dablībnieka numurs]],PM_Dalibnieki[Dablībnieka numurs],0),2)</f>
        <v>0</v>
      </c>
      <c r="D224" s="86">
        <f>INDEX(PM_Dalibnieki[],MATCH(PM_Sportings[[#This Row],[Dablībnieka numurs]],PM_Dalibnieki[Dablībnieka numurs],0),4)</f>
        <v>0</v>
      </c>
      <c r="E224" s="197"/>
      <c r="F224" s="197"/>
      <c r="G224" s="84">
        <f>SUM(PM_Sportings[[#This Row],[Sporting]:[A-TRAP]])</f>
        <v>0</v>
      </c>
      <c r="H224" s="89" t="str">
        <f>IF(PM_Sportings[[#This Row],[Kopā Punkti]]&gt;0,RANK(PM_Sportings[[#This Row],[Kopā Punkti]],PM_Sportings[Kopā Punkti]),"NAV")</f>
        <v>NAV</v>
      </c>
      <c r="I224" s="129"/>
    </row>
    <row r="225" spans="2:9" ht="15" hidden="1" x14ac:dyDescent="0.25">
      <c r="B225" s="41">
        <v>218</v>
      </c>
      <c r="C225" s="86">
        <f>INDEX(PM_Dalibnieki[],MATCH(PM_Sportings[[#This Row],[Dablībnieka numurs]],PM_Dalibnieki[Dablībnieka numurs],0),2)</f>
        <v>0</v>
      </c>
      <c r="D225" s="86">
        <f>INDEX(PM_Dalibnieki[],MATCH(PM_Sportings[[#This Row],[Dablībnieka numurs]],PM_Dalibnieki[Dablībnieka numurs],0),4)</f>
        <v>0</v>
      </c>
      <c r="E225" s="197"/>
      <c r="F225" s="197"/>
      <c r="G225" s="84">
        <f>SUM(PM_Sportings[[#This Row],[Sporting]:[A-TRAP]])</f>
        <v>0</v>
      </c>
      <c r="H225" s="89" t="str">
        <f>IF(PM_Sportings[[#This Row],[Kopā Punkti]]&gt;0,RANK(PM_Sportings[[#This Row],[Kopā Punkti]],PM_Sportings[Kopā Punkti]),"NAV")</f>
        <v>NAV</v>
      </c>
      <c r="I225" s="129"/>
    </row>
    <row r="226" spans="2:9" ht="15" hidden="1" x14ac:dyDescent="0.25">
      <c r="B226" s="40">
        <v>219</v>
      </c>
      <c r="C226" s="86">
        <f>INDEX(PM_Dalibnieki[],MATCH(PM_Sportings[[#This Row],[Dablībnieka numurs]],PM_Dalibnieki[Dablībnieka numurs],0),2)</f>
        <v>0</v>
      </c>
      <c r="D226" s="86">
        <f>INDEX(PM_Dalibnieki[],MATCH(PM_Sportings[[#This Row],[Dablībnieka numurs]],PM_Dalibnieki[Dablībnieka numurs],0),4)</f>
        <v>0</v>
      </c>
      <c r="E226" s="197"/>
      <c r="F226" s="197"/>
      <c r="G226" s="84">
        <f>SUM(PM_Sportings[[#This Row],[Sporting]:[A-TRAP]])</f>
        <v>0</v>
      </c>
      <c r="H226" s="89" t="str">
        <f>IF(PM_Sportings[[#This Row],[Kopā Punkti]]&gt;0,RANK(PM_Sportings[[#This Row],[Kopā Punkti]],PM_Sportings[Kopā Punkti]),"NAV")</f>
        <v>NAV</v>
      </c>
      <c r="I226" s="129"/>
    </row>
    <row r="227" spans="2:9" ht="15" hidden="1" x14ac:dyDescent="0.25">
      <c r="B227" s="41">
        <v>220</v>
      </c>
      <c r="C227" s="86">
        <f>INDEX(PM_Dalibnieki[],MATCH(PM_Sportings[[#This Row],[Dablībnieka numurs]],PM_Dalibnieki[Dablībnieka numurs],0),2)</f>
        <v>0</v>
      </c>
      <c r="D227" s="86">
        <f>INDEX(PM_Dalibnieki[],MATCH(PM_Sportings[[#This Row],[Dablībnieka numurs]],PM_Dalibnieki[Dablībnieka numurs],0),4)</f>
        <v>0</v>
      </c>
      <c r="E227" s="197"/>
      <c r="F227" s="197"/>
      <c r="G227" s="84">
        <f>SUM(PM_Sportings[[#This Row],[Sporting]:[A-TRAP]])</f>
        <v>0</v>
      </c>
      <c r="H227" s="89" t="str">
        <f>IF(PM_Sportings[[#This Row],[Kopā Punkti]]&gt;0,RANK(PM_Sportings[[#This Row],[Kopā Punkti]],PM_Sportings[Kopā Punkti]),"NAV")</f>
        <v>NAV</v>
      </c>
      <c r="I227" s="129"/>
    </row>
    <row r="228" spans="2:9" ht="15" hidden="1" x14ac:dyDescent="0.25">
      <c r="B228" s="40">
        <v>221</v>
      </c>
      <c r="C228" s="86">
        <f>INDEX(PM_Dalibnieki[],MATCH(PM_Sportings[[#This Row],[Dablībnieka numurs]],PM_Dalibnieki[Dablībnieka numurs],0),2)</f>
        <v>0</v>
      </c>
      <c r="D228" s="86">
        <f>INDEX(PM_Dalibnieki[],MATCH(PM_Sportings[[#This Row],[Dablībnieka numurs]],PM_Dalibnieki[Dablībnieka numurs],0),4)</f>
        <v>0</v>
      </c>
      <c r="E228" s="197"/>
      <c r="F228" s="197"/>
      <c r="G228" s="84">
        <f>SUM(PM_Sportings[[#This Row],[Sporting]:[A-TRAP]])</f>
        <v>0</v>
      </c>
      <c r="H228" s="89" t="str">
        <f>IF(PM_Sportings[[#This Row],[Kopā Punkti]]&gt;0,RANK(PM_Sportings[[#This Row],[Kopā Punkti]],PM_Sportings[Kopā Punkti]),"NAV")</f>
        <v>NAV</v>
      </c>
      <c r="I228" s="129"/>
    </row>
    <row r="229" spans="2:9" ht="15" hidden="1" x14ac:dyDescent="0.25">
      <c r="B229" s="41">
        <v>222</v>
      </c>
      <c r="C229" s="86">
        <f>INDEX(PM_Dalibnieki[],MATCH(PM_Sportings[[#This Row],[Dablībnieka numurs]],PM_Dalibnieki[Dablībnieka numurs],0),2)</f>
        <v>0</v>
      </c>
      <c r="D229" s="86">
        <f>INDEX(PM_Dalibnieki[],MATCH(PM_Sportings[[#This Row],[Dablībnieka numurs]],PM_Dalibnieki[Dablībnieka numurs],0),4)</f>
        <v>0</v>
      </c>
      <c r="E229" s="197"/>
      <c r="F229" s="197"/>
      <c r="G229" s="84">
        <f>SUM(PM_Sportings[[#This Row],[Sporting]:[A-TRAP]])</f>
        <v>0</v>
      </c>
      <c r="H229" s="89" t="str">
        <f>IF(PM_Sportings[[#This Row],[Kopā Punkti]]&gt;0,RANK(PM_Sportings[[#This Row],[Kopā Punkti]],PM_Sportings[Kopā Punkti]),"NAV")</f>
        <v>NAV</v>
      </c>
      <c r="I229" s="129"/>
    </row>
    <row r="230" spans="2:9" ht="15" hidden="1" x14ac:dyDescent="0.25">
      <c r="B230" s="40">
        <v>223</v>
      </c>
      <c r="C230" s="86">
        <f>INDEX(PM_Dalibnieki[],MATCH(PM_Sportings[[#This Row],[Dablībnieka numurs]],PM_Dalibnieki[Dablībnieka numurs],0),2)</f>
        <v>0</v>
      </c>
      <c r="D230" s="86">
        <f>INDEX(PM_Dalibnieki[],MATCH(PM_Sportings[[#This Row],[Dablībnieka numurs]],PM_Dalibnieki[Dablībnieka numurs],0),4)</f>
        <v>0</v>
      </c>
      <c r="E230" s="197"/>
      <c r="F230" s="197"/>
      <c r="G230" s="84">
        <f>SUM(PM_Sportings[[#This Row],[Sporting]:[A-TRAP]])</f>
        <v>0</v>
      </c>
      <c r="H230" s="89" t="str">
        <f>IF(PM_Sportings[[#This Row],[Kopā Punkti]]&gt;0,RANK(PM_Sportings[[#This Row],[Kopā Punkti]],PM_Sportings[Kopā Punkti]),"NAV")</f>
        <v>NAV</v>
      </c>
      <c r="I230" s="129"/>
    </row>
    <row r="231" spans="2:9" ht="15" hidden="1" x14ac:dyDescent="0.25">
      <c r="B231" s="41">
        <v>224</v>
      </c>
      <c r="C231" s="86">
        <f>INDEX(PM_Dalibnieki[],MATCH(PM_Sportings[[#This Row],[Dablībnieka numurs]],PM_Dalibnieki[Dablībnieka numurs],0),2)</f>
        <v>0</v>
      </c>
      <c r="D231" s="86">
        <f>INDEX(PM_Dalibnieki[],MATCH(PM_Sportings[[#This Row],[Dablībnieka numurs]],PM_Dalibnieki[Dablībnieka numurs],0),4)</f>
        <v>0</v>
      </c>
      <c r="E231" s="197"/>
      <c r="F231" s="197"/>
      <c r="G231" s="84">
        <f>SUM(PM_Sportings[[#This Row],[Sporting]:[A-TRAP]])</f>
        <v>0</v>
      </c>
      <c r="H231" s="89" t="str">
        <f>IF(PM_Sportings[[#This Row],[Kopā Punkti]]&gt;0,RANK(PM_Sportings[[#This Row],[Kopā Punkti]],PM_Sportings[Kopā Punkti]),"NAV")</f>
        <v>NAV</v>
      </c>
      <c r="I231" s="129"/>
    </row>
    <row r="232" spans="2:9" ht="15" hidden="1" x14ac:dyDescent="0.25">
      <c r="B232" s="40">
        <v>225</v>
      </c>
      <c r="C232" s="86">
        <f>INDEX(PM_Dalibnieki[],MATCH(PM_Sportings[[#This Row],[Dablībnieka numurs]],PM_Dalibnieki[Dablībnieka numurs],0),2)</f>
        <v>0</v>
      </c>
      <c r="D232" s="86">
        <f>INDEX(PM_Dalibnieki[],MATCH(PM_Sportings[[#This Row],[Dablībnieka numurs]],PM_Dalibnieki[Dablībnieka numurs],0),4)</f>
        <v>0</v>
      </c>
      <c r="E232" s="197"/>
      <c r="F232" s="197"/>
      <c r="G232" s="84">
        <f>SUM(PM_Sportings[[#This Row],[Sporting]:[A-TRAP]])</f>
        <v>0</v>
      </c>
      <c r="H232" s="89" t="str">
        <f>IF(PM_Sportings[[#This Row],[Kopā Punkti]]&gt;0,RANK(PM_Sportings[[#This Row],[Kopā Punkti]],PM_Sportings[Kopā Punkti]),"NAV")</f>
        <v>NAV</v>
      </c>
      <c r="I232" s="129"/>
    </row>
    <row r="233" spans="2:9" ht="15" hidden="1" x14ac:dyDescent="0.25">
      <c r="B233" s="41">
        <v>226</v>
      </c>
      <c r="C233" s="86">
        <f>INDEX(PM_Dalibnieki[],MATCH(PM_Sportings[[#This Row],[Dablībnieka numurs]],PM_Dalibnieki[Dablībnieka numurs],0),2)</f>
        <v>0</v>
      </c>
      <c r="D233" s="86">
        <f>INDEX(PM_Dalibnieki[],MATCH(PM_Sportings[[#This Row],[Dablībnieka numurs]],PM_Dalibnieki[Dablībnieka numurs],0),4)</f>
        <v>0</v>
      </c>
      <c r="E233" s="197"/>
      <c r="F233" s="197"/>
      <c r="G233" s="84">
        <f>SUM(PM_Sportings[[#This Row],[Sporting]:[A-TRAP]])</f>
        <v>0</v>
      </c>
      <c r="H233" s="89" t="str">
        <f>IF(PM_Sportings[[#This Row],[Kopā Punkti]]&gt;0,RANK(PM_Sportings[[#This Row],[Kopā Punkti]],PM_Sportings[Kopā Punkti]),"NAV")</f>
        <v>NAV</v>
      </c>
      <c r="I233" s="129"/>
    </row>
    <row r="234" spans="2:9" ht="15" hidden="1" x14ac:dyDescent="0.25">
      <c r="B234" s="40">
        <v>227</v>
      </c>
      <c r="C234" s="86">
        <f>INDEX(PM_Dalibnieki[],MATCH(PM_Sportings[[#This Row],[Dablībnieka numurs]],PM_Dalibnieki[Dablībnieka numurs],0),2)</f>
        <v>0</v>
      </c>
      <c r="D234" s="86">
        <f>INDEX(PM_Dalibnieki[],MATCH(PM_Sportings[[#This Row],[Dablībnieka numurs]],PM_Dalibnieki[Dablībnieka numurs],0),4)</f>
        <v>0</v>
      </c>
      <c r="E234" s="197"/>
      <c r="F234" s="197"/>
      <c r="G234" s="84">
        <f>SUM(PM_Sportings[[#This Row],[Sporting]:[A-TRAP]])</f>
        <v>0</v>
      </c>
      <c r="H234" s="89" t="str">
        <f>IF(PM_Sportings[[#This Row],[Kopā Punkti]]&gt;0,RANK(PM_Sportings[[#This Row],[Kopā Punkti]],PM_Sportings[Kopā Punkti]),"NAV")</f>
        <v>NAV</v>
      </c>
      <c r="I234" s="129"/>
    </row>
    <row r="235" spans="2:9" ht="15" hidden="1" x14ac:dyDescent="0.25">
      <c r="B235" s="41">
        <v>228</v>
      </c>
      <c r="C235" s="86">
        <f>INDEX(PM_Dalibnieki[],MATCH(PM_Sportings[[#This Row],[Dablībnieka numurs]],PM_Dalibnieki[Dablībnieka numurs],0),2)</f>
        <v>0</v>
      </c>
      <c r="D235" s="86">
        <f>INDEX(PM_Dalibnieki[],MATCH(PM_Sportings[[#This Row],[Dablībnieka numurs]],PM_Dalibnieki[Dablībnieka numurs],0),4)</f>
        <v>0</v>
      </c>
      <c r="E235" s="197"/>
      <c r="F235" s="197"/>
      <c r="G235" s="84">
        <f>SUM(PM_Sportings[[#This Row],[Sporting]:[A-TRAP]])</f>
        <v>0</v>
      </c>
      <c r="H235" s="89" t="str">
        <f>IF(PM_Sportings[[#This Row],[Kopā Punkti]]&gt;0,RANK(PM_Sportings[[#This Row],[Kopā Punkti]],PM_Sportings[Kopā Punkti]),"NAV")</f>
        <v>NAV</v>
      </c>
      <c r="I235" s="129"/>
    </row>
    <row r="236" spans="2:9" ht="15" hidden="1" x14ac:dyDescent="0.25">
      <c r="B236" s="40">
        <v>229</v>
      </c>
      <c r="C236" s="86">
        <f>INDEX(PM_Dalibnieki[],MATCH(PM_Sportings[[#This Row],[Dablībnieka numurs]],PM_Dalibnieki[Dablībnieka numurs],0),2)</f>
        <v>0</v>
      </c>
      <c r="D236" s="86">
        <f>INDEX(PM_Dalibnieki[],MATCH(PM_Sportings[[#This Row],[Dablībnieka numurs]],PM_Dalibnieki[Dablībnieka numurs],0),4)</f>
        <v>0</v>
      </c>
      <c r="E236" s="197"/>
      <c r="F236" s="197"/>
      <c r="G236" s="84">
        <f>SUM(PM_Sportings[[#This Row],[Sporting]:[A-TRAP]])</f>
        <v>0</v>
      </c>
      <c r="H236" s="89" t="str">
        <f>IF(PM_Sportings[[#This Row],[Kopā Punkti]]&gt;0,RANK(PM_Sportings[[#This Row],[Kopā Punkti]],PM_Sportings[Kopā Punkti]),"NAV")</f>
        <v>NAV</v>
      </c>
      <c r="I236" s="129"/>
    </row>
    <row r="237" spans="2:9" ht="15" hidden="1" x14ac:dyDescent="0.25">
      <c r="B237" s="41">
        <v>230</v>
      </c>
      <c r="C237" s="86">
        <f>INDEX(PM_Dalibnieki[],MATCH(PM_Sportings[[#This Row],[Dablībnieka numurs]],PM_Dalibnieki[Dablībnieka numurs],0),2)</f>
        <v>0</v>
      </c>
      <c r="D237" s="86">
        <f>INDEX(PM_Dalibnieki[],MATCH(PM_Sportings[[#This Row],[Dablībnieka numurs]],PM_Dalibnieki[Dablībnieka numurs],0),4)</f>
        <v>0</v>
      </c>
      <c r="E237" s="197"/>
      <c r="F237" s="197"/>
      <c r="G237" s="84">
        <f>SUM(PM_Sportings[[#This Row],[Sporting]:[A-TRAP]])</f>
        <v>0</v>
      </c>
      <c r="H237" s="89" t="str">
        <f>IF(PM_Sportings[[#This Row],[Kopā Punkti]]&gt;0,RANK(PM_Sportings[[#This Row],[Kopā Punkti]],PM_Sportings[Kopā Punkti]),"NAV")</f>
        <v>NAV</v>
      </c>
      <c r="I237" s="129"/>
    </row>
    <row r="238" spans="2:9" ht="15" hidden="1" x14ac:dyDescent="0.25">
      <c r="B238" s="40">
        <v>231</v>
      </c>
      <c r="C238" s="86">
        <f>INDEX(PM_Dalibnieki[],MATCH(PM_Sportings[[#This Row],[Dablībnieka numurs]],PM_Dalibnieki[Dablībnieka numurs],0),2)</f>
        <v>0</v>
      </c>
      <c r="D238" s="86">
        <f>INDEX(PM_Dalibnieki[],MATCH(PM_Sportings[[#This Row],[Dablībnieka numurs]],PM_Dalibnieki[Dablībnieka numurs],0),4)</f>
        <v>0</v>
      </c>
      <c r="E238" s="197"/>
      <c r="F238" s="197"/>
      <c r="G238" s="84">
        <f>SUM(PM_Sportings[[#This Row],[Sporting]:[A-TRAP]])</f>
        <v>0</v>
      </c>
      <c r="H238" s="89" t="str">
        <f>IF(PM_Sportings[[#This Row],[Kopā Punkti]]&gt;0,RANK(PM_Sportings[[#This Row],[Kopā Punkti]],PM_Sportings[Kopā Punkti]),"NAV")</f>
        <v>NAV</v>
      </c>
      <c r="I238" s="129"/>
    </row>
    <row r="239" spans="2:9" ht="15" hidden="1" x14ac:dyDescent="0.25">
      <c r="B239" s="41">
        <v>232</v>
      </c>
      <c r="C239" s="86">
        <f>INDEX(PM_Dalibnieki[],MATCH(PM_Sportings[[#This Row],[Dablībnieka numurs]],PM_Dalibnieki[Dablībnieka numurs],0),2)</f>
        <v>0</v>
      </c>
      <c r="D239" s="86">
        <f>INDEX(PM_Dalibnieki[],MATCH(PM_Sportings[[#This Row],[Dablībnieka numurs]],PM_Dalibnieki[Dablībnieka numurs],0),4)</f>
        <v>0</v>
      </c>
      <c r="E239" s="197"/>
      <c r="F239" s="197"/>
      <c r="G239" s="84">
        <f>SUM(PM_Sportings[[#This Row],[Sporting]:[A-TRAP]])</f>
        <v>0</v>
      </c>
      <c r="H239" s="89" t="str">
        <f>IF(PM_Sportings[[#This Row],[Kopā Punkti]]&gt;0,RANK(PM_Sportings[[#This Row],[Kopā Punkti]],PM_Sportings[Kopā Punkti]),"NAV")</f>
        <v>NAV</v>
      </c>
      <c r="I239" s="129"/>
    </row>
    <row r="240" spans="2:9" ht="15" hidden="1" x14ac:dyDescent="0.25">
      <c r="B240" s="40">
        <v>233</v>
      </c>
      <c r="C240" s="86">
        <f>INDEX(PM_Dalibnieki[],MATCH(PM_Sportings[[#This Row],[Dablībnieka numurs]],PM_Dalibnieki[Dablībnieka numurs],0),2)</f>
        <v>0</v>
      </c>
      <c r="D240" s="86">
        <f>INDEX(PM_Dalibnieki[],MATCH(PM_Sportings[[#This Row],[Dablībnieka numurs]],PM_Dalibnieki[Dablībnieka numurs],0),4)</f>
        <v>0</v>
      </c>
      <c r="E240" s="197"/>
      <c r="F240" s="197"/>
      <c r="G240" s="84">
        <f>SUM(PM_Sportings[[#This Row],[Sporting]:[A-TRAP]])</f>
        <v>0</v>
      </c>
      <c r="H240" s="89" t="str">
        <f>IF(PM_Sportings[[#This Row],[Kopā Punkti]]&gt;0,RANK(PM_Sportings[[#This Row],[Kopā Punkti]],PM_Sportings[Kopā Punkti]),"NAV")</f>
        <v>NAV</v>
      </c>
      <c r="I240" s="129"/>
    </row>
    <row r="241" spans="2:9" ht="15" hidden="1" x14ac:dyDescent="0.25">
      <c r="B241" s="41">
        <v>234</v>
      </c>
      <c r="C241" s="86">
        <f>INDEX(PM_Dalibnieki[],MATCH(PM_Sportings[[#This Row],[Dablībnieka numurs]],PM_Dalibnieki[Dablībnieka numurs],0),2)</f>
        <v>0</v>
      </c>
      <c r="D241" s="86">
        <f>INDEX(PM_Dalibnieki[],MATCH(PM_Sportings[[#This Row],[Dablībnieka numurs]],PM_Dalibnieki[Dablībnieka numurs],0),4)</f>
        <v>0</v>
      </c>
      <c r="E241" s="197"/>
      <c r="F241" s="197"/>
      <c r="G241" s="84">
        <f>SUM(PM_Sportings[[#This Row],[Sporting]:[A-TRAP]])</f>
        <v>0</v>
      </c>
      <c r="H241" s="89" t="str">
        <f>IF(PM_Sportings[[#This Row],[Kopā Punkti]]&gt;0,RANK(PM_Sportings[[#This Row],[Kopā Punkti]],PM_Sportings[Kopā Punkti]),"NAV")</f>
        <v>NAV</v>
      </c>
      <c r="I241" s="129"/>
    </row>
    <row r="242" spans="2:9" ht="15" hidden="1" x14ac:dyDescent="0.25">
      <c r="B242" s="40">
        <v>235</v>
      </c>
      <c r="C242" s="86">
        <f>INDEX(PM_Dalibnieki[],MATCH(PM_Sportings[[#This Row],[Dablībnieka numurs]],PM_Dalibnieki[Dablībnieka numurs],0),2)</f>
        <v>0</v>
      </c>
      <c r="D242" s="86">
        <f>INDEX(PM_Dalibnieki[],MATCH(PM_Sportings[[#This Row],[Dablībnieka numurs]],PM_Dalibnieki[Dablībnieka numurs],0),4)</f>
        <v>0</v>
      </c>
      <c r="E242" s="197"/>
      <c r="F242" s="197"/>
      <c r="G242" s="84">
        <f>SUM(PM_Sportings[[#This Row],[Sporting]:[A-TRAP]])</f>
        <v>0</v>
      </c>
      <c r="H242" s="89" t="str">
        <f>IF(PM_Sportings[[#This Row],[Kopā Punkti]]&gt;0,RANK(PM_Sportings[[#This Row],[Kopā Punkti]],PM_Sportings[Kopā Punkti]),"NAV")</f>
        <v>NAV</v>
      </c>
      <c r="I242" s="129"/>
    </row>
    <row r="243" spans="2:9" ht="15" hidden="1" x14ac:dyDescent="0.25">
      <c r="B243" s="41">
        <v>236</v>
      </c>
      <c r="C243" s="86">
        <f>INDEX(PM_Dalibnieki[],MATCH(PM_Sportings[[#This Row],[Dablībnieka numurs]],PM_Dalibnieki[Dablībnieka numurs],0),2)</f>
        <v>0</v>
      </c>
      <c r="D243" s="86">
        <f>INDEX(PM_Dalibnieki[],MATCH(PM_Sportings[[#This Row],[Dablībnieka numurs]],PM_Dalibnieki[Dablībnieka numurs],0),4)</f>
        <v>0</v>
      </c>
      <c r="E243" s="197"/>
      <c r="F243" s="197"/>
      <c r="G243" s="84">
        <f>SUM(PM_Sportings[[#This Row],[Sporting]:[A-TRAP]])</f>
        <v>0</v>
      </c>
      <c r="H243" s="89" t="str">
        <f>IF(PM_Sportings[[#This Row],[Kopā Punkti]]&gt;0,RANK(PM_Sportings[[#This Row],[Kopā Punkti]],PM_Sportings[Kopā Punkti]),"NAV")</f>
        <v>NAV</v>
      </c>
      <c r="I243" s="129"/>
    </row>
    <row r="244" spans="2:9" ht="15" hidden="1" x14ac:dyDescent="0.25">
      <c r="B244" s="40">
        <v>237</v>
      </c>
      <c r="C244" s="86">
        <f>INDEX(PM_Dalibnieki[],MATCH(PM_Sportings[[#This Row],[Dablībnieka numurs]],PM_Dalibnieki[Dablībnieka numurs],0),2)</f>
        <v>0</v>
      </c>
      <c r="D244" s="86">
        <f>INDEX(PM_Dalibnieki[],MATCH(PM_Sportings[[#This Row],[Dablībnieka numurs]],PM_Dalibnieki[Dablībnieka numurs],0),4)</f>
        <v>0</v>
      </c>
      <c r="E244" s="197"/>
      <c r="F244" s="197"/>
      <c r="G244" s="84">
        <f>SUM(PM_Sportings[[#This Row],[Sporting]:[A-TRAP]])</f>
        <v>0</v>
      </c>
      <c r="H244" s="89" t="str">
        <f>IF(PM_Sportings[[#This Row],[Kopā Punkti]]&gt;0,RANK(PM_Sportings[[#This Row],[Kopā Punkti]],PM_Sportings[Kopā Punkti]),"NAV")</f>
        <v>NAV</v>
      </c>
      <c r="I244" s="129"/>
    </row>
    <row r="245" spans="2:9" ht="15" hidden="1" x14ac:dyDescent="0.25">
      <c r="B245" s="41">
        <v>238</v>
      </c>
      <c r="C245" s="86">
        <f>INDEX(PM_Dalibnieki[],MATCH(PM_Sportings[[#This Row],[Dablībnieka numurs]],PM_Dalibnieki[Dablībnieka numurs],0),2)</f>
        <v>0</v>
      </c>
      <c r="D245" s="86">
        <f>INDEX(PM_Dalibnieki[],MATCH(PM_Sportings[[#This Row],[Dablībnieka numurs]],PM_Dalibnieki[Dablībnieka numurs],0),4)</f>
        <v>0</v>
      </c>
      <c r="E245" s="197"/>
      <c r="F245" s="197"/>
      <c r="G245" s="84">
        <f>SUM(PM_Sportings[[#This Row],[Sporting]:[A-TRAP]])</f>
        <v>0</v>
      </c>
      <c r="H245" s="89" t="str">
        <f>IF(PM_Sportings[[#This Row],[Kopā Punkti]]&gt;0,RANK(PM_Sportings[[#This Row],[Kopā Punkti]],PM_Sportings[Kopā Punkti]),"NAV")</f>
        <v>NAV</v>
      </c>
      <c r="I245" s="129"/>
    </row>
    <row r="246" spans="2:9" ht="15" hidden="1" x14ac:dyDescent="0.25">
      <c r="B246" s="40">
        <v>239</v>
      </c>
      <c r="C246" s="86">
        <f>INDEX(PM_Dalibnieki[],MATCH(PM_Sportings[[#This Row],[Dablībnieka numurs]],PM_Dalibnieki[Dablībnieka numurs],0),2)</f>
        <v>0</v>
      </c>
      <c r="D246" s="86">
        <f>INDEX(PM_Dalibnieki[],MATCH(PM_Sportings[[#This Row],[Dablībnieka numurs]],PM_Dalibnieki[Dablībnieka numurs],0),4)</f>
        <v>0</v>
      </c>
      <c r="E246" s="197"/>
      <c r="F246" s="197"/>
      <c r="G246" s="84">
        <f>SUM(PM_Sportings[[#This Row],[Sporting]:[A-TRAP]])</f>
        <v>0</v>
      </c>
      <c r="H246" s="89" t="str">
        <f>IF(PM_Sportings[[#This Row],[Kopā Punkti]]&gt;0,RANK(PM_Sportings[[#This Row],[Kopā Punkti]],PM_Sportings[Kopā Punkti]),"NAV")</f>
        <v>NAV</v>
      </c>
      <c r="I246" s="129"/>
    </row>
    <row r="247" spans="2:9" ht="15" hidden="1" x14ac:dyDescent="0.25">
      <c r="B247" s="41">
        <v>240</v>
      </c>
      <c r="C247" s="86">
        <f>INDEX(PM_Dalibnieki[],MATCH(PM_Sportings[[#This Row],[Dablībnieka numurs]],PM_Dalibnieki[Dablībnieka numurs],0),2)</f>
        <v>0</v>
      </c>
      <c r="D247" s="86">
        <f>INDEX(PM_Dalibnieki[],MATCH(PM_Sportings[[#This Row],[Dablībnieka numurs]],PM_Dalibnieki[Dablībnieka numurs],0),4)</f>
        <v>0</v>
      </c>
      <c r="E247" s="197"/>
      <c r="F247" s="197"/>
      <c r="G247" s="84">
        <f>SUM(PM_Sportings[[#This Row],[Sporting]:[A-TRAP]])</f>
        <v>0</v>
      </c>
      <c r="H247" s="89" t="str">
        <f>IF(PM_Sportings[[#This Row],[Kopā Punkti]]&gt;0,RANK(PM_Sportings[[#This Row],[Kopā Punkti]],PM_Sportings[Kopā Punkti]),"NAV")</f>
        <v>NAV</v>
      </c>
      <c r="I247" s="129"/>
    </row>
    <row r="248" spans="2:9" ht="15" hidden="1" x14ac:dyDescent="0.25">
      <c r="B248" s="40">
        <v>241</v>
      </c>
      <c r="C248" s="86">
        <f>INDEX(PM_Dalibnieki[],MATCH(PM_Sportings[[#This Row],[Dablībnieka numurs]],PM_Dalibnieki[Dablībnieka numurs],0),2)</f>
        <v>0</v>
      </c>
      <c r="D248" s="86">
        <f>INDEX(PM_Dalibnieki[],MATCH(PM_Sportings[[#This Row],[Dablībnieka numurs]],PM_Dalibnieki[Dablībnieka numurs],0),4)</f>
        <v>0</v>
      </c>
      <c r="E248" s="197"/>
      <c r="F248" s="197"/>
      <c r="G248" s="84">
        <f>SUM(PM_Sportings[[#This Row],[Sporting]:[A-TRAP]])</f>
        <v>0</v>
      </c>
      <c r="H248" s="89" t="str">
        <f>IF(PM_Sportings[[#This Row],[Kopā Punkti]]&gt;0,RANK(PM_Sportings[[#This Row],[Kopā Punkti]],PM_Sportings[Kopā Punkti]),"NAV")</f>
        <v>NAV</v>
      </c>
      <c r="I248" s="129"/>
    </row>
    <row r="249" spans="2:9" ht="15" hidden="1" x14ac:dyDescent="0.25">
      <c r="B249" s="41">
        <v>242</v>
      </c>
      <c r="C249" s="86">
        <f>INDEX(PM_Dalibnieki[],MATCH(PM_Sportings[[#This Row],[Dablībnieka numurs]],PM_Dalibnieki[Dablībnieka numurs],0),2)</f>
        <v>0</v>
      </c>
      <c r="D249" s="86">
        <f>INDEX(PM_Dalibnieki[],MATCH(PM_Sportings[[#This Row],[Dablībnieka numurs]],PM_Dalibnieki[Dablībnieka numurs],0),4)</f>
        <v>0</v>
      </c>
      <c r="E249" s="197"/>
      <c r="F249" s="197"/>
      <c r="G249" s="84">
        <f>SUM(PM_Sportings[[#This Row],[Sporting]:[A-TRAP]])</f>
        <v>0</v>
      </c>
      <c r="H249" s="89" t="str">
        <f>IF(PM_Sportings[[#This Row],[Kopā Punkti]]&gt;0,RANK(PM_Sportings[[#This Row],[Kopā Punkti]],PM_Sportings[Kopā Punkti]),"NAV")</f>
        <v>NAV</v>
      </c>
      <c r="I249" s="129"/>
    </row>
    <row r="250" spans="2:9" ht="15" hidden="1" x14ac:dyDescent="0.25">
      <c r="B250" s="40">
        <v>243</v>
      </c>
      <c r="C250" s="86">
        <f>INDEX(PM_Dalibnieki[],MATCH(PM_Sportings[[#This Row],[Dablībnieka numurs]],PM_Dalibnieki[Dablībnieka numurs],0),2)</f>
        <v>0</v>
      </c>
      <c r="D250" s="86">
        <f>INDEX(PM_Dalibnieki[],MATCH(PM_Sportings[[#This Row],[Dablībnieka numurs]],PM_Dalibnieki[Dablībnieka numurs],0),4)</f>
        <v>0</v>
      </c>
      <c r="E250" s="197"/>
      <c r="F250" s="197"/>
      <c r="G250" s="84">
        <f>SUM(PM_Sportings[[#This Row],[Sporting]:[A-TRAP]])</f>
        <v>0</v>
      </c>
      <c r="H250" s="89" t="str">
        <f>IF(PM_Sportings[[#This Row],[Kopā Punkti]]&gt;0,RANK(PM_Sportings[[#This Row],[Kopā Punkti]],PM_Sportings[Kopā Punkti]),"NAV")</f>
        <v>NAV</v>
      </c>
      <c r="I250" s="129"/>
    </row>
    <row r="251" spans="2:9" ht="15" hidden="1" x14ac:dyDescent="0.25">
      <c r="B251" s="41">
        <v>244</v>
      </c>
      <c r="C251" s="86">
        <f>INDEX(PM_Dalibnieki[],MATCH(PM_Sportings[[#This Row],[Dablībnieka numurs]],PM_Dalibnieki[Dablībnieka numurs],0),2)</f>
        <v>0</v>
      </c>
      <c r="D251" s="86">
        <f>INDEX(PM_Dalibnieki[],MATCH(PM_Sportings[[#This Row],[Dablībnieka numurs]],PM_Dalibnieki[Dablībnieka numurs],0),4)</f>
        <v>0</v>
      </c>
      <c r="E251" s="197"/>
      <c r="F251" s="197"/>
      <c r="G251" s="84">
        <f>SUM(PM_Sportings[[#This Row],[Sporting]:[A-TRAP]])</f>
        <v>0</v>
      </c>
      <c r="H251" s="89" t="str">
        <f>IF(PM_Sportings[[#This Row],[Kopā Punkti]]&gt;0,RANK(PM_Sportings[[#This Row],[Kopā Punkti]],PM_Sportings[Kopā Punkti]),"NAV")</f>
        <v>NAV</v>
      </c>
      <c r="I251" s="129"/>
    </row>
    <row r="252" spans="2:9" ht="15" hidden="1" x14ac:dyDescent="0.25">
      <c r="B252" s="40">
        <v>245</v>
      </c>
      <c r="C252" s="86">
        <f>INDEX(PM_Dalibnieki[],MATCH(PM_Sportings[[#This Row],[Dablībnieka numurs]],PM_Dalibnieki[Dablībnieka numurs],0),2)</f>
        <v>0</v>
      </c>
      <c r="D252" s="86">
        <f>INDEX(PM_Dalibnieki[],MATCH(PM_Sportings[[#This Row],[Dablībnieka numurs]],PM_Dalibnieki[Dablībnieka numurs],0),4)</f>
        <v>0</v>
      </c>
      <c r="E252" s="197"/>
      <c r="F252" s="197"/>
      <c r="G252" s="84">
        <f>SUM(PM_Sportings[[#This Row],[Sporting]:[A-TRAP]])</f>
        <v>0</v>
      </c>
      <c r="H252" s="89" t="str">
        <f>IF(PM_Sportings[[#This Row],[Kopā Punkti]]&gt;0,RANK(PM_Sportings[[#This Row],[Kopā Punkti]],PM_Sportings[Kopā Punkti]),"NAV")</f>
        <v>NAV</v>
      </c>
      <c r="I252" s="129"/>
    </row>
    <row r="253" spans="2:9" ht="15" hidden="1" x14ac:dyDescent="0.25">
      <c r="B253" s="41">
        <v>246</v>
      </c>
      <c r="C253" s="86">
        <f>INDEX(PM_Dalibnieki[],MATCH(PM_Sportings[[#This Row],[Dablībnieka numurs]],PM_Dalibnieki[Dablībnieka numurs],0),2)</f>
        <v>0</v>
      </c>
      <c r="D253" s="86">
        <f>INDEX(PM_Dalibnieki[],MATCH(PM_Sportings[[#This Row],[Dablībnieka numurs]],PM_Dalibnieki[Dablībnieka numurs],0),4)</f>
        <v>0</v>
      </c>
      <c r="E253" s="197"/>
      <c r="F253" s="197"/>
      <c r="G253" s="84">
        <f>SUM(PM_Sportings[[#This Row],[Sporting]:[A-TRAP]])</f>
        <v>0</v>
      </c>
      <c r="H253" s="89" t="str">
        <f>IF(PM_Sportings[[#This Row],[Kopā Punkti]]&gt;0,RANK(PM_Sportings[[#This Row],[Kopā Punkti]],PM_Sportings[Kopā Punkti]),"NAV")</f>
        <v>NAV</v>
      </c>
      <c r="I253" s="129"/>
    </row>
    <row r="254" spans="2:9" ht="15" hidden="1" x14ac:dyDescent="0.25">
      <c r="B254" s="40">
        <v>247</v>
      </c>
      <c r="C254" s="86">
        <f>INDEX(PM_Dalibnieki[],MATCH(PM_Sportings[[#This Row],[Dablībnieka numurs]],PM_Dalibnieki[Dablībnieka numurs],0),2)</f>
        <v>0</v>
      </c>
      <c r="D254" s="86">
        <f>INDEX(PM_Dalibnieki[],MATCH(PM_Sportings[[#This Row],[Dablībnieka numurs]],PM_Dalibnieki[Dablībnieka numurs],0),4)</f>
        <v>0</v>
      </c>
      <c r="E254" s="197"/>
      <c r="F254" s="197"/>
      <c r="G254" s="84">
        <f>SUM(PM_Sportings[[#This Row],[Sporting]:[A-TRAP]])</f>
        <v>0</v>
      </c>
      <c r="H254" s="89" t="str">
        <f>IF(PM_Sportings[[#This Row],[Kopā Punkti]]&gt;0,RANK(PM_Sportings[[#This Row],[Kopā Punkti]],PM_Sportings[Kopā Punkti]),"NAV")</f>
        <v>NAV</v>
      </c>
      <c r="I254" s="129"/>
    </row>
    <row r="255" spans="2:9" ht="15" hidden="1" x14ac:dyDescent="0.25">
      <c r="B255" s="41">
        <v>248</v>
      </c>
      <c r="C255" s="86">
        <f>INDEX(PM_Dalibnieki[],MATCH(PM_Sportings[[#This Row],[Dablībnieka numurs]],PM_Dalibnieki[Dablībnieka numurs],0),2)</f>
        <v>0</v>
      </c>
      <c r="D255" s="86">
        <f>INDEX(PM_Dalibnieki[],MATCH(PM_Sportings[[#This Row],[Dablībnieka numurs]],PM_Dalibnieki[Dablībnieka numurs],0),4)</f>
        <v>0</v>
      </c>
      <c r="E255" s="197"/>
      <c r="F255" s="197"/>
      <c r="G255" s="84">
        <f>SUM(PM_Sportings[[#This Row],[Sporting]:[A-TRAP]])</f>
        <v>0</v>
      </c>
      <c r="H255" s="89" t="str">
        <f>IF(PM_Sportings[[#This Row],[Kopā Punkti]]&gt;0,RANK(PM_Sportings[[#This Row],[Kopā Punkti]],PM_Sportings[Kopā Punkti]),"NAV")</f>
        <v>NAV</v>
      </c>
      <c r="I255" s="129"/>
    </row>
    <row r="256" spans="2:9" ht="15" hidden="1" x14ac:dyDescent="0.25">
      <c r="B256" s="40">
        <v>249</v>
      </c>
      <c r="C256" s="86">
        <f>INDEX(PM_Dalibnieki[],MATCH(PM_Sportings[[#This Row],[Dablībnieka numurs]],PM_Dalibnieki[Dablībnieka numurs],0),2)</f>
        <v>0</v>
      </c>
      <c r="D256" s="86">
        <f>INDEX(PM_Dalibnieki[],MATCH(PM_Sportings[[#This Row],[Dablībnieka numurs]],PM_Dalibnieki[Dablībnieka numurs],0),4)</f>
        <v>0</v>
      </c>
      <c r="E256" s="197"/>
      <c r="F256" s="197"/>
      <c r="G256" s="84">
        <f>SUM(PM_Sportings[[#This Row],[Sporting]:[A-TRAP]])</f>
        <v>0</v>
      </c>
      <c r="H256" s="89" t="str">
        <f>IF(PM_Sportings[[#This Row],[Kopā Punkti]]&gt;0,RANK(PM_Sportings[[#This Row],[Kopā Punkti]],PM_Sportings[Kopā Punkti]),"NAV")</f>
        <v>NAV</v>
      </c>
      <c r="I256" s="129"/>
    </row>
    <row r="257" spans="2:9" ht="15" hidden="1" x14ac:dyDescent="0.25">
      <c r="B257" s="41">
        <v>250</v>
      </c>
      <c r="C257" s="86">
        <f>INDEX(PM_Dalibnieki[],MATCH(PM_Sportings[[#This Row],[Dablībnieka numurs]],PM_Dalibnieki[Dablībnieka numurs],0),2)</f>
        <v>0</v>
      </c>
      <c r="D257" s="86">
        <f>INDEX(PM_Dalibnieki[],MATCH(PM_Sportings[[#This Row],[Dablībnieka numurs]],PM_Dalibnieki[Dablībnieka numurs],0),4)</f>
        <v>0</v>
      </c>
      <c r="E257" s="197"/>
      <c r="F257" s="197"/>
      <c r="G257" s="84">
        <f>SUM(PM_Sportings[[#This Row],[Sporting]:[A-TRAP]])</f>
        <v>0</v>
      </c>
      <c r="H257" s="89" t="str">
        <f>IF(PM_Sportings[[#This Row],[Kopā Punkti]]&gt;0,RANK(PM_Sportings[[#This Row],[Kopā Punkti]],PM_Sportings[Kopā Punkti]),"NAV")</f>
        <v>NAV</v>
      </c>
      <c r="I257" s="129"/>
    </row>
    <row r="258" spans="2:9" ht="15" hidden="1" x14ac:dyDescent="0.25">
      <c r="B258" s="40">
        <v>251</v>
      </c>
      <c r="C258" s="86">
        <f>INDEX(PM_Dalibnieki[],MATCH(PM_Sportings[[#This Row],[Dablībnieka numurs]],PM_Dalibnieki[Dablībnieka numurs],0),2)</f>
        <v>0</v>
      </c>
      <c r="D258" s="86">
        <f>INDEX(PM_Dalibnieki[],MATCH(PM_Sportings[[#This Row],[Dablībnieka numurs]],PM_Dalibnieki[Dablībnieka numurs],0),4)</f>
        <v>0</v>
      </c>
      <c r="E258" s="197"/>
      <c r="F258" s="197"/>
      <c r="G258" s="84">
        <f>SUM(PM_Sportings[[#This Row],[Sporting]:[A-TRAP]])</f>
        <v>0</v>
      </c>
      <c r="H258" s="89" t="str">
        <f>IF(PM_Sportings[[#This Row],[Kopā Punkti]]&gt;0,RANK(PM_Sportings[[#This Row],[Kopā Punkti]],PM_Sportings[Kopā Punkti]),"NAV")</f>
        <v>NAV</v>
      </c>
      <c r="I258" s="129"/>
    </row>
    <row r="259" spans="2:9" ht="15" hidden="1" x14ac:dyDescent="0.25">
      <c r="B259" s="41">
        <v>252</v>
      </c>
      <c r="C259" s="86">
        <f>INDEX(PM_Dalibnieki[],MATCH(PM_Sportings[[#This Row],[Dablībnieka numurs]],PM_Dalibnieki[Dablībnieka numurs],0),2)</f>
        <v>0</v>
      </c>
      <c r="D259" s="86">
        <f>INDEX(PM_Dalibnieki[],MATCH(PM_Sportings[[#This Row],[Dablībnieka numurs]],PM_Dalibnieki[Dablībnieka numurs],0),4)</f>
        <v>0</v>
      </c>
      <c r="E259" s="197"/>
      <c r="F259" s="197"/>
      <c r="G259" s="84">
        <f>SUM(PM_Sportings[[#This Row],[Sporting]:[A-TRAP]])</f>
        <v>0</v>
      </c>
      <c r="H259" s="89" t="str">
        <f>IF(PM_Sportings[[#This Row],[Kopā Punkti]]&gt;0,RANK(PM_Sportings[[#This Row],[Kopā Punkti]],PM_Sportings[Kopā Punkti]),"NAV")</f>
        <v>NAV</v>
      </c>
      <c r="I259" s="129"/>
    </row>
    <row r="260" spans="2:9" ht="15" hidden="1" x14ac:dyDescent="0.25">
      <c r="B260" s="40">
        <v>253</v>
      </c>
      <c r="C260" s="86">
        <f>INDEX(PM_Dalibnieki[],MATCH(PM_Sportings[[#This Row],[Dablībnieka numurs]],PM_Dalibnieki[Dablībnieka numurs],0),2)</f>
        <v>0</v>
      </c>
      <c r="D260" s="86">
        <f>INDEX(PM_Dalibnieki[],MATCH(PM_Sportings[[#This Row],[Dablībnieka numurs]],PM_Dalibnieki[Dablībnieka numurs],0),4)</f>
        <v>0</v>
      </c>
      <c r="E260" s="197"/>
      <c r="F260" s="197"/>
      <c r="G260" s="84">
        <f>SUM(PM_Sportings[[#This Row],[Sporting]:[A-TRAP]])</f>
        <v>0</v>
      </c>
      <c r="H260" s="89" t="str">
        <f>IF(PM_Sportings[[#This Row],[Kopā Punkti]]&gt;0,RANK(PM_Sportings[[#This Row],[Kopā Punkti]],PM_Sportings[Kopā Punkti]),"NAV")</f>
        <v>NAV</v>
      </c>
      <c r="I260" s="129"/>
    </row>
    <row r="261" spans="2:9" ht="15" hidden="1" x14ac:dyDescent="0.25">
      <c r="B261" s="41">
        <v>254</v>
      </c>
      <c r="C261" s="86">
        <f>INDEX(PM_Dalibnieki[],MATCH(PM_Sportings[[#This Row],[Dablībnieka numurs]],PM_Dalibnieki[Dablībnieka numurs],0),2)</f>
        <v>0</v>
      </c>
      <c r="D261" s="86">
        <f>INDEX(PM_Dalibnieki[],MATCH(PM_Sportings[[#This Row],[Dablībnieka numurs]],PM_Dalibnieki[Dablībnieka numurs],0),4)</f>
        <v>0</v>
      </c>
      <c r="E261" s="197"/>
      <c r="F261" s="197"/>
      <c r="G261" s="84">
        <f>SUM(PM_Sportings[[#This Row],[Sporting]:[A-TRAP]])</f>
        <v>0</v>
      </c>
      <c r="H261" s="89" t="str">
        <f>IF(PM_Sportings[[#This Row],[Kopā Punkti]]&gt;0,RANK(PM_Sportings[[#This Row],[Kopā Punkti]],PM_Sportings[Kopā Punkti]),"NAV")</f>
        <v>NAV</v>
      </c>
      <c r="I261" s="129"/>
    </row>
    <row r="262" spans="2:9" ht="15" hidden="1" x14ac:dyDescent="0.25">
      <c r="B262" s="40">
        <v>255</v>
      </c>
      <c r="C262" s="86">
        <f>INDEX(PM_Dalibnieki[],MATCH(PM_Sportings[[#This Row],[Dablībnieka numurs]],PM_Dalibnieki[Dablībnieka numurs],0),2)</f>
        <v>0</v>
      </c>
      <c r="D262" s="86">
        <f>INDEX(PM_Dalibnieki[],MATCH(PM_Sportings[[#This Row],[Dablībnieka numurs]],PM_Dalibnieki[Dablībnieka numurs],0),4)</f>
        <v>0</v>
      </c>
      <c r="E262" s="197"/>
      <c r="F262" s="197"/>
      <c r="G262" s="84">
        <f>SUM(PM_Sportings[[#This Row],[Sporting]:[A-TRAP]])</f>
        <v>0</v>
      </c>
      <c r="H262" s="89" t="str">
        <f>IF(PM_Sportings[[#This Row],[Kopā Punkti]]&gt;0,RANK(PM_Sportings[[#This Row],[Kopā Punkti]],PM_Sportings[Kopā Punkti]),"NAV")</f>
        <v>NAV</v>
      </c>
      <c r="I262" s="129"/>
    </row>
    <row r="263" spans="2:9" ht="15" hidden="1" x14ac:dyDescent="0.25">
      <c r="B263" s="41">
        <v>256</v>
      </c>
      <c r="C263" s="86">
        <f>INDEX(PM_Dalibnieki[],MATCH(PM_Sportings[[#This Row],[Dablībnieka numurs]],PM_Dalibnieki[Dablībnieka numurs],0),2)</f>
        <v>0</v>
      </c>
      <c r="D263" s="86">
        <f>INDEX(PM_Dalibnieki[],MATCH(PM_Sportings[[#This Row],[Dablībnieka numurs]],PM_Dalibnieki[Dablībnieka numurs],0),4)</f>
        <v>0</v>
      </c>
      <c r="E263" s="197"/>
      <c r="F263" s="197"/>
      <c r="G263" s="84">
        <f>SUM(PM_Sportings[[#This Row],[Sporting]:[A-TRAP]])</f>
        <v>0</v>
      </c>
      <c r="H263" s="89" t="str">
        <f>IF(PM_Sportings[[#This Row],[Kopā Punkti]]&gt;0,RANK(PM_Sportings[[#This Row],[Kopā Punkti]],PM_Sportings[Kopā Punkti]),"NAV")</f>
        <v>NAV</v>
      </c>
      <c r="I263" s="129"/>
    </row>
    <row r="264" spans="2:9" ht="15" hidden="1" x14ac:dyDescent="0.25">
      <c r="B264" s="40">
        <v>257</v>
      </c>
      <c r="C264" s="86">
        <f>INDEX(PM_Dalibnieki[],MATCH(PM_Sportings[[#This Row],[Dablībnieka numurs]],PM_Dalibnieki[Dablībnieka numurs],0),2)</f>
        <v>0</v>
      </c>
      <c r="D264" s="86">
        <f>INDEX(PM_Dalibnieki[],MATCH(PM_Sportings[[#This Row],[Dablībnieka numurs]],PM_Dalibnieki[Dablībnieka numurs],0),4)</f>
        <v>0</v>
      </c>
      <c r="E264" s="197"/>
      <c r="F264" s="197"/>
      <c r="G264" s="84">
        <f>SUM(PM_Sportings[[#This Row],[Sporting]:[A-TRAP]])</f>
        <v>0</v>
      </c>
      <c r="H264" s="89" t="str">
        <f>IF(PM_Sportings[[#This Row],[Kopā Punkti]]&gt;0,RANK(PM_Sportings[[#This Row],[Kopā Punkti]],PM_Sportings[Kopā Punkti]),"NAV")</f>
        <v>NAV</v>
      </c>
      <c r="I264" s="129"/>
    </row>
    <row r="265" spans="2:9" ht="15" hidden="1" x14ac:dyDescent="0.25">
      <c r="B265" s="41">
        <v>258</v>
      </c>
      <c r="C265" s="86">
        <f>INDEX(PM_Dalibnieki[],MATCH(PM_Sportings[[#This Row],[Dablībnieka numurs]],PM_Dalibnieki[Dablībnieka numurs],0),2)</f>
        <v>0</v>
      </c>
      <c r="D265" s="86">
        <f>INDEX(PM_Dalibnieki[],MATCH(PM_Sportings[[#This Row],[Dablībnieka numurs]],PM_Dalibnieki[Dablībnieka numurs],0),4)</f>
        <v>0</v>
      </c>
      <c r="E265" s="197"/>
      <c r="F265" s="197"/>
      <c r="G265" s="84">
        <f>SUM(PM_Sportings[[#This Row],[Sporting]:[A-TRAP]])</f>
        <v>0</v>
      </c>
      <c r="H265" s="89" t="str">
        <f>IF(PM_Sportings[[#This Row],[Kopā Punkti]]&gt;0,RANK(PM_Sportings[[#This Row],[Kopā Punkti]],PM_Sportings[Kopā Punkti]),"NAV")</f>
        <v>NAV</v>
      </c>
      <c r="I265" s="129"/>
    </row>
    <row r="266" spans="2:9" ht="15" hidden="1" x14ac:dyDescent="0.25">
      <c r="B266" s="40">
        <v>259</v>
      </c>
      <c r="C266" s="86">
        <f>INDEX(PM_Dalibnieki[],MATCH(PM_Sportings[[#This Row],[Dablībnieka numurs]],PM_Dalibnieki[Dablībnieka numurs],0),2)</f>
        <v>0</v>
      </c>
      <c r="D266" s="86">
        <f>INDEX(PM_Dalibnieki[],MATCH(PM_Sportings[[#This Row],[Dablībnieka numurs]],PM_Dalibnieki[Dablībnieka numurs],0),4)</f>
        <v>0</v>
      </c>
      <c r="E266" s="197"/>
      <c r="F266" s="197"/>
      <c r="G266" s="84">
        <f>SUM(PM_Sportings[[#This Row],[Sporting]:[A-TRAP]])</f>
        <v>0</v>
      </c>
      <c r="H266" s="89" t="str">
        <f>IF(PM_Sportings[[#This Row],[Kopā Punkti]]&gt;0,RANK(PM_Sportings[[#This Row],[Kopā Punkti]],PM_Sportings[Kopā Punkti]),"NAV")</f>
        <v>NAV</v>
      </c>
      <c r="I266" s="129"/>
    </row>
    <row r="267" spans="2:9" ht="15" hidden="1" x14ac:dyDescent="0.25">
      <c r="B267" s="41">
        <v>260</v>
      </c>
      <c r="C267" s="86">
        <f>INDEX(PM_Dalibnieki[],MATCH(PM_Sportings[[#This Row],[Dablībnieka numurs]],PM_Dalibnieki[Dablībnieka numurs],0),2)</f>
        <v>0</v>
      </c>
      <c r="D267" s="86">
        <f>INDEX(PM_Dalibnieki[],MATCH(PM_Sportings[[#This Row],[Dablībnieka numurs]],PM_Dalibnieki[Dablībnieka numurs],0),4)</f>
        <v>0</v>
      </c>
      <c r="E267" s="197"/>
      <c r="F267" s="197"/>
      <c r="G267" s="84">
        <f>SUM(PM_Sportings[[#This Row],[Sporting]:[A-TRAP]])</f>
        <v>0</v>
      </c>
      <c r="H267" s="89" t="str">
        <f>IF(PM_Sportings[[#This Row],[Kopā Punkti]]&gt;0,RANK(PM_Sportings[[#This Row],[Kopā Punkti]],PM_Sportings[Kopā Punkti]),"NAV")</f>
        <v>NAV</v>
      </c>
      <c r="I267" s="129"/>
    </row>
    <row r="268" spans="2:9" ht="15" hidden="1" x14ac:dyDescent="0.25">
      <c r="B268" s="40">
        <v>261</v>
      </c>
      <c r="C268" s="86">
        <f>INDEX(PM_Dalibnieki[],MATCH(PM_Sportings[[#This Row],[Dablībnieka numurs]],PM_Dalibnieki[Dablībnieka numurs],0),2)</f>
        <v>0</v>
      </c>
      <c r="D268" s="86">
        <f>INDEX(PM_Dalibnieki[],MATCH(PM_Sportings[[#This Row],[Dablībnieka numurs]],PM_Dalibnieki[Dablībnieka numurs],0),4)</f>
        <v>0</v>
      </c>
      <c r="E268" s="197"/>
      <c r="F268" s="197"/>
      <c r="G268" s="84">
        <f>SUM(PM_Sportings[[#This Row],[Sporting]:[A-TRAP]])</f>
        <v>0</v>
      </c>
      <c r="H268" s="89" t="str">
        <f>IF(PM_Sportings[[#This Row],[Kopā Punkti]]&gt;0,RANK(PM_Sportings[[#This Row],[Kopā Punkti]],PM_Sportings[Kopā Punkti]),"NAV")</f>
        <v>NAV</v>
      </c>
      <c r="I268" s="129"/>
    </row>
    <row r="269" spans="2:9" ht="15" hidden="1" x14ac:dyDescent="0.25">
      <c r="B269" s="41">
        <v>262</v>
      </c>
      <c r="C269" s="86">
        <f>INDEX(PM_Dalibnieki[],MATCH(PM_Sportings[[#This Row],[Dablībnieka numurs]],PM_Dalibnieki[Dablībnieka numurs],0),2)</f>
        <v>0</v>
      </c>
      <c r="D269" s="86">
        <f>INDEX(PM_Dalibnieki[],MATCH(PM_Sportings[[#This Row],[Dablībnieka numurs]],PM_Dalibnieki[Dablībnieka numurs],0),4)</f>
        <v>0</v>
      </c>
      <c r="E269" s="197"/>
      <c r="F269" s="197"/>
      <c r="G269" s="84">
        <f>SUM(PM_Sportings[[#This Row],[Sporting]:[A-TRAP]])</f>
        <v>0</v>
      </c>
      <c r="H269" s="89" t="str">
        <f>IF(PM_Sportings[[#This Row],[Kopā Punkti]]&gt;0,RANK(PM_Sportings[[#This Row],[Kopā Punkti]],PM_Sportings[Kopā Punkti]),"NAV")</f>
        <v>NAV</v>
      </c>
      <c r="I269" s="129"/>
    </row>
    <row r="270" spans="2:9" ht="15" hidden="1" x14ac:dyDescent="0.25">
      <c r="B270" s="40">
        <v>263</v>
      </c>
      <c r="C270" s="86">
        <f>INDEX(PM_Dalibnieki[],MATCH(PM_Sportings[[#This Row],[Dablībnieka numurs]],PM_Dalibnieki[Dablībnieka numurs],0),2)</f>
        <v>0</v>
      </c>
      <c r="D270" s="86">
        <f>INDEX(PM_Dalibnieki[],MATCH(PM_Sportings[[#This Row],[Dablībnieka numurs]],PM_Dalibnieki[Dablībnieka numurs],0),4)</f>
        <v>0</v>
      </c>
      <c r="E270" s="197"/>
      <c r="F270" s="197"/>
      <c r="G270" s="84">
        <f>SUM(PM_Sportings[[#This Row],[Sporting]:[A-TRAP]])</f>
        <v>0</v>
      </c>
      <c r="H270" s="89" t="str">
        <f>IF(PM_Sportings[[#This Row],[Kopā Punkti]]&gt;0,RANK(PM_Sportings[[#This Row],[Kopā Punkti]],PM_Sportings[Kopā Punkti]),"NAV")</f>
        <v>NAV</v>
      </c>
      <c r="I270" s="129"/>
    </row>
    <row r="271" spans="2:9" ht="15" hidden="1" x14ac:dyDescent="0.25">
      <c r="B271" s="41">
        <v>264</v>
      </c>
      <c r="C271" s="86">
        <f>INDEX(PM_Dalibnieki[],MATCH(PM_Sportings[[#This Row],[Dablībnieka numurs]],PM_Dalibnieki[Dablībnieka numurs],0),2)</f>
        <v>0</v>
      </c>
      <c r="D271" s="86">
        <f>INDEX(PM_Dalibnieki[],MATCH(PM_Sportings[[#This Row],[Dablībnieka numurs]],PM_Dalibnieki[Dablībnieka numurs],0),4)</f>
        <v>0</v>
      </c>
      <c r="E271" s="197"/>
      <c r="F271" s="197"/>
      <c r="G271" s="84">
        <f>SUM(PM_Sportings[[#This Row],[Sporting]:[A-TRAP]])</f>
        <v>0</v>
      </c>
      <c r="H271" s="89" t="str">
        <f>IF(PM_Sportings[[#This Row],[Kopā Punkti]]&gt;0,RANK(PM_Sportings[[#This Row],[Kopā Punkti]],PM_Sportings[Kopā Punkti]),"NAV")</f>
        <v>NAV</v>
      </c>
      <c r="I271" s="129"/>
    </row>
    <row r="272" spans="2:9" ht="15" hidden="1" x14ac:dyDescent="0.25">
      <c r="B272" s="40">
        <v>265</v>
      </c>
      <c r="C272" s="86">
        <f>INDEX(PM_Dalibnieki[],MATCH(PM_Sportings[[#This Row],[Dablībnieka numurs]],PM_Dalibnieki[Dablībnieka numurs],0),2)</f>
        <v>0</v>
      </c>
      <c r="D272" s="86">
        <f>INDEX(PM_Dalibnieki[],MATCH(PM_Sportings[[#This Row],[Dablībnieka numurs]],PM_Dalibnieki[Dablībnieka numurs],0),4)</f>
        <v>0</v>
      </c>
      <c r="E272" s="197"/>
      <c r="F272" s="197"/>
      <c r="G272" s="84">
        <f>SUM(PM_Sportings[[#This Row],[Sporting]:[A-TRAP]])</f>
        <v>0</v>
      </c>
      <c r="H272" s="89" t="str">
        <f>IF(PM_Sportings[[#This Row],[Kopā Punkti]]&gt;0,RANK(PM_Sportings[[#This Row],[Kopā Punkti]],PM_Sportings[Kopā Punkti]),"NAV")</f>
        <v>NAV</v>
      </c>
      <c r="I272" s="129"/>
    </row>
    <row r="273" spans="2:9" ht="15" hidden="1" x14ac:dyDescent="0.25">
      <c r="B273" s="41">
        <v>266</v>
      </c>
      <c r="C273" s="86">
        <f>INDEX(PM_Dalibnieki[],MATCH(PM_Sportings[[#This Row],[Dablībnieka numurs]],PM_Dalibnieki[Dablībnieka numurs],0),2)</f>
        <v>0</v>
      </c>
      <c r="D273" s="86">
        <f>INDEX(PM_Dalibnieki[],MATCH(PM_Sportings[[#This Row],[Dablībnieka numurs]],PM_Dalibnieki[Dablībnieka numurs],0),4)</f>
        <v>0</v>
      </c>
      <c r="E273" s="197"/>
      <c r="F273" s="197"/>
      <c r="G273" s="84">
        <f>SUM(PM_Sportings[[#This Row],[Sporting]:[A-TRAP]])</f>
        <v>0</v>
      </c>
      <c r="H273" s="89" t="str">
        <f>IF(PM_Sportings[[#This Row],[Kopā Punkti]]&gt;0,RANK(PM_Sportings[[#This Row],[Kopā Punkti]],PM_Sportings[Kopā Punkti]),"NAV")</f>
        <v>NAV</v>
      </c>
      <c r="I273" s="129"/>
    </row>
    <row r="274" spans="2:9" ht="15" hidden="1" x14ac:dyDescent="0.25">
      <c r="B274" s="40">
        <v>267</v>
      </c>
      <c r="C274" s="86">
        <f>INDEX(PM_Dalibnieki[],MATCH(PM_Sportings[[#This Row],[Dablībnieka numurs]],PM_Dalibnieki[Dablībnieka numurs],0),2)</f>
        <v>0</v>
      </c>
      <c r="D274" s="86">
        <f>INDEX(PM_Dalibnieki[],MATCH(PM_Sportings[[#This Row],[Dablībnieka numurs]],PM_Dalibnieki[Dablībnieka numurs],0),4)</f>
        <v>0</v>
      </c>
      <c r="E274" s="197"/>
      <c r="F274" s="197"/>
      <c r="G274" s="84">
        <f>SUM(PM_Sportings[[#This Row],[Sporting]:[A-TRAP]])</f>
        <v>0</v>
      </c>
      <c r="H274" s="89" t="str">
        <f>IF(PM_Sportings[[#This Row],[Kopā Punkti]]&gt;0,RANK(PM_Sportings[[#This Row],[Kopā Punkti]],PM_Sportings[Kopā Punkti]),"NAV")</f>
        <v>NAV</v>
      </c>
      <c r="I274" s="129"/>
    </row>
    <row r="275" spans="2:9" ht="15" hidden="1" x14ac:dyDescent="0.25">
      <c r="B275" s="41">
        <v>268</v>
      </c>
      <c r="C275" s="86">
        <f>INDEX(PM_Dalibnieki[],MATCH(PM_Sportings[[#This Row],[Dablībnieka numurs]],PM_Dalibnieki[Dablībnieka numurs],0),2)</f>
        <v>0</v>
      </c>
      <c r="D275" s="86">
        <f>INDEX(PM_Dalibnieki[],MATCH(PM_Sportings[[#This Row],[Dablībnieka numurs]],PM_Dalibnieki[Dablībnieka numurs],0),4)</f>
        <v>0</v>
      </c>
      <c r="E275" s="197"/>
      <c r="F275" s="197"/>
      <c r="G275" s="84">
        <f>SUM(PM_Sportings[[#This Row],[Sporting]:[A-TRAP]])</f>
        <v>0</v>
      </c>
      <c r="H275" s="89" t="str">
        <f>IF(PM_Sportings[[#This Row],[Kopā Punkti]]&gt;0,RANK(PM_Sportings[[#This Row],[Kopā Punkti]],PM_Sportings[Kopā Punkti]),"NAV")</f>
        <v>NAV</v>
      </c>
      <c r="I275" s="129"/>
    </row>
    <row r="276" spans="2:9" ht="15" hidden="1" x14ac:dyDescent="0.25">
      <c r="B276" s="40">
        <v>269</v>
      </c>
      <c r="C276" s="86">
        <f>INDEX(PM_Dalibnieki[],MATCH(PM_Sportings[[#This Row],[Dablībnieka numurs]],PM_Dalibnieki[Dablībnieka numurs],0),2)</f>
        <v>0</v>
      </c>
      <c r="D276" s="86">
        <f>INDEX(PM_Dalibnieki[],MATCH(PM_Sportings[[#This Row],[Dablībnieka numurs]],PM_Dalibnieki[Dablībnieka numurs],0),4)</f>
        <v>0</v>
      </c>
      <c r="E276" s="197"/>
      <c r="F276" s="197"/>
      <c r="G276" s="84">
        <f>SUM(PM_Sportings[[#This Row],[Sporting]:[A-TRAP]])</f>
        <v>0</v>
      </c>
      <c r="H276" s="89" t="str">
        <f>IF(PM_Sportings[[#This Row],[Kopā Punkti]]&gt;0,RANK(PM_Sportings[[#This Row],[Kopā Punkti]],PM_Sportings[Kopā Punkti]),"NAV")</f>
        <v>NAV</v>
      </c>
      <c r="I276" s="129"/>
    </row>
    <row r="277" spans="2:9" ht="15" hidden="1" x14ac:dyDescent="0.25">
      <c r="B277" s="41">
        <v>270</v>
      </c>
      <c r="C277" s="86">
        <f>INDEX(PM_Dalibnieki[],MATCH(PM_Sportings[[#This Row],[Dablībnieka numurs]],PM_Dalibnieki[Dablībnieka numurs],0),2)</f>
        <v>0</v>
      </c>
      <c r="D277" s="86">
        <f>INDEX(PM_Dalibnieki[],MATCH(PM_Sportings[[#This Row],[Dablībnieka numurs]],PM_Dalibnieki[Dablībnieka numurs],0),4)</f>
        <v>0</v>
      </c>
      <c r="E277" s="197"/>
      <c r="F277" s="197"/>
      <c r="G277" s="84">
        <f>SUM(PM_Sportings[[#This Row],[Sporting]:[A-TRAP]])</f>
        <v>0</v>
      </c>
      <c r="H277" s="89" t="str">
        <f>IF(PM_Sportings[[#This Row],[Kopā Punkti]]&gt;0,RANK(PM_Sportings[[#This Row],[Kopā Punkti]],PM_Sportings[Kopā Punkti]),"NAV")</f>
        <v>NAV</v>
      </c>
      <c r="I277" s="129"/>
    </row>
    <row r="278" spans="2:9" ht="15" hidden="1" x14ac:dyDescent="0.25">
      <c r="B278" s="40">
        <v>271</v>
      </c>
      <c r="C278" s="86">
        <f>INDEX(PM_Dalibnieki[],MATCH(PM_Sportings[[#This Row],[Dablībnieka numurs]],PM_Dalibnieki[Dablībnieka numurs],0),2)</f>
        <v>0</v>
      </c>
      <c r="D278" s="86">
        <f>INDEX(PM_Dalibnieki[],MATCH(PM_Sportings[[#This Row],[Dablībnieka numurs]],PM_Dalibnieki[Dablībnieka numurs],0),4)</f>
        <v>0</v>
      </c>
      <c r="E278" s="197"/>
      <c r="F278" s="197"/>
      <c r="G278" s="84">
        <f>SUM(PM_Sportings[[#This Row],[Sporting]:[A-TRAP]])</f>
        <v>0</v>
      </c>
      <c r="H278" s="89" t="str">
        <f>IF(PM_Sportings[[#This Row],[Kopā Punkti]]&gt;0,RANK(PM_Sportings[[#This Row],[Kopā Punkti]],PM_Sportings[Kopā Punkti]),"NAV")</f>
        <v>NAV</v>
      </c>
      <c r="I278" s="129"/>
    </row>
    <row r="279" spans="2:9" ht="15" hidden="1" x14ac:dyDescent="0.25">
      <c r="B279" s="41">
        <v>272</v>
      </c>
      <c r="C279" s="86">
        <f>INDEX(PM_Dalibnieki[],MATCH(PM_Sportings[[#This Row],[Dablībnieka numurs]],PM_Dalibnieki[Dablībnieka numurs],0),2)</f>
        <v>0</v>
      </c>
      <c r="D279" s="86">
        <f>INDEX(PM_Dalibnieki[],MATCH(PM_Sportings[[#This Row],[Dablībnieka numurs]],PM_Dalibnieki[Dablībnieka numurs],0),4)</f>
        <v>0</v>
      </c>
      <c r="E279" s="197"/>
      <c r="F279" s="197"/>
      <c r="G279" s="84">
        <f>SUM(PM_Sportings[[#This Row],[Sporting]:[A-TRAP]])</f>
        <v>0</v>
      </c>
      <c r="H279" s="89" t="str">
        <f>IF(PM_Sportings[[#This Row],[Kopā Punkti]]&gt;0,RANK(PM_Sportings[[#This Row],[Kopā Punkti]],PM_Sportings[Kopā Punkti]),"NAV")</f>
        <v>NAV</v>
      </c>
      <c r="I279" s="129"/>
    </row>
    <row r="280" spans="2:9" ht="15" hidden="1" x14ac:dyDescent="0.25">
      <c r="B280" s="40">
        <v>273</v>
      </c>
      <c r="C280" s="86">
        <f>INDEX(PM_Dalibnieki[],MATCH(PM_Sportings[[#This Row],[Dablībnieka numurs]],PM_Dalibnieki[Dablībnieka numurs],0),2)</f>
        <v>0</v>
      </c>
      <c r="D280" s="86">
        <f>INDEX(PM_Dalibnieki[],MATCH(PM_Sportings[[#This Row],[Dablībnieka numurs]],PM_Dalibnieki[Dablībnieka numurs],0),4)</f>
        <v>0</v>
      </c>
      <c r="E280" s="197"/>
      <c r="F280" s="197"/>
      <c r="G280" s="84">
        <f>SUM(PM_Sportings[[#This Row],[Sporting]:[A-TRAP]])</f>
        <v>0</v>
      </c>
      <c r="H280" s="89" t="str">
        <f>IF(PM_Sportings[[#This Row],[Kopā Punkti]]&gt;0,RANK(PM_Sportings[[#This Row],[Kopā Punkti]],PM_Sportings[Kopā Punkti]),"NAV")</f>
        <v>NAV</v>
      </c>
      <c r="I280" s="129"/>
    </row>
    <row r="281" spans="2:9" ht="15" hidden="1" x14ac:dyDescent="0.25">
      <c r="B281" s="41">
        <v>274</v>
      </c>
      <c r="C281" s="86">
        <f>INDEX(PM_Dalibnieki[],MATCH(PM_Sportings[[#This Row],[Dablībnieka numurs]],PM_Dalibnieki[Dablībnieka numurs],0),2)</f>
        <v>0</v>
      </c>
      <c r="D281" s="86">
        <f>INDEX(PM_Dalibnieki[],MATCH(PM_Sportings[[#This Row],[Dablībnieka numurs]],PM_Dalibnieki[Dablībnieka numurs],0),4)</f>
        <v>0</v>
      </c>
      <c r="E281" s="197"/>
      <c r="F281" s="197"/>
      <c r="G281" s="84">
        <f>SUM(PM_Sportings[[#This Row],[Sporting]:[A-TRAP]])</f>
        <v>0</v>
      </c>
      <c r="H281" s="89" t="str">
        <f>IF(PM_Sportings[[#This Row],[Kopā Punkti]]&gt;0,RANK(PM_Sportings[[#This Row],[Kopā Punkti]],PM_Sportings[Kopā Punkti]),"NAV")</f>
        <v>NAV</v>
      </c>
      <c r="I281" s="129"/>
    </row>
    <row r="282" spans="2:9" ht="15" hidden="1" x14ac:dyDescent="0.25">
      <c r="B282" s="40">
        <v>275</v>
      </c>
      <c r="C282" s="86">
        <f>INDEX(PM_Dalibnieki[],MATCH(PM_Sportings[[#This Row],[Dablībnieka numurs]],PM_Dalibnieki[Dablībnieka numurs],0),2)</f>
        <v>0</v>
      </c>
      <c r="D282" s="86">
        <f>INDEX(PM_Dalibnieki[],MATCH(PM_Sportings[[#This Row],[Dablībnieka numurs]],PM_Dalibnieki[Dablībnieka numurs],0),4)</f>
        <v>0</v>
      </c>
      <c r="E282" s="197"/>
      <c r="F282" s="197"/>
      <c r="G282" s="84">
        <f>SUM(PM_Sportings[[#This Row],[Sporting]:[A-TRAP]])</f>
        <v>0</v>
      </c>
      <c r="H282" s="89" t="str">
        <f>IF(PM_Sportings[[#This Row],[Kopā Punkti]]&gt;0,RANK(PM_Sportings[[#This Row],[Kopā Punkti]],PM_Sportings[Kopā Punkti]),"NAV")</f>
        <v>NAV</v>
      </c>
      <c r="I282" s="129"/>
    </row>
    <row r="283" spans="2:9" ht="15" hidden="1" x14ac:dyDescent="0.25">
      <c r="B283" s="41">
        <v>276</v>
      </c>
      <c r="C283" s="86">
        <f>INDEX(PM_Dalibnieki[],MATCH(PM_Sportings[[#This Row],[Dablībnieka numurs]],PM_Dalibnieki[Dablībnieka numurs],0),2)</f>
        <v>0</v>
      </c>
      <c r="D283" s="86">
        <f>INDEX(PM_Dalibnieki[],MATCH(PM_Sportings[[#This Row],[Dablībnieka numurs]],PM_Dalibnieki[Dablībnieka numurs],0),4)</f>
        <v>0</v>
      </c>
      <c r="E283" s="197"/>
      <c r="F283" s="197"/>
      <c r="G283" s="84">
        <f>SUM(PM_Sportings[[#This Row],[Sporting]:[A-TRAP]])</f>
        <v>0</v>
      </c>
      <c r="H283" s="89" t="str">
        <f>IF(PM_Sportings[[#This Row],[Kopā Punkti]]&gt;0,RANK(PM_Sportings[[#This Row],[Kopā Punkti]],PM_Sportings[Kopā Punkti]),"NAV")</f>
        <v>NAV</v>
      </c>
      <c r="I283" s="129"/>
    </row>
    <row r="284" spans="2:9" ht="15" hidden="1" x14ac:dyDescent="0.25">
      <c r="B284" s="40">
        <v>277</v>
      </c>
      <c r="C284" s="86">
        <f>INDEX(PM_Dalibnieki[],MATCH(PM_Sportings[[#This Row],[Dablībnieka numurs]],PM_Dalibnieki[Dablībnieka numurs],0),2)</f>
        <v>0</v>
      </c>
      <c r="D284" s="86">
        <f>INDEX(PM_Dalibnieki[],MATCH(PM_Sportings[[#This Row],[Dablībnieka numurs]],PM_Dalibnieki[Dablībnieka numurs],0),4)</f>
        <v>0</v>
      </c>
      <c r="E284" s="197"/>
      <c r="F284" s="197"/>
      <c r="G284" s="84">
        <f>SUM(PM_Sportings[[#This Row],[Sporting]:[A-TRAP]])</f>
        <v>0</v>
      </c>
      <c r="H284" s="89" t="str">
        <f>IF(PM_Sportings[[#This Row],[Kopā Punkti]]&gt;0,RANK(PM_Sportings[[#This Row],[Kopā Punkti]],PM_Sportings[Kopā Punkti]),"NAV")</f>
        <v>NAV</v>
      </c>
      <c r="I284" s="129"/>
    </row>
    <row r="285" spans="2:9" ht="15" hidden="1" x14ac:dyDescent="0.25">
      <c r="B285" s="41">
        <v>278</v>
      </c>
      <c r="C285" s="86">
        <f>INDEX(PM_Dalibnieki[],MATCH(PM_Sportings[[#This Row],[Dablībnieka numurs]],PM_Dalibnieki[Dablībnieka numurs],0),2)</f>
        <v>0</v>
      </c>
      <c r="D285" s="86">
        <f>INDEX(PM_Dalibnieki[],MATCH(PM_Sportings[[#This Row],[Dablībnieka numurs]],PM_Dalibnieki[Dablībnieka numurs],0),4)</f>
        <v>0</v>
      </c>
      <c r="E285" s="197"/>
      <c r="F285" s="197"/>
      <c r="G285" s="84">
        <f>SUM(PM_Sportings[[#This Row],[Sporting]:[A-TRAP]])</f>
        <v>0</v>
      </c>
      <c r="H285" s="89" t="str">
        <f>IF(PM_Sportings[[#This Row],[Kopā Punkti]]&gt;0,RANK(PM_Sportings[[#This Row],[Kopā Punkti]],PM_Sportings[Kopā Punkti]),"NAV")</f>
        <v>NAV</v>
      </c>
      <c r="I285" s="129"/>
    </row>
    <row r="286" spans="2:9" ht="15" hidden="1" x14ac:dyDescent="0.25">
      <c r="B286" s="40">
        <v>279</v>
      </c>
      <c r="C286" s="86">
        <f>INDEX(PM_Dalibnieki[],MATCH(PM_Sportings[[#This Row],[Dablībnieka numurs]],PM_Dalibnieki[Dablībnieka numurs],0),2)</f>
        <v>0</v>
      </c>
      <c r="D286" s="86">
        <f>INDEX(PM_Dalibnieki[],MATCH(PM_Sportings[[#This Row],[Dablībnieka numurs]],PM_Dalibnieki[Dablībnieka numurs],0),4)</f>
        <v>0</v>
      </c>
      <c r="E286" s="197"/>
      <c r="F286" s="197"/>
      <c r="G286" s="84">
        <f>SUM(PM_Sportings[[#This Row],[Sporting]:[A-TRAP]])</f>
        <v>0</v>
      </c>
      <c r="H286" s="89" t="str">
        <f>IF(PM_Sportings[[#This Row],[Kopā Punkti]]&gt;0,RANK(PM_Sportings[[#This Row],[Kopā Punkti]],PM_Sportings[Kopā Punkti]),"NAV")</f>
        <v>NAV</v>
      </c>
      <c r="I286" s="129"/>
    </row>
    <row r="287" spans="2:9" ht="15" hidden="1" x14ac:dyDescent="0.25">
      <c r="B287" s="41">
        <v>280</v>
      </c>
      <c r="C287" s="86">
        <f>INDEX(PM_Dalibnieki[],MATCH(PM_Sportings[[#This Row],[Dablībnieka numurs]],PM_Dalibnieki[Dablībnieka numurs],0),2)</f>
        <v>0</v>
      </c>
      <c r="D287" s="86">
        <f>INDEX(PM_Dalibnieki[],MATCH(PM_Sportings[[#This Row],[Dablībnieka numurs]],PM_Dalibnieki[Dablībnieka numurs],0),4)</f>
        <v>0</v>
      </c>
      <c r="E287" s="197"/>
      <c r="F287" s="197"/>
      <c r="G287" s="84">
        <f>SUM(PM_Sportings[[#This Row],[Sporting]:[A-TRAP]])</f>
        <v>0</v>
      </c>
      <c r="H287" s="89" t="str">
        <f>IF(PM_Sportings[[#This Row],[Kopā Punkti]]&gt;0,RANK(PM_Sportings[[#This Row],[Kopā Punkti]],PM_Sportings[Kopā Punkti]),"NAV")</f>
        <v>NAV</v>
      </c>
      <c r="I287" s="129"/>
    </row>
    <row r="288" spans="2:9" ht="15" hidden="1" x14ac:dyDescent="0.25">
      <c r="B288" s="40">
        <v>281</v>
      </c>
      <c r="C288" s="86">
        <f>INDEX(PM_Dalibnieki[],MATCH(PM_Sportings[[#This Row],[Dablībnieka numurs]],PM_Dalibnieki[Dablībnieka numurs],0),2)</f>
        <v>0</v>
      </c>
      <c r="D288" s="86">
        <f>INDEX(PM_Dalibnieki[],MATCH(PM_Sportings[[#This Row],[Dablībnieka numurs]],PM_Dalibnieki[Dablībnieka numurs],0),4)</f>
        <v>0</v>
      </c>
      <c r="E288" s="197"/>
      <c r="F288" s="197"/>
      <c r="G288" s="84">
        <f>SUM(PM_Sportings[[#This Row],[Sporting]:[A-TRAP]])</f>
        <v>0</v>
      </c>
      <c r="H288" s="89" t="str">
        <f>IF(PM_Sportings[[#This Row],[Kopā Punkti]]&gt;0,RANK(PM_Sportings[[#This Row],[Kopā Punkti]],PM_Sportings[Kopā Punkti]),"NAV")</f>
        <v>NAV</v>
      </c>
      <c r="I288" s="129"/>
    </row>
    <row r="289" spans="2:9" ht="15" hidden="1" x14ac:dyDescent="0.25">
      <c r="B289" s="41">
        <v>282</v>
      </c>
      <c r="C289" s="86">
        <f>INDEX(PM_Dalibnieki[],MATCH(PM_Sportings[[#This Row],[Dablībnieka numurs]],PM_Dalibnieki[Dablībnieka numurs],0),2)</f>
        <v>0</v>
      </c>
      <c r="D289" s="86">
        <f>INDEX(PM_Dalibnieki[],MATCH(PM_Sportings[[#This Row],[Dablībnieka numurs]],PM_Dalibnieki[Dablībnieka numurs],0),4)</f>
        <v>0</v>
      </c>
      <c r="E289" s="197"/>
      <c r="F289" s="197"/>
      <c r="G289" s="84">
        <f>SUM(PM_Sportings[[#This Row],[Sporting]:[A-TRAP]])</f>
        <v>0</v>
      </c>
      <c r="H289" s="89" t="str">
        <f>IF(PM_Sportings[[#This Row],[Kopā Punkti]]&gt;0,RANK(PM_Sportings[[#This Row],[Kopā Punkti]],PM_Sportings[Kopā Punkti]),"NAV")</f>
        <v>NAV</v>
      </c>
      <c r="I289" s="129"/>
    </row>
    <row r="290" spans="2:9" ht="15" hidden="1" x14ac:dyDescent="0.25">
      <c r="B290" s="40">
        <v>283</v>
      </c>
      <c r="C290" s="86">
        <f>INDEX(PM_Dalibnieki[],MATCH(PM_Sportings[[#This Row],[Dablībnieka numurs]],PM_Dalibnieki[Dablībnieka numurs],0),2)</f>
        <v>0</v>
      </c>
      <c r="D290" s="86">
        <f>INDEX(PM_Dalibnieki[],MATCH(PM_Sportings[[#This Row],[Dablībnieka numurs]],PM_Dalibnieki[Dablībnieka numurs],0),4)</f>
        <v>0</v>
      </c>
      <c r="E290" s="197"/>
      <c r="F290" s="197"/>
      <c r="G290" s="84">
        <f>SUM(PM_Sportings[[#This Row],[Sporting]:[A-TRAP]])</f>
        <v>0</v>
      </c>
      <c r="H290" s="89" t="str">
        <f>IF(PM_Sportings[[#This Row],[Kopā Punkti]]&gt;0,RANK(PM_Sportings[[#This Row],[Kopā Punkti]],PM_Sportings[Kopā Punkti]),"NAV")</f>
        <v>NAV</v>
      </c>
      <c r="I290" s="129"/>
    </row>
    <row r="291" spans="2:9" ht="15" hidden="1" x14ac:dyDescent="0.25">
      <c r="B291" s="41">
        <v>284</v>
      </c>
      <c r="C291" s="86">
        <f>INDEX(PM_Dalibnieki[],MATCH(PM_Sportings[[#This Row],[Dablībnieka numurs]],PM_Dalibnieki[Dablībnieka numurs],0),2)</f>
        <v>0</v>
      </c>
      <c r="D291" s="86">
        <f>INDEX(PM_Dalibnieki[],MATCH(PM_Sportings[[#This Row],[Dablībnieka numurs]],PM_Dalibnieki[Dablībnieka numurs],0),4)</f>
        <v>0</v>
      </c>
      <c r="E291" s="197"/>
      <c r="F291" s="197"/>
      <c r="G291" s="84">
        <f>SUM(PM_Sportings[[#This Row],[Sporting]:[A-TRAP]])</f>
        <v>0</v>
      </c>
      <c r="H291" s="89" t="str">
        <f>IF(PM_Sportings[[#This Row],[Kopā Punkti]]&gt;0,RANK(PM_Sportings[[#This Row],[Kopā Punkti]],PM_Sportings[Kopā Punkti]),"NAV")</f>
        <v>NAV</v>
      </c>
      <c r="I291" s="129"/>
    </row>
    <row r="292" spans="2:9" ht="15" hidden="1" x14ac:dyDescent="0.25">
      <c r="B292" s="40">
        <v>285</v>
      </c>
      <c r="C292" s="86">
        <f>INDEX(PM_Dalibnieki[],MATCH(PM_Sportings[[#This Row],[Dablībnieka numurs]],PM_Dalibnieki[Dablībnieka numurs],0),2)</f>
        <v>0</v>
      </c>
      <c r="D292" s="86">
        <f>INDEX(PM_Dalibnieki[],MATCH(PM_Sportings[[#This Row],[Dablībnieka numurs]],PM_Dalibnieki[Dablībnieka numurs],0),4)</f>
        <v>0</v>
      </c>
      <c r="E292" s="197"/>
      <c r="F292" s="197"/>
      <c r="G292" s="84">
        <f>SUM(PM_Sportings[[#This Row],[Sporting]:[A-TRAP]])</f>
        <v>0</v>
      </c>
      <c r="H292" s="89" t="str">
        <f>IF(PM_Sportings[[#This Row],[Kopā Punkti]]&gt;0,RANK(PM_Sportings[[#This Row],[Kopā Punkti]],PM_Sportings[Kopā Punkti]),"NAV")</f>
        <v>NAV</v>
      </c>
      <c r="I292" s="129"/>
    </row>
    <row r="293" spans="2:9" ht="15" hidden="1" x14ac:dyDescent="0.25">
      <c r="B293" s="41">
        <v>286</v>
      </c>
      <c r="C293" s="86">
        <f>INDEX(PM_Dalibnieki[],MATCH(PM_Sportings[[#This Row],[Dablībnieka numurs]],PM_Dalibnieki[Dablībnieka numurs],0),2)</f>
        <v>0</v>
      </c>
      <c r="D293" s="86">
        <f>INDEX(PM_Dalibnieki[],MATCH(PM_Sportings[[#This Row],[Dablībnieka numurs]],PM_Dalibnieki[Dablībnieka numurs],0),4)</f>
        <v>0</v>
      </c>
      <c r="E293" s="197"/>
      <c r="F293" s="197"/>
      <c r="G293" s="84">
        <f>SUM(PM_Sportings[[#This Row],[Sporting]:[A-TRAP]])</f>
        <v>0</v>
      </c>
      <c r="H293" s="89" t="str">
        <f>IF(PM_Sportings[[#This Row],[Kopā Punkti]]&gt;0,RANK(PM_Sportings[[#This Row],[Kopā Punkti]],PM_Sportings[Kopā Punkti]),"NAV")</f>
        <v>NAV</v>
      </c>
      <c r="I293" s="129"/>
    </row>
    <row r="294" spans="2:9" ht="15" hidden="1" x14ac:dyDescent="0.25">
      <c r="B294" s="40">
        <v>287</v>
      </c>
      <c r="C294" s="86">
        <f>INDEX(PM_Dalibnieki[],MATCH(PM_Sportings[[#This Row],[Dablībnieka numurs]],PM_Dalibnieki[Dablībnieka numurs],0),2)</f>
        <v>0</v>
      </c>
      <c r="D294" s="86">
        <f>INDEX(PM_Dalibnieki[],MATCH(PM_Sportings[[#This Row],[Dablībnieka numurs]],PM_Dalibnieki[Dablībnieka numurs],0),4)</f>
        <v>0</v>
      </c>
      <c r="E294" s="197"/>
      <c r="F294" s="197"/>
      <c r="G294" s="84">
        <f>SUM(PM_Sportings[[#This Row],[Sporting]:[A-TRAP]])</f>
        <v>0</v>
      </c>
      <c r="H294" s="89" t="str">
        <f>IF(PM_Sportings[[#This Row],[Kopā Punkti]]&gt;0,RANK(PM_Sportings[[#This Row],[Kopā Punkti]],PM_Sportings[Kopā Punkti]),"NAV")</f>
        <v>NAV</v>
      </c>
      <c r="I294" s="129"/>
    </row>
    <row r="295" spans="2:9" ht="15" hidden="1" x14ac:dyDescent="0.25">
      <c r="B295" s="41">
        <v>288</v>
      </c>
      <c r="C295" s="86">
        <f>INDEX(PM_Dalibnieki[],MATCH(PM_Sportings[[#This Row],[Dablībnieka numurs]],PM_Dalibnieki[Dablībnieka numurs],0),2)</f>
        <v>0</v>
      </c>
      <c r="D295" s="86">
        <f>INDEX(PM_Dalibnieki[],MATCH(PM_Sportings[[#This Row],[Dablībnieka numurs]],PM_Dalibnieki[Dablībnieka numurs],0),4)</f>
        <v>0</v>
      </c>
      <c r="E295" s="197"/>
      <c r="F295" s="197"/>
      <c r="G295" s="84">
        <f>SUM(PM_Sportings[[#This Row],[Sporting]:[A-TRAP]])</f>
        <v>0</v>
      </c>
      <c r="H295" s="89" t="str">
        <f>IF(PM_Sportings[[#This Row],[Kopā Punkti]]&gt;0,RANK(PM_Sportings[[#This Row],[Kopā Punkti]],PM_Sportings[Kopā Punkti]),"NAV")</f>
        <v>NAV</v>
      </c>
      <c r="I295" s="129"/>
    </row>
    <row r="296" spans="2:9" ht="15" hidden="1" x14ac:dyDescent="0.25">
      <c r="B296" s="40">
        <v>289</v>
      </c>
      <c r="C296" s="86">
        <f>INDEX(PM_Dalibnieki[],MATCH(PM_Sportings[[#This Row],[Dablībnieka numurs]],PM_Dalibnieki[Dablībnieka numurs],0),2)</f>
        <v>0</v>
      </c>
      <c r="D296" s="86">
        <f>INDEX(PM_Dalibnieki[],MATCH(PM_Sportings[[#This Row],[Dablībnieka numurs]],PM_Dalibnieki[Dablībnieka numurs],0),4)</f>
        <v>0</v>
      </c>
      <c r="E296" s="197"/>
      <c r="F296" s="197"/>
      <c r="G296" s="84">
        <f>SUM(PM_Sportings[[#This Row],[Sporting]:[A-TRAP]])</f>
        <v>0</v>
      </c>
      <c r="H296" s="89" t="str">
        <f>IF(PM_Sportings[[#This Row],[Kopā Punkti]]&gt;0,RANK(PM_Sportings[[#This Row],[Kopā Punkti]],PM_Sportings[Kopā Punkti]),"NAV")</f>
        <v>NAV</v>
      </c>
      <c r="I296" s="129"/>
    </row>
    <row r="297" spans="2:9" ht="15" hidden="1" x14ac:dyDescent="0.25">
      <c r="B297" s="41">
        <v>290</v>
      </c>
      <c r="C297" s="86">
        <f>INDEX(PM_Dalibnieki[],MATCH(PM_Sportings[[#This Row],[Dablībnieka numurs]],PM_Dalibnieki[Dablībnieka numurs],0),2)</f>
        <v>0</v>
      </c>
      <c r="D297" s="86">
        <f>INDEX(PM_Dalibnieki[],MATCH(PM_Sportings[[#This Row],[Dablībnieka numurs]],PM_Dalibnieki[Dablībnieka numurs],0),4)</f>
        <v>0</v>
      </c>
      <c r="E297" s="197"/>
      <c r="F297" s="197"/>
      <c r="G297" s="84">
        <f>SUM(PM_Sportings[[#This Row],[Sporting]:[A-TRAP]])</f>
        <v>0</v>
      </c>
      <c r="H297" s="89" t="str">
        <f>IF(PM_Sportings[[#This Row],[Kopā Punkti]]&gt;0,RANK(PM_Sportings[[#This Row],[Kopā Punkti]],PM_Sportings[Kopā Punkti]),"NAV")</f>
        <v>NAV</v>
      </c>
      <c r="I297" s="129"/>
    </row>
    <row r="298" spans="2:9" ht="15" hidden="1" x14ac:dyDescent="0.25">
      <c r="B298" s="40">
        <v>291</v>
      </c>
      <c r="C298" s="86">
        <f>INDEX(PM_Dalibnieki[],MATCH(PM_Sportings[[#This Row],[Dablībnieka numurs]],PM_Dalibnieki[Dablībnieka numurs],0),2)</f>
        <v>0</v>
      </c>
      <c r="D298" s="86">
        <f>INDEX(PM_Dalibnieki[],MATCH(PM_Sportings[[#This Row],[Dablībnieka numurs]],PM_Dalibnieki[Dablībnieka numurs],0),4)</f>
        <v>0</v>
      </c>
      <c r="E298" s="197"/>
      <c r="F298" s="197"/>
      <c r="G298" s="84">
        <f>SUM(PM_Sportings[[#This Row],[Sporting]:[A-TRAP]])</f>
        <v>0</v>
      </c>
      <c r="H298" s="89" t="str">
        <f>IF(PM_Sportings[[#This Row],[Kopā Punkti]]&gt;0,RANK(PM_Sportings[[#This Row],[Kopā Punkti]],PM_Sportings[Kopā Punkti]),"NAV")</f>
        <v>NAV</v>
      </c>
      <c r="I298" s="129"/>
    </row>
    <row r="299" spans="2:9" ht="15" hidden="1" x14ac:dyDescent="0.25">
      <c r="B299" s="41">
        <v>292</v>
      </c>
      <c r="C299" s="86">
        <f>INDEX(PM_Dalibnieki[],MATCH(PM_Sportings[[#This Row],[Dablībnieka numurs]],PM_Dalibnieki[Dablībnieka numurs],0),2)</f>
        <v>0</v>
      </c>
      <c r="D299" s="86">
        <f>INDEX(PM_Dalibnieki[],MATCH(PM_Sportings[[#This Row],[Dablībnieka numurs]],PM_Dalibnieki[Dablībnieka numurs],0),4)</f>
        <v>0</v>
      </c>
      <c r="E299" s="197"/>
      <c r="F299" s="197"/>
      <c r="G299" s="84">
        <f>SUM(PM_Sportings[[#This Row],[Sporting]:[A-TRAP]])</f>
        <v>0</v>
      </c>
      <c r="H299" s="89" t="str">
        <f>IF(PM_Sportings[[#This Row],[Kopā Punkti]]&gt;0,RANK(PM_Sportings[[#This Row],[Kopā Punkti]],PM_Sportings[Kopā Punkti]),"NAV")</f>
        <v>NAV</v>
      </c>
      <c r="I299" s="129"/>
    </row>
    <row r="300" spans="2:9" ht="15" hidden="1" x14ac:dyDescent="0.25">
      <c r="B300" s="40">
        <v>293</v>
      </c>
      <c r="C300" s="86">
        <f>INDEX(PM_Dalibnieki[],MATCH(PM_Sportings[[#This Row],[Dablībnieka numurs]],PM_Dalibnieki[Dablībnieka numurs],0),2)</f>
        <v>0</v>
      </c>
      <c r="D300" s="86">
        <f>INDEX(PM_Dalibnieki[],MATCH(PM_Sportings[[#This Row],[Dablībnieka numurs]],PM_Dalibnieki[Dablībnieka numurs],0),4)</f>
        <v>0</v>
      </c>
      <c r="E300" s="197"/>
      <c r="F300" s="197"/>
      <c r="G300" s="84">
        <f>SUM(PM_Sportings[[#This Row],[Sporting]:[A-TRAP]])</f>
        <v>0</v>
      </c>
      <c r="H300" s="89" t="str">
        <f>IF(PM_Sportings[[#This Row],[Kopā Punkti]]&gt;0,RANK(PM_Sportings[[#This Row],[Kopā Punkti]],PM_Sportings[Kopā Punkti]),"NAV")</f>
        <v>NAV</v>
      </c>
      <c r="I300" s="129"/>
    </row>
    <row r="301" spans="2:9" ht="15" hidden="1" x14ac:dyDescent="0.25">
      <c r="B301" s="41">
        <v>294</v>
      </c>
      <c r="C301" s="86">
        <f>INDEX(PM_Dalibnieki[],MATCH(PM_Sportings[[#This Row],[Dablībnieka numurs]],PM_Dalibnieki[Dablībnieka numurs],0),2)</f>
        <v>0</v>
      </c>
      <c r="D301" s="86">
        <f>INDEX(PM_Dalibnieki[],MATCH(PM_Sportings[[#This Row],[Dablībnieka numurs]],PM_Dalibnieki[Dablībnieka numurs],0),4)</f>
        <v>0</v>
      </c>
      <c r="E301" s="197"/>
      <c r="F301" s="197"/>
      <c r="G301" s="84">
        <f>SUM(PM_Sportings[[#This Row],[Sporting]:[A-TRAP]])</f>
        <v>0</v>
      </c>
      <c r="H301" s="89" t="str">
        <f>IF(PM_Sportings[[#This Row],[Kopā Punkti]]&gt;0,RANK(PM_Sportings[[#This Row],[Kopā Punkti]],PM_Sportings[Kopā Punkti]),"NAV")</f>
        <v>NAV</v>
      </c>
      <c r="I301" s="129"/>
    </row>
    <row r="302" spans="2:9" ht="15" hidden="1" x14ac:dyDescent="0.25">
      <c r="B302" s="40">
        <v>295</v>
      </c>
      <c r="C302" s="86">
        <f>INDEX(PM_Dalibnieki[],MATCH(PM_Sportings[[#This Row],[Dablībnieka numurs]],PM_Dalibnieki[Dablībnieka numurs],0),2)</f>
        <v>0</v>
      </c>
      <c r="D302" s="86">
        <f>INDEX(PM_Dalibnieki[],MATCH(PM_Sportings[[#This Row],[Dablībnieka numurs]],PM_Dalibnieki[Dablībnieka numurs],0),4)</f>
        <v>0</v>
      </c>
      <c r="E302" s="197"/>
      <c r="F302" s="197"/>
      <c r="G302" s="84">
        <f>SUM(PM_Sportings[[#This Row],[Sporting]:[A-TRAP]])</f>
        <v>0</v>
      </c>
      <c r="H302" s="89" t="str">
        <f>IF(PM_Sportings[[#This Row],[Kopā Punkti]]&gt;0,RANK(PM_Sportings[[#This Row],[Kopā Punkti]],PM_Sportings[Kopā Punkti]),"NAV")</f>
        <v>NAV</v>
      </c>
      <c r="I302" s="129"/>
    </row>
    <row r="303" spans="2:9" ht="15" hidden="1" x14ac:dyDescent="0.25">
      <c r="B303" s="41">
        <v>296</v>
      </c>
      <c r="C303" s="86">
        <f>INDEX(PM_Dalibnieki[],MATCH(PM_Sportings[[#This Row],[Dablībnieka numurs]],PM_Dalibnieki[Dablībnieka numurs],0),2)</f>
        <v>0</v>
      </c>
      <c r="D303" s="86">
        <f>INDEX(PM_Dalibnieki[],MATCH(PM_Sportings[[#This Row],[Dablībnieka numurs]],PM_Dalibnieki[Dablībnieka numurs],0),4)</f>
        <v>0</v>
      </c>
      <c r="E303" s="197"/>
      <c r="F303" s="197"/>
      <c r="G303" s="84">
        <f>SUM(PM_Sportings[[#This Row],[Sporting]:[A-TRAP]])</f>
        <v>0</v>
      </c>
      <c r="H303" s="89" t="str">
        <f>IF(PM_Sportings[[#This Row],[Kopā Punkti]]&gt;0,RANK(PM_Sportings[[#This Row],[Kopā Punkti]],PM_Sportings[Kopā Punkti]),"NAV")</f>
        <v>NAV</v>
      </c>
      <c r="I303" s="129"/>
    </row>
    <row r="304" spans="2:9" ht="15" hidden="1" x14ac:dyDescent="0.25">
      <c r="B304" s="40">
        <v>297</v>
      </c>
      <c r="C304" s="86">
        <f>INDEX(PM_Dalibnieki[],MATCH(PM_Sportings[[#This Row],[Dablībnieka numurs]],PM_Dalibnieki[Dablībnieka numurs],0),2)</f>
        <v>0</v>
      </c>
      <c r="D304" s="86">
        <f>INDEX(PM_Dalibnieki[],MATCH(PM_Sportings[[#This Row],[Dablībnieka numurs]],PM_Dalibnieki[Dablībnieka numurs],0),4)</f>
        <v>0</v>
      </c>
      <c r="E304" s="197"/>
      <c r="F304" s="197"/>
      <c r="G304" s="84">
        <f>SUM(PM_Sportings[[#This Row],[Sporting]:[A-TRAP]])</f>
        <v>0</v>
      </c>
      <c r="H304" s="89" t="str">
        <f>IF(PM_Sportings[[#This Row],[Kopā Punkti]]&gt;0,RANK(PM_Sportings[[#This Row],[Kopā Punkti]],PM_Sportings[Kopā Punkti]),"NAV")</f>
        <v>NAV</v>
      </c>
      <c r="I304" s="129"/>
    </row>
    <row r="305" spans="2:9" ht="15" hidden="1" x14ac:dyDescent="0.25">
      <c r="B305" s="41">
        <v>298</v>
      </c>
      <c r="C305" s="86">
        <f>INDEX(PM_Dalibnieki[],MATCH(PM_Sportings[[#This Row],[Dablībnieka numurs]],PM_Dalibnieki[Dablībnieka numurs],0),2)</f>
        <v>0</v>
      </c>
      <c r="D305" s="86">
        <f>INDEX(PM_Dalibnieki[],MATCH(PM_Sportings[[#This Row],[Dablībnieka numurs]],PM_Dalibnieki[Dablībnieka numurs],0),4)</f>
        <v>0</v>
      </c>
      <c r="E305" s="197"/>
      <c r="F305" s="197"/>
      <c r="G305" s="84">
        <f>SUM(PM_Sportings[[#This Row],[Sporting]:[A-TRAP]])</f>
        <v>0</v>
      </c>
      <c r="H305" s="89" t="str">
        <f>IF(PM_Sportings[[#This Row],[Kopā Punkti]]&gt;0,RANK(PM_Sportings[[#This Row],[Kopā Punkti]],PM_Sportings[Kopā Punkti]),"NAV")</f>
        <v>NAV</v>
      </c>
      <c r="I305" s="129"/>
    </row>
    <row r="306" spans="2:9" ht="15" hidden="1" x14ac:dyDescent="0.25">
      <c r="B306" s="40">
        <v>299</v>
      </c>
      <c r="C306" s="86">
        <f>INDEX(PM_Dalibnieki[],MATCH(PM_Sportings[[#This Row],[Dablībnieka numurs]],PM_Dalibnieki[Dablībnieka numurs],0),2)</f>
        <v>0</v>
      </c>
      <c r="D306" s="86">
        <f>INDEX(PM_Dalibnieki[],MATCH(PM_Sportings[[#This Row],[Dablībnieka numurs]],PM_Dalibnieki[Dablībnieka numurs],0),4)</f>
        <v>0</v>
      </c>
      <c r="E306" s="197"/>
      <c r="F306" s="197"/>
      <c r="G306" s="84">
        <f>SUM(PM_Sportings[[#This Row],[Sporting]:[A-TRAP]])</f>
        <v>0</v>
      </c>
      <c r="H306" s="89" t="str">
        <f>IF(PM_Sportings[[#This Row],[Kopā Punkti]]&gt;0,RANK(PM_Sportings[[#This Row],[Kopā Punkti]],PM_Sportings[Kopā Punkti]),"NAV")</f>
        <v>NAV</v>
      </c>
      <c r="I306" s="129"/>
    </row>
    <row r="307" spans="2:9" ht="15" hidden="1" x14ac:dyDescent="0.25">
      <c r="B307" s="41">
        <v>300</v>
      </c>
      <c r="C307" s="86">
        <f>INDEX(PM_Dalibnieki[],MATCH(PM_Sportings[[#This Row],[Dablībnieka numurs]],PM_Dalibnieki[Dablībnieka numurs],0),2)</f>
        <v>0</v>
      </c>
      <c r="D307" s="86">
        <f>INDEX(PM_Dalibnieki[],MATCH(PM_Sportings[[#This Row],[Dablībnieka numurs]],PM_Dalibnieki[Dablībnieka numurs],0),4)</f>
        <v>0</v>
      </c>
      <c r="E307" s="197"/>
      <c r="F307" s="197"/>
      <c r="G307" s="84">
        <f>SUM(PM_Sportings[[#This Row],[Sporting]:[A-TRAP]])</f>
        <v>0</v>
      </c>
      <c r="H307" s="89" t="str">
        <f>IF(PM_Sportings[[#This Row],[Kopā Punkti]]&gt;0,RANK(PM_Sportings[[#This Row],[Kopā Punkti]],PM_Sportings[Kopā Punkti]),"NAV")</f>
        <v>NAV</v>
      </c>
      <c r="I307" s="129"/>
    </row>
    <row r="308" spans="2:9" ht="15" hidden="1" x14ac:dyDescent="0.25">
      <c r="B308" s="40">
        <v>301</v>
      </c>
      <c r="C308" s="86">
        <f>INDEX(PM_Dalibnieki[],MATCH(PM_Sportings[[#This Row],[Dablībnieka numurs]],PM_Dalibnieki[Dablībnieka numurs],0),2)</f>
        <v>0</v>
      </c>
      <c r="D308" s="86">
        <f>INDEX(PM_Dalibnieki[],MATCH(PM_Sportings[[#This Row],[Dablībnieka numurs]],PM_Dalibnieki[Dablībnieka numurs],0),4)</f>
        <v>0</v>
      </c>
      <c r="E308" s="197"/>
      <c r="F308" s="197"/>
      <c r="G308" s="84">
        <f>SUM(PM_Sportings[[#This Row],[Sporting]:[A-TRAP]])</f>
        <v>0</v>
      </c>
      <c r="H308" s="89" t="str">
        <f>IF(PM_Sportings[[#This Row],[Kopā Punkti]]&gt;0,RANK(PM_Sportings[[#This Row],[Kopā Punkti]],PM_Sportings[Kopā Punkti]),"NAV")</f>
        <v>NAV</v>
      </c>
      <c r="I308" s="129"/>
    </row>
    <row r="309" spans="2:9" ht="15" hidden="1" x14ac:dyDescent="0.25">
      <c r="B309" s="41">
        <v>302</v>
      </c>
      <c r="C309" s="86">
        <f>INDEX(PM_Dalibnieki[],MATCH(PM_Sportings[[#This Row],[Dablībnieka numurs]],PM_Dalibnieki[Dablībnieka numurs],0),2)</f>
        <v>0</v>
      </c>
      <c r="D309" s="86">
        <f>INDEX(PM_Dalibnieki[],MATCH(PM_Sportings[[#This Row],[Dablībnieka numurs]],PM_Dalibnieki[Dablībnieka numurs],0),4)</f>
        <v>0</v>
      </c>
      <c r="E309" s="197"/>
      <c r="F309" s="197"/>
      <c r="G309" s="84">
        <f>SUM(PM_Sportings[[#This Row],[Sporting]:[A-TRAP]])</f>
        <v>0</v>
      </c>
      <c r="H309" s="89" t="str">
        <f>IF(PM_Sportings[[#This Row],[Kopā Punkti]]&gt;0,RANK(PM_Sportings[[#This Row],[Kopā Punkti]],PM_Sportings[Kopā Punkti]),"NAV")</f>
        <v>NAV</v>
      </c>
      <c r="I309" s="129"/>
    </row>
    <row r="310" spans="2:9" ht="15" hidden="1" x14ac:dyDescent="0.25">
      <c r="B310" s="40">
        <v>303</v>
      </c>
      <c r="C310" s="86">
        <f>INDEX(PM_Dalibnieki[],MATCH(PM_Sportings[[#This Row],[Dablībnieka numurs]],PM_Dalibnieki[Dablībnieka numurs],0),2)</f>
        <v>0</v>
      </c>
      <c r="D310" s="86">
        <f>INDEX(PM_Dalibnieki[],MATCH(PM_Sportings[[#This Row],[Dablībnieka numurs]],PM_Dalibnieki[Dablībnieka numurs],0),4)</f>
        <v>0</v>
      </c>
      <c r="E310" s="197"/>
      <c r="F310" s="197"/>
      <c r="G310" s="84">
        <f>SUM(PM_Sportings[[#This Row],[Sporting]:[A-TRAP]])</f>
        <v>0</v>
      </c>
      <c r="H310" s="89" t="str">
        <f>IF(PM_Sportings[[#This Row],[Kopā Punkti]]&gt;0,RANK(PM_Sportings[[#This Row],[Kopā Punkti]],PM_Sportings[Kopā Punkti]),"NAV")</f>
        <v>NAV</v>
      </c>
      <c r="I310" s="129"/>
    </row>
    <row r="311" spans="2:9" ht="15" hidden="1" x14ac:dyDescent="0.25">
      <c r="B311" s="41">
        <v>304</v>
      </c>
      <c r="C311" s="86">
        <f>INDEX(PM_Dalibnieki[],MATCH(PM_Sportings[[#This Row],[Dablībnieka numurs]],PM_Dalibnieki[Dablībnieka numurs],0),2)</f>
        <v>0</v>
      </c>
      <c r="D311" s="86">
        <f>INDEX(PM_Dalibnieki[],MATCH(PM_Sportings[[#This Row],[Dablībnieka numurs]],PM_Dalibnieki[Dablībnieka numurs],0),4)</f>
        <v>0</v>
      </c>
      <c r="E311" s="197"/>
      <c r="F311" s="197"/>
      <c r="G311" s="84">
        <f>SUM(PM_Sportings[[#This Row],[Sporting]:[A-TRAP]])</f>
        <v>0</v>
      </c>
      <c r="H311" s="89" t="str">
        <f>IF(PM_Sportings[[#This Row],[Kopā Punkti]]&gt;0,RANK(PM_Sportings[[#This Row],[Kopā Punkti]],PM_Sportings[Kopā Punkti]),"NAV")</f>
        <v>NAV</v>
      </c>
      <c r="I311" s="129"/>
    </row>
    <row r="312" spans="2:9" ht="15" hidden="1" x14ac:dyDescent="0.25">
      <c r="B312" s="40">
        <v>305</v>
      </c>
      <c r="C312" s="86">
        <f>INDEX(PM_Dalibnieki[],MATCH(PM_Sportings[[#This Row],[Dablībnieka numurs]],PM_Dalibnieki[Dablībnieka numurs],0),2)</f>
        <v>0</v>
      </c>
      <c r="D312" s="86">
        <f>INDEX(PM_Dalibnieki[],MATCH(PM_Sportings[[#This Row],[Dablībnieka numurs]],PM_Dalibnieki[Dablībnieka numurs],0),4)</f>
        <v>0</v>
      </c>
      <c r="E312" s="197"/>
      <c r="F312" s="197"/>
      <c r="G312" s="84">
        <f>SUM(PM_Sportings[[#This Row],[Sporting]:[A-TRAP]])</f>
        <v>0</v>
      </c>
      <c r="H312" s="89" t="str">
        <f>IF(PM_Sportings[[#This Row],[Kopā Punkti]]&gt;0,RANK(PM_Sportings[[#This Row],[Kopā Punkti]],PM_Sportings[Kopā Punkti]),"NAV")</f>
        <v>NAV</v>
      </c>
      <c r="I312" s="129"/>
    </row>
    <row r="313" spans="2:9" ht="15" hidden="1" x14ac:dyDescent="0.25">
      <c r="B313" s="41">
        <v>306</v>
      </c>
      <c r="C313" s="86">
        <f>INDEX(PM_Dalibnieki[],MATCH(PM_Sportings[[#This Row],[Dablībnieka numurs]],PM_Dalibnieki[Dablībnieka numurs],0),2)</f>
        <v>0</v>
      </c>
      <c r="D313" s="86">
        <f>INDEX(PM_Dalibnieki[],MATCH(PM_Sportings[[#This Row],[Dablībnieka numurs]],PM_Dalibnieki[Dablībnieka numurs],0),4)</f>
        <v>0</v>
      </c>
      <c r="E313" s="197"/>
      <c r="F313" s="197"/>
      <c r="G313" s="84">
        <f>SUM(PM_Sportings[[#This Row],[Sporting]:[A-TRAP]])</f>
        <v>0</v>
      </c>
      <c r="H313" s="89" t="str">
        <f>IF(PM_Sportings[[#This Row],[Kopā Punkti]]&gt;0,RANK(PM_Sportings[[#This Row],[Kopā Punkti]],PM_Sportings[Kopā Punkti]),"NAV")</f>
        <v>NAV</v>
      </c>
      <c r="I313" s="129"/>
    </row>
    <row r="314" spans="2:9" ht="15" hidden="1" x14ac:dyDescent="0.25">
      <c r="B314" s="40">
        <v>307</v>
      </c>
      <c r="C314" s="86">
        <f>INDEX(PM_Dalibnieki[],MATCH(PM_Sportings[[#This Row],[Dablībnieka numurs]],PM_Dalibnieki[Dablībnieka numurs],0),2)</f>
        <v>0</v>
      </c>
      <c r="D314" s="86">
        <f>INDEX(PM_Dalibnieki[],MATCH(PM_Sportings[[#This Row],[Dablībnieka numurs]],PM_Dalibnieki[Dablībnieka numurs],0),4)</f>
        <v>0</v>
      </c>
      <c r="E314" s="197"/>
      <c r="F314" s="197"/>
      <c r="G314" s="84">
        <f>SUM(PM_Sportings[[#This Row],[Sporting]:[A-TRAP]])</f>
        <v>0</v>
      </c>
      <c r="H314" s="89" t="str">
        <f>IF(PM_Sportings[[#This Row],[Kopā Punkti]]&gt;0,RANK(PM_Sportings[[#This Row],[Kopā Punkti]],PM_Sportings[Kopā Punkti]),"NAV")</f>
        <v>NAV</v>
      </c>
      <c r="I314" s="129"/>
    </row>
    <row r="315" spans="2:9" ht="15" hidden="1" x14ac:dyDescent="0.25">
      <c r="B315" s="41">
        <v>308</v>
      </c>
      <c r="C315" s="86">
        <f>INDEX(PM_Dalibnieki[],MATCH(PM_Sportings[[#This Row],[Dablībnieka numurs]],PM_Dalibnieki[Dablībnieka numurs],0),2)</f>
        <v>0</v>
      </c>
      <c r="D315" s="86">
        <f>INDEX(PM_Dalibnieki[],MATCH(PM_Sportings[[#This Row],[Dablībnieka numurs]],PM_Dalibnieki[Dablībnieka numurs],0),4)</f>
        <v>0</v>
      </c>
      <c r="E315" s="197"/>
      <c r="F315" s="197"/>
      <c r="G315" s="84">
        <f>SUM(PM_Sportings[[#This Row],[Sporting]:[A-TRAP]])</f>
        <v>0</v>
      </c>
      <c r="H315" s="89" t="str">
        <f>IF(PM_Sportings[[#This Row],[Kopā Punkti]]&gt;0,RANK(PM_Sportings[[#This Row],[Kopā Punkti]],PM_Sportings[Kopā Punkti]),"NAV")</f>
        <v>NAV</v>
      </c>
      <c r="I315" s="129"/>
    </row>
    <row r="316" spans="2:9" ht="15" hidden="1" x14ac:dyDescent="0.25">
      <c r="B316" s="40">
        <v>309</v>
      </c>
      <c r="C316" s="86">
        <f>INDEX(PM_Dalibnieki[],MATCH(PM_Sportings[[#This Row],[Dablībnieka numurs]],PM_Dalibnieki[Dablībnieka numurs],0),2)</f>
        <v>0</v>
      </c>
      <c r="D316" s="86">
        <f>INDEX(PM_Dalibnieki[],MATCH(PM_Sportings[[#This Row],[Dablībnieka numurs]],PM_Dalibnieki[Dablībnieka numurs],0),4)</f>
        <v>0</v>
      </c>
      <c r="E316" s="197"/>
      <c r="F316" s="197"/>
      <c r="G316" s="84">
        <f>SUM(PM_Sportings[[#This Row],[Sporting]:[A-TRAP]])</f>
        <v>0</v>
      </c>
      <c r="H316" s="89" t="str">
        <f>IF(PM_Sportings[[#This Row],[Kopā Punkti]]&gt;0,RANK(PM_Sportings[[#This Row],[Kopā Punkti]],PM_Sportings[Kopā Punkti]),"NAV")</f>
        <v>NAV</v>
      </c>
      <c r="I316" s="129"/>
    </row>
    <row r="317" spans="2:9" ht="15" hidden="1" x14ac:dyDescent="0.25">
      <c r="B317" s="41">
        <v>310</v>
      </c>
      <c r="C317" s="86">
        <f>INDEX(PM_Dalibnieki[],MATCH(PM_Sportings[[#This Row],[Dablībnieka numurs]],PM_Dalibnieki[Dablībnieka numurs],0),2)</f>
        <v>0</v>
      </c>
      <c r="D317" s="86">
        <f>INDEX(PM_Dalibnieki[],MATCH(PM_Sportings[[#This Row],[Dablībnieka numurs]],PM_Dalibnieki[Dablībnieka numurs],0),4)</f>
        <v>0</v>
      </c>
      <c r="E317" s="197"/>
      <c r="F317" s="197"/>
      <c r="G317" s="84">
        <f>SUM(PM_Sportings[[#This Row],[Sporting]:[A-TRAP]])</f>
        <v>0</v>
      </c>
      <c r="H317" s="89" t="str">
        <f>IF(PM_Sportings[[#This Row],[Kopā Punkti]]&gt;0,RANK(PM_Sportings[[#This Row],[Kopā Punkti]],PM_Sportings[Kopā Punkti]),"NAV")</f>
        <v>NAV</v>
      </c>
      <c r="I317" s="129"/>
    </row>
    <row r="318" spans="2:9" ht="15" hidden="1" x14ac:dyDescent="0.25">
      <c r="B318" s="40">
        <v>311</v>
      </c>
      <c r="C318" s="86">
        <f>INDEX(PM_Dalibnieki[],MATCH(PM_Sportings[[#This Row],[Dablībnieka numurs]],PM_Dalibnieki[Dablībnieka numurs],0),2)</f>
        <v>0</v>
      </c>
      <c r="D318" s="86">
        <f>INDEX(PM_Dalibnieki[],MATCH(PM_Sportings[[#This Row],[Dablībnieka numurs]],PM_Dalibnieki[Dablībnieka numurs],0),4)</f>
        <v>0</v>
      </c>
      <c r="E318" s="197"/>
      <c r="F318" s="197"/>
      <c r="G318" s="84">
        <f>SUM(PM_Sportings[[#This Row],[Sporting]:[A-TRAP]])</f>
        <v>0</v>
      </c>
      <c r="H318" s="89" t="str">
        <f>IF(PM_Sportings[[#This Row],[Kopā Punkti]]&gt;0,RANK(PM_Sportings[[#This Row],[Kopā Punkti]],PM_Sportings[Kopā Punkti]),"NAV")</f>
        <v>NAV</v>
      </c>
      <c r="I318" s="129"/>
    </row>
    <row r="319" spans="2:9" ht="15" hidden="1" x14ac:dyDescent="0.25">
      <c r="B319" s="41">
        <v>312</v>
      </c>
      <c r="C319" s="86">
        <f>INDEX(PM_Dalibnieki[],MATCH(PM_Sportings[[#This Row],[Dablībnieka numurs]],PM_Dalibnieki[Dablībnieka numurs],0),2)</f>
        <v>0</v>
      </c>
      <c r="D319" s="86">
        <f>INDEX(PM_Dalibnieki[],MATCH(PM_Sportings[[#This Row],[Dablībnieka numurs]],PM_Dalibnieki[Dablībnieka numurs],0),4)</f>
        <v>0</v>
      </c>
      <c r="E319" s="197"/>
      <c r="F319" s="197"/>
      <c r="G319" s="84">
        <f>SUM(PM_Sportings[[#This Row],[Sporting]:[A-TRAP]])</f>
        <v>0</v>
      </c>
      <c r="H319" s="89" t="str">
        <f>IF(PM_Sportings[[#This Row],[Kopā Punkti]]&gt;0,RANK(PM_Sportings[[#This Row],[Kopā Punkti]],PM_Sportings[Kopā Punkti]),"NAV")</f>
        <v>NAV</v>
      </c>
      <c r="I319" s="129"/>
    </row>
    <row r="320" spans="2:9" ht="15" hidden="1" x14ac:dyDescent="0.25">
      <c r="B320" s="40">
        <v>313</v>
      </c>
      <c r="C320" s="86">
        <f>INDEX(PM_Dalibnieki[],MATCH(PM_Sportings[[#This Row],[Dablībnieka numurs]],PM_Dalibnieki[Dablībnieka numurs],0),2)</f>
        <v>0</v>
      </c>
      <c r="D320" s="86">
        <f>INDEX(PM_Dalibnieki[],MATCH(PM_Sportings[[#This Row],[Dablībnieka numurs]],PM_Dalibnieki[Dablībnieka numurs],0),4)</f>
        <v>0</v>
      </c>
      <c r="E320" s="197"/>
      <c r="F320" s="197"/>
      <c r="G320" s="84">
        <f>SUM(PM_Sportings[[#This Row],[Sporting]:[A-TRAP]])</f>
        <v>0</v>
      </c>
      <c r="H320" s="89" t="str">
        <f>IF(PM_Sportings[[#This Row],[Kopā Punkti]]&gt;0,RANK(PM_Sportings[[#This Row],[Kopā Punkti]],PM_Sportings[Kopā Punkti]),"NAV")</f>
        <v>NAV</v>
      </c>
      <c r="I320" s="129"/>
    </row>
    <row r="321" spans="2:9" ht="15" hidden="1" x14ac:dyDescent="0.25">
      <c r="B321" s="41">
        <v>314</v>
      </c>
      <c r="C321" s="86">
        <f>INDEX(PM_Dalibnieki[],MATCH(PM_Sportings[[#This Row],[Dablībnieka numurs]],PM_Dalibnieki[Dablībnieka numurs],0),2)</f>
        <v>0</v>
      </c>
      <c r="D321" s="86">
        <f>INDEX(PM_Dalibnieki[],MATCH(PM_Sportings[[#This Row],[Dablībnieka numurs]],PM_Dalibnieki[Dablībnieka numurs],0),4)</f>
        <v>0</v>
      </c>
      <c r="E321" s="197"/>
      <c r="F321" s="197"/>
      <c r="G321" s="84">
        <f>SUM(PM_Sportings[[#This Row],[Sporting]:[A-TRAP]])</f>
        <v>0</v>
      </c>
      <c r="H321" s="89" t="str">
        <f>IF(PM_Sportings[[#This Row],[Kopā Punkti]]&gt;0,RANK(PM_Sportings[[#This Row],[Kopā Punkti]],PM_Sportings[Kopā Punkti]),"NAV")</f>
        <v>NAV</v>
      </c>
      <c r="I321" s="129"/>
    </row>
    <row r="322" spans="2:9" ht="15" hidden="1" x14ac:dyDescent="0.25">
      <c r="B322" s="40">
        <v>315</v>
      </c>
      <c r="C322" s="86">
        <f>INDEX(PM_Dalibnieki[],MATCH(PM_Sportings[[#This Row],[Dablībnieka numurs]],PM_Dalibnieki[Dablībnieka numurs],0),2)</f>
        <v>0</v>
      </c>
      <c r="D322" s="86">
        <f>INDEX(PM_Dalibnieki[],MATCH(PM_Sportings[[#This Row],[Dablībnieka numurs]],PM_Dalibnieki[Dablībnieka numurs],0),4)</f>
        <v>0</v>
      </c>
      <c r="E322" s="197"/>
      <c r="F322" s="197"/>
      <c r="G322" s="84">
        <f>SUM(PM_Sportings[[#This Row],[Sporting]:[A-TRAP]])</f>
        <v>0</v>
      </c>
      <c r="H322" s="89" t="str">
        <f>IF(PM_Sportings[[#This Row],[Kopā Punkti]]&gt;0,RANK(PM_Sportings[[#This Row],[Kopā Punkti]],PM_Sportings[Kopā Punkti]),"NAV")</f>
        <v>NAV</v>
      </c>
      <c r="I322" s="129"/>
    </row>
    <row r="323" spans="2:9" ht="15" hidden="1" x14ac:dyDescent="0.25">
      <c r="B323" s="41">
        <v>316</v>
      </c>
      <c r="C323" s="86">
        <f>INDEX(PM_Dalibnieki[],MATCH(PM_Sportings[[#This Row],[Dablībnieka numurs]],PM_Dalibnieki[Dablībnieka numurs],0),2)</f>
        <v>0</v>
      </c>
      <c r="D323" s="86">
        <f>INDEX(PM_Dalibnieki[],MATCH(PM_Sportings[[#This Row],[Dablībnieka numurs]],PM_Dalibnieki[Dablībnieka numurs],0),4)</f>
        <v>0</v>
      </c>
      <c r="E323" s="197"/>
      <c r="F323" s="197"/>
      <c r="G323" s="84">
        <f>SUM(PM_Sportings[[#This Row],[Sporting]:[A-TRAP]])</f>
        <v>0</v>
      </c>
      <c r="H323" s="89" t="str">
        <f>IF(PM_Sportings[[#This Row],[Kopā Punkti]]&gt;0,RANK(PM_Sportings[[#This Row],[Kopā Punkti]],PM_Sportings[Kopā Punkti]),"NAV")</f>
        <v>NAV</v>
      </c>
      <c r="I323" s="129"/>
    </row>
    <row r="324" spans="2:9" ht="15" hidden="1" x14ac:dyDescent="0.25">
      <c r="B324" s="40">
        <v>317</v>
      </c>
      <c r="C324" s="86">
        <f>INDEX(PM_Dalibnieki[],MATCH(PM_Sportings[[#This Row],[Dablībnieka numurs]],PM_Dalibnieki[Dablībnieka numurs],0),2)</f>
        <v>0</v>
      </c>
      <c r="D324" s="86">
        <f>INDEX(PM_Dalibnieki[],MATCH(PM_Sportings[[#This Row],[Dablībnieka numurs]],PM_Dalibnieki[Dablībnieka numurs],0),4)</f>
        <v>0</v>
      </c>
      <c r="E324" s="197"/>
      <c r="F324" s="197"/>
      <c r="G324" s="84">
        <f>SUM(PM_Sportings[[#This Row],[Sporting]:[A-TRAP]])</f>
        <v>0</v>
      </c>
      <c r="H324" s="89" t="str">
        <f>IF(PM_Sportings[[#This Row],[Kopā Punkti]]&gt;0,RANK(PM_Sportings[[#This Row],[Kopā Punkti]],PM_Sportings[Kopā Punkti]),"NAV")</f>
        <v>NAV</v>
      </c>
      <c r="I324" s="129"/>
    </row>
    <row r="325" spans="2:9" ht="15" hidden="1" x14ac:dyDescent="0.25">
      <c r="B325" s="41">
        <v>318</v>
      </c>
      <c r="C325" s="86">
        <f>INDEX(PM_Dalibnieki[],MATCH(PM_Sportings[[#This Row],[Dablībnieka numurs]],PM_Dalibnieki[Dablībnieka numurs],0),2)</f>
        <v>0</v>
      </c>
      <c r="D325" s="86">
        <f>INDEX(PM_Dalibnieki[],MATCH(PM_Sportings[[#This Row],[Dablībnieka numurs]],PM_Dalibnieki[Dablībnieka numurs],0),4)</f>
        <v>0</v>
      </c>
      <c r="E325" s="197"/>
      <c r="F325" s="197"/>
      <c r="G325" s="84">
        <f>SUM(PM_Sportings[[#This Row],[Sporting]:[A-TRAP]])</f>
        <v>0</v>
      </c>
      <c r="H325" s="89" t="str">
        <f>IF(PM_Sportings[[#This Row],[Kopā Punkti]]&gt;0,RANK(PM_Sportings[[#This Row],[Kopā Punkti]],PM_Sportings[Kopā Punkti]),"NAV")</f>
        <v>NAV</v>
      </c>
      <c r="I325" s="129"/>
    </row>
    <row r="326" spans="2:9" ht="15" hidden="1" x14ac:dyDescent="0.25">
      <c r="B326" s="40">
        <v>319</v>
      </c>
      <c r="C326" s="86">
        <f>INDEX(PM_Dalibnieki[],MATCH(PM_Sportings[[#This Row],[Dablībnieka numurs]],PM_Dalibnieki[Dablībnieka numurs],0),2)</f>
        <v>0</v>
      </c>
      <c r="D326" s="86">
        <f>INDEX(PM_Dalibnieki[],MATCH(PM_Sportings[[#This Row],[Dablībnieka numurs]],PM_Dalibnieki[Dablībnieka numurs],0),4)</f>
        <v>0</v>
      </c>
      <c r="E326" s="197"/>
      <c r="F326" s="197"/>
      <c r="G326" s="84">
        <f>SUM(PM_Sportings[[#This Row],[Sporting]:[A-TRAP]])</f>
        <v>0</v>
      </c>
      <c r="H326" s="89" t="str">
        <f>IF(PM_Sportings[[#This Row],[Kopā Punkti]]&gt;0,RANK(PM_Sportings[[#This Row],[Kopā Punkti]],PM_Sportings[Kopā Punkti]),"NAV")</f>
        <v>NAV</v>
      </c>
      <c r="I326" s="129"/>
    </row>
    <row r="327" spans="2:9" ht="15" hidden="1" x14ac:dyDescent="0.25">
      <c r="B327" s="41">
        <v>320</v>
      </c>
      <c r="C327" s="86">
        <f>INDEX(PM_Dalibnieki[],MATCH(PM_Sportings[[#This Row],[Dablībnieka numurs]],PM_Dalibnieki[Dablībnieka numurs],0),2)</f>
        <v>0</v>
      </c>
      <c r="D327" s="86">
        <f>INDEX(PM_Dalibnieki[],MATCH(PM_Sportings[[#This Row],[Dablībnieka numurs]],PM_Dalibnieki[Dablībnieka numurs],0),4)</f>
        <v>0</v>
      </c>
      <c r="E327" s="197"/>
      <c r="F327" s="197"/>
      <c r="G327" s="84">
        <f>SUM(PM_Sportings[[#This Row],[Sporting]:[A-TRAP]])</f>
        <v>0</v>
      </c>
      <c r="H327" s="89" t="str">
        <f>IF(PM_Sportings[[#This Row],[Kopā Punkti]]&gt;0,RANK(PM_Sportings[[#This Row],[Kopā Punkti]],PM_Sportings[Kopā Punkti]),"NAV")</f>
        <v>NAV</v>
      </c>
      <c r="I327" s="129"/>
    </row>
    <row r="328" spans="2:9" ht="15" hidden="1" x14ac:dyDescent="0.25">
      <c r="B328" s="40">
        <v>321</v>
      </c>
      <c r="C328" s="86">
        <f>INDEX(PM_Dalibnieki[],MATCH(PM_Sportings[[#This Row],[Dablībnieka numurs]],PM_Dalibnieki[Dablībnieka numurs],0),2)</f>
        <v>0</v>
      </c>
      <c r="D328" s="86">
        <f>INDEX(PM_Dalibnieki[],MATCH(PM_Sportings[[#This Row],[Dablībnieka numurs]],PM_Dalibnieki[Dablībnieka numurs],0),4)</f>
        <v>0</v>
      </c>
      <c r="E328" s="197"/>
      <c r="F328" s="197"/>
      <c r="G328" s="84">
        <f>SUM(PM_Sportings[[#This Row],[Sporting]:[A-TRAP]])</f>
        <v>0</v>
      </c>
      <c r="H328" s="89" t="str">
        <f>IF(PM_Sportings[[#This Row],[Kopā Punkti]]&gt;0,RANK(PM_Sportings[[#This Row],[Kopā Punkti]],PM_Sportings[Kopā Punkti]),"NAV")</f>
        <v>NAV</v>
      </c>
      <c r="I328" s="129"/>
    </row>
    <row r="329" spans="2:9" ht="15" hidden="1" x14ac:dyDescent="0.25">
      <c r="B329" s="41">
        <v>322</v>
      </c>
      <c r="C329" s="86">
        <f>INDEX(PM_Dalibnieki[],MATCH(PM_Sportings[[#This Row],[Dablībnieka numurs]],PM_Dalibnieki[Dablībnieka numurs],0),2)</f>
        <v>0</v>
      </c>
      <c r="D329" s="86">
        <f>INDEX(PM_Dalibnieki[],MATCH(PM_Sportings[[#This Row],[Dablībnieka numurs]],PM_Dalibnieki[Dablībnieka numurs],0),4)</f>
        <v>0</v>
      </c>
      <c r="E329" s="197"/>
      <c r="F329" s="197"/>
      <c r="G329" s="84">
        <f>SUM(PM_Sportings[[#This Row],[Sporting]:[A-TRAP]])</f>
        <v>0</v>
      </c>
      <c r="H329" s="89" t="str">
        <f>IF(PM_Sportings[[#This Row],[Kopā Punkti]]&gt;0,RANK(PM_Sportings[[#This Row],[Kopā Punkti]],PM_Sportings[Kopā Punkti]),"NAV")</f>
        <v>NAV</v>
      </c>
      <c r="I329" s="129"/>
    </row>
    <row r="330" spans="2:9" ht="15" hidden="1" x14ac:dyDescent="0.25">
      <c r="B330" s="40">
        <v>323</v>
      </c>
      <c r="C330" s="86">
        <f>INDEX(PM_Dalibnieki[],MATCH(PM_Sportings[[#This Row],[Dablībnieka numurs]],PM_Dalibnieki[Dablībnieka numurs],0),2)</f>
        <v>0</v>
      </c>
      <c r="D330" s="86">
        <f>INDEX(PM_Dalibnieki[],MATCH(PM_Sportings[[#This Row],[Dablībnieka numurs]],PM_Dalibnieki[Dablībnieka numurs],0),4)</f>
        <v>0</v>
      </c>
      <c r="E330" s="197"/>
      <c r="F330" s="197"/>
      <c r="G330" s="84">
        <f>SUM(PM_Sportings[[#This Row],[Sporting]:[A-TRAP]])</f>
        <v>0</v>
      </c>
      <c r="H330" s="89" t="str">
        <f>IF(PM_Sportings[[#This Row],[Kopā Punkti]]&gt;0,RANK(PM_Sportings[[#This Row],[Kopā Punkti]],PM_Sportings[Kopā Punkti]),"NAV")</f>
        <v>NAV</v>
      </c>
      <c r="I330" s="129"/>
    </row>
    <row r="331" spans="2:9" ht="15" hidden="1" x14ac:dyDescent="0.25">
      <c r="B331" s="41">
        <v>324</v>
      </c>
      <c r="C331" s="86">
        <f>INDEX(PM_Dalibnieki[],MATCH(PM_Sportings[[#This Row],[Dablībnieka numurs]],PM_Dalibnieki[Dablībnieka numurs],0),2)</f>
        <v>0</v>
      </c>
      <c r="D331" s="86">
        <f>INDEX(PM_Dalibnieki[],MATCH(PM_Sportings[[#This Row],[Dablībnieka numurs]],PM_Dalibnieki[Dablībnieka numurs],0),4)</f>
        <v>0</v>
      </c>
      <c r="E331" s="197"/>
      <c r="F331" s="197"/>
      <c r="G331" s="84">
        <f>SUM(PM_Sportings[[#This Row],[Sporting]:[A-TRAP]])</f>
        <v>0</v>
      </c>
      <c r="H331" s="89" t="str">
        <f>IF(PM_Sportings[[#This Row],[Kopā Punkti]]&gt;0,RANK(PM_Sportings[[#This Row],[Kopā Punkti]],PM_Sportings[Kopā Punkti]),"NAV")</f>
        <v>NAV</v>
      </c>
      <c r="I331" s="129"/>
    </row>
    <row r="332" spans="2:9" ht="15" hidden="1" x14ac:dyDescent="0.25">
      <c r="B332" s="40">
        <v>325</v>
      </c>
      <c r="C332" s="86">
        <f>INDEX(PM_Dalibnieki[],MATCH(PM_Sportings[[#This Row],[Dablībnieka numurs]],PM_Dalibnieki[Dablībnieka numurs],0),2)</f>
        <v>0</v>
      </c>
      <c r="D332" s="86">
        <f>INDEX(PM_Dalibnieki[],MATCH(PM_Sportings[[#This Row],[Dablībnieka numurs]],PM_Dalibnieki[Dablībnieka numurs],0),4)</f>
        <v>0</v>
      </c>
      <c r="E332" s="197"/>
      <c r="F332" s="197"/>
      <c r="G332" s="84">
        <f>SUM(PM_Sportings[[#This Row],[Sporting]:[A-TRAP]])</f>
        <v>0</v>
      </c>
      <c r="H332" s="89" t="str">
        <f>IF(PM_Sportings[[#This Row],[Kopā Punkti]]&gt;0,RANK(PM_Sportings[[#This Row],[Kopā Punkti]],PM_Sportings[Kopā Punkti]),"NAV")</f>
        <v>NAV</v>
      </c>
      <c r="I332" s="129"/>
    </row>
    <row r="333" spans="2:9" ht="15" hidden="1" x14ac:dyDescent="0.25">
      <c r="B333" s="41">
        <v>326</v>
      </c>
      <c r="C333" s="86">
        <f>INDEX(PM_Dalibnieki[],MATCH(PM_Sportings[[#This Row],[Dablībnieka numurs]],PM_Dalibnieki[Dablībnieka numurs],0),2)</f>
        <v>0</v>
      </c>
      <c r="D333" s="86">
        <f>INDEX(PM_Dalibnieki[],MATCH(PM_Sportings[[#This Row],[Dablībnieka numurs]],PM_Dalibnieki[Dablībnieka numurs],0),4)</f>
        <v>0</v>
      </c>
      <c r="E333" s="197"/>
      <c r="F333" s="197"/>
      <c r="G333" s="84">
        <f>SUM(PM_Sportings[[#This Row],[Sporting]:[A-TRAP]])</f>
        <v>0</v>
      </c>
      <c r="H333" s="89" t="str">
        <f>IF(PM_Sportings[[#This Row],[Kopā Punkti]]&gt;0,RANK(PM_Sportings[[#This Row],[Kopā Punkti]],PM_Sportings[Kopā Punkti]),"NAV")</f>
        <v>NAV</v>
      </c>
      <c r="I333" s="129"/>
    </row>
    <row r="334" spans="2:9" ht="15" hidden="1" x14ac:dyDescent="0.25">
      <c r="B334" s="40">
        <v>327</v>
      </c>
      <c r="C334" s="86">
        <f>INDEX(PM_Dalibnieki[],MATCH(PM_Sportings[[#This Row],[Dablībnieka numurs]],PM_Dalibnieki[Dablībnieka numurs],0),2)</f>
        <v>0</v>
      </c>
      <c r="D334" s="86">
        <f>INDEX(PM_Dalibnieki[],MATCH(PM_Sportings[[#This Row],[Dablībnieka numurs]],PM_Dalibnieki[Dablībnieka numurs],0),4)</f>
        <v>0</v>
      </c>
      <c r="E334" s="197"/>
      <c r="F334" s="197"/>
      <c r="G334" s="84">
        <f>SUM(PM_Sportings[[#This Row],[Sporting]:[A-TRAP]])</f>
        <v>0</v>
      </c>
      <c r="H334" s="89" t="str">
        <f>IF(PM_Sportings[[#This Row],[Kopā Punkti]]&gt;0,RANK(PM_Sportings[[#This Row],[Kopā Punkti]],PM_Sportings[Kopā Punkti]),"NAV")</f>
        <v>NAV</v>
      </c>
      <c r="I334" s="129"/>
    </row>
    <row r="335" spans="2:9" ht="15" hidden="1" x14ac:dyDescent="0.25">
      <c r="B335" s="41">
        <v>328</v>
      </c>
      <c r="C335" s="86">
        <f>INDEX(PM_Dalibnieki[],MATCH(PM_Sportings[[#This Row],[Dablībnieka numurs]],PM_Dalibnieki[Dablībnieka numurs],0),2)</f>
        <v>0</v>
      </c>
      <c r="D335" s="86">
        <f>INDEX(PM_Dalibnieki[],MATCH(PM_Sportings[[#This Row],[Dablībnieka numurs]],PM_Dalibnieki[Dablībnieka numurs],0),4)</f>
        <v>0</v>
      </c>
      <c r="E335" s="197"/>
      <c r="F335" s="197"/>
      <c r="G335" s="84">
        <f>SUM(PM_Sportings[[#This Row],[Sporting]:[A-TRAP]])</f>
        <v>0</v>
      </c>
      <c r="H335" s="89" t="str">
        <f>IF(PM_Sportings[[#This Row],[Kopā Punkti]]&gt;0,RANK(PM_Sportings[[#This Row],[Kopā Punkti]],PM_Sportings[Kopā Punkti]),"NAV")</f>
        <v>NAV</v>
      </c>
      <c r="I335" s="129"/>
    </row>
    <row r="336" spans="2:9" ht="15" hidden="1" x14ac:dyDescent="0.25">
      <c r="B336" s="40">
        <v>329</v>
      </c>
      <c r="C336" s="86">
        <f>INDEX(PM_Dalibnieki[],MATCH(PM_Sportings[[#This Row],[Dablībnieka numurs]],PM_Dalibnieki[Dablībnieka numurs],0),2)</f>
        <v>0</v>
      </c>
      <c r="D336" s="86">
        <f>INDEX(PM_Dalibnieki[],MATCH(PM_Sportings[[#This Row],[Dablībnieka numurs]],PM_Dalibnieki[Dablībnieka numurs],0),4)</f>
        <v>0</v>
      </c>
      <c r="E336" s="197"/>
      <c r="F336" s="197"/>
      <c r="G336" s="84">
        <f>SUM(PM_Sportings[[#This Row],[Sporting]:[A-TRAP]])</f>
        <v>0</v>
      </c>
      <c r="H336" s="89" t="str">
        <f>IF(PM_Sportings[[#This Row],[Kopā Punkti]]&gt;0,RANK(PM_Sportings[[#This Row],[Kopā Punkti]],PM_Sportings[Kopā Punkti]),"NAV")</f>
        <v>NAV</v>
      </c>
      <c r="I336" s="129"/>
    </row>
    <row r="337" spans="2:9" ht="15" hidden="1" x14ac:dyDescent="0.25">
      <c r="B337" s="41">
        <v>330</v>
      </c>
      <c r="C337" s="86">
        <f>INDEX(PM_Dalibnieki[],MATCH(PM_Sportings[[#This Row],[Dablībnieka numurs]],PM_Dalibnieki[Dablībnieka numurs],0),2)</f>
        <v>0</v>
      </c>
      <c r="D337" s="86">
        <f>INDEX(PM_Dalibnieki[],MATCH(PM_Sportings[[#This Row],[Dablībnieka numurs]],PM_Dalibnieki[Dablībnieka numurs],0),4)</f>
        <v>0</v>
      </c>
      <c r="E337" s="197"/>
      <c r="F337" s="197"/>
      <c r="G337" s="84">
        <f>SUM(PM_Sportings[[#This Row],[Sporting]:[A-TRAP]])</f>
        <v>0</v>
      </c>
      <c r="H337" s="89" t="str">
        <f>IF(PM_Sportings[[#This Row],[Kopā Punkti]]&gt;0,RANK(PM_Sportings[[#This Row],[Kopā Punkti]],PM_Sportings[Kopā Punkti]),"NAV")</f>
        <v>NAV</v>
      </c>
      <c r="I337" s="129"/>
    </row>
    <row r="338" spans="2:9" ht="15" hidden="1" x14ac:dyDescent="0.25">
      <c r="B338" s="40">
        <v>331</v>
      </c>
      <c r="C338" s="86">
        <f>INDEX(PM_Dalibnieki[],MATCH(PM_Sportings[[#This Row],[Dablībnieka numurs]],PM_Dalibnieki[Dablībnieka numurs],0),2)</f>
        <v>0</v>
      </c>
      <c r="D338" s="86">
        <f>INDEX(PM_Dalibnieki[],MATCH(PM_Sportings[[#This Row],[Dablībnieka numurs]],PM_Dalibnieki[Dablībnieka numurs],0),4)</f>
        <v>0</v>
      </c>
      <c r="E338" s="197"/>
      <c r="F338" s="197"/>
      <c r="G338" s="84">
        <f>SUM(PM_Sportings[[#This Row],[Sporting]:[A-TRAP]])</f>
        <v>0</v>
      </c>
      <c r="H338" s="89" t="str">
        <f>IF(PM_Sportings[[#This Row],[Kopā Punkti]]&gt;0,RANK(PM_Sportings[[#This Row],[Kopā Punkti]],PM_Sportings[Kopā Punkti]),"NAV")</f>
        <v>NAV</v>
      </c>
      <c r="I338" s="129"/>
    </row>
    <row r="339" spans="2:9" ht="15" hidden="1" x14ac:dyDescent="0.25">
      <c r="B339" s="41">
        <v>332</v>
      </c>
      <c r="C339" s="86">
        <f>INDEX(PM_Dalibnieki[],MATCH(PM_Sportings[[#This Row],[Dablībnieka numurs]],PM_Dalibnieki[Dablībnieka numurs],0),2)</f>
        <v>0</v>
      </c>
      <c r="D339" s="86">
        <f>INDEX(PM_Dalibnieki[],MATCH(PM_Sportings[[#This Row],[Dablībnieka numurs]],PM_Dalibnieki[Dablībnieka numurs],0),4)</f>
        <v>0</v>
      </c>
      <c r="E339" s="197"/>
      <c r="F339" s="197"/>
      <c r="G339" s="84">
        <f>SUM(PM_Sportings[[#This Row],[Sporting]:[A-TRAP]])</f>
        <v>0</v>
      </c>
      <c r="H339" s="89" t="str">
        <f>IF(PM_Sportings[[#This Row],[Kopā Punkti]]&gt;0,RANK(PM_Sportings[[#This Row],[Kopā Punkti]],PM_Sportings[Kopā Punkti]),"NAV")</f>
        <v>NAV</v>
      </c>
      <c r="I339" s="129"/>
    </row>
    <row r="340" spans="2:9" ht="15" hidden="1" x14ac:dyDescent="0.25">
      <c r="B340" s="40">
        <v>333</v>
      </c>
      <c r="C340" s="86">
        <f>INDEX(PM_Dalibnieki[],MATCH(PM_Sportings[[#This Row],[Dablībnieka numurs]],PM_Dalibnieki[Dablībnieka numurs],0),2)</f>
        <v>0</v>
      </c>
      <c r="D340" s="86">
        <f>INDEX(PM_Dalibnieki[],MATCH(PM_Sportings[[#This Row],[Dablībnieka numurs]],PM_Dalibnieki[Dablībnieka numurs],0),4)</f>
        <v>0</v>
      </c>
      <c r="E340" s="197"/>
      <c r="F340" s="197"/>
      <c r="G340" s="84">
        <f>SUM(PM_Sportings[[#This Row],[Sporting]:[A-TRAP]])</f>
        <v>0</v>
      </c>
      <c r="H340" s="89" t="str">
        <f>IF(PM_Sportings[[#This Row],[Kopā Punkti]]&gt;0,RANK(PM_Sportings[[#This Row],[Kopā Punkti]],PM_Sportings[Kopā Punkti]),"NAV")</f>
        <v>NAV</v>
      </c>
      <c r="I340" s="129"/>
    </row>
    <row r="341" spans="2:9" ht="15" hidden="1" x14ac:dyDescent="0.25">
      <c r="B341" s="41">
        <v>334</v>
      </c>
      <c r="C341" s="86">
        <f>INDEX(PM_Dalibnieki[],MATCH(PM_Sportings[[#This Row],[Dablībnieka numurs]],PM_Dalibnieki[Dablībnieka numurs],0),2)</f>
        <v>0</v>
      </c>
      <c r="D341" s="86">
        <f>INDEX(PM_Dalibnieki[],MATCH(PM_Sportings[[#This Row],[Dablībnieka numurs]],PM_Dalibnieki[Dablībnieka numurs],0),4)</f>
        <v>0</v>
      </c>
      <c r="E341" s="197"/>
      <c r="F341" s="197"/>
      <c r="G341" s="84">
        <f>SUM(PM_Sportings[[#This Row],[Sporting]:[A-TRAP]])</f>
        <v>0</v>
      </c>
      <c r="H341" s="89" t="str">
        <f>IF(PM_Sportings[[#This Row],[Kopā Punkti]]&gt;0,RANK(PM_Sportings[[#This Row],[Kopā Punkti]],PM_Sportings[Kopā Punkti]),"NAV")</f>
        <v>NAV</v>
      </c>
      <c r="I341" s="129"/>
    </row>
    <row r="342" spans="2:9" ht="15" hidden="1" x14ac:dyDescent="0.25">
      <c r="B342" s="40">
        <v>335</v>
      </c>
      <c r="C342" s="86">
        <f>INDEX(PM_Dalibnieki[],MATCH(PM_Sportings[[#This Row],[Dablībnieka numurs]],PM_Dalibnieki[Dablībnieka numurs],0),2)</f>
        <v>0</v>
      </c>
      <c r="D342" s="86">
        <f>INDEX(PM_Dalibnieki[],MATCH(PM_Sportings[[#This Row],[Dablībnieka numurs]],PM_Dalibnieki[Dablībnieka numurs],0),4)</f>
        <v>0</v>
      </c>
      <c r="E342" s="197"/>
      <c r="F342" s="197"/>
      <c r="G342" s="84">
        <f>SUM(PM_Sportings[[#This Row],[Sporting]:[A-TRAP]])</f>
        <v>0</v>
      </c>
      <c r="H342" s="89" t="str">
        <f>IF(PM_Sportings[[#This Row],[Kopā Punkti]]&gt;0,RANK(PM_Sportings[[#This Row],[Kopā Punkti]],PM_Sportings[Kopā Punkti]),"NAV")</f>
        <v>NAV</v>
      </c>
      <c r="I342" s="129"/>
    </row>
    <row r="343" spans="2:9" ht="15" hidden="1" x14ac:dyDescent="0.25">
      <c r="B343" s="41">
        <v>336</v>
      </c>
      <c r="C343" s="86">
        <f>INDEX(PM_Dalibnieki[],MATCH(PM_Sportings[[#This Row],[Dablībnieka numurs]],PM_Dalibnieki[Dablībnieka numurs],0),2)</f>
        <v>0</v>
      </c>
      <c r="D343" s="86">
        <f>INDEX(PM_Dalibnieki[],MATCH(PM_Sportings[[#This Row],[Dablībnieka numurs]],PM_Dalibnieki[Dablībnieka numurs],0),4)</f>
        <v>0</v>
      </c>
      <c r="E343" s="197"/>
      <c r="F343" s="197"/>
      <c r="G343" s="84">
        <f>SUM(PM_Sportings[[#This Row],[Sporting]:[A-TRAP]])</f>
        <v>0</v>
      </c>
      <c r="H343" s="89" t="str">
        <f>IF(PM_Sportings[[#This Row],[Kopā Punkti]]&gt;0,RANK(PM_Sportings[[#This Row],[Kopā Punkti]],PM_Sportings[Kopā Punkti]),"NAV")</f>
        <v>NAV</v>
      </c>
      <c r="I343" s="129"/>
    </row>
    <row r="344" spans="2:9" ht="15" hidden="1" x14ac:dyDescent="0.25">
      <c r="B344" s="40">
        <v>337</v>
      </c>
      <c r="C344" s="86">
        <f>INDEX(PM_Dalibnieki[],MATCH(PM_Sportings[[#This Row],[Dablībnieka numurs]],PM_Dalibnieki[Dablībnieka numurs],0),2)</f>
        <v>0</v>
      </c>
      <c r="D344" s="86">
        <f>INDEX(PM_Dalibnieki[],MATCH(PM_Sportings[[#This Row],[Dablībnieka numurs]],PM_Dalibnieki[Dablībnieka numurs],0),4)</f>
        <v>0</v>
      </c>
      <c r="E344" s="197"/>
      <c r="F344" s="197"/>
      <c r="G344" s="84">
        <f>SUM(PM_Sportings[[#This Row],[Sporting]:[A-TRAP]])</f>
        <v>0</v>
      </c>
      <c r="H344" s="89" t="str">
        <f>IF(PM_Sportings[[#This Row],[Kopā Punkti]]&gt;0,RANK(PM_Sportings[[#This Row],[Kopā Punkti]],PM_Sportings[Kopā Punkti]),"NAV")</f>
        <v>NAV</v>
      </c>
      <c r="I344" s="129"/>
    </row>
    <row r="345" spans="2:9" ht="15" hidden="1" x14ac:dyDescent="0.25">
      <c r="B345" s="41">
        <v>338</v>
      </c>
      <c r="C345" s="86">
        <f>INDEX(PM_Dalibnieki[],MATCH(PM_Sportings[[#This Row],[Dablībnieka numurs]],PM_Dalibnieki[Dablībnieka numurs],0),2)</f>
        <v>0</v>
      </c>
      <c r="D345" s="86">
        <f>INDEX(PM_Dalibnieki[],MATCH(PM_Sportings[[#This Row],[Dablībnieka numurs]],PM_Dalibnieki[Dablībnieka numurs],0),4)</f>
        <v>0</v>
      </c>
      <c r="E345" s="197"/>
      <c r="F345" s="197"/>
      <c r="G345" s="84">
        <f>SUM(PM_Sportings[[#This Row],[Sporting]:[A-TRAP]])</f>
        <v>0</v>
      </c>
      <c r="H345" s="89" t="str">
        <f>IF(PM_Sportings[[#This Row],[Kopā Punkti]]&gt;0,RANK(PM_Sportings[[#This Row],[Kopā Punkti]],PM_Sportings[Kopā Punkti]),"NAV")</f>
        <v>NAV</v>
      </c>
      <c r="I345" s="129"/>
    </row>
    <row r="346" spans="2:9" ht="15" hidden="1" x14ac:dyDescent="0.25">
      <c r="B346" s="40">
        <v>339</v>
      </c>
      <c r="C346" s="86">
        <f>INDEX(PM_Dalibnieki[],MATCH(PM_Sportings[[#This Row],[Dablībnieka numurs]],PM_Dalibnieki[Dablībnieka numurs],0),2)</f>
        <v>0</v>
      </c>
      <c r="D346" s="86">
        <f>INDEX(PM_Dalibnieki[],MATCH(PM_Sportings[[#This Row],[Dablībnieka numurs]],PM_Dalibnieki[Dablībnieka numurs],0),4)</f>
        <v>0</v>
      </c>
      <c r="E346" s="197"/>
      <c r="F346" s="197"/>
      <c r="G346" s="84">
        <f>SUM(PM_Sportings[[#This Row],[Sporting]:[A-TRAP]])</f>
        <v>0</v>
      </c>
      <c r="H346" s="89" t="str">
        <f>IF(PM_Sportings[[#This Row],[Kopā Punkti]]&gt;0,RANK(PM_Sportings[[#This Row],[Kopā Punkti]],PM_Sportings[Kopā Punkti]),"NAV")</f>
        <v>NAV</v>
      </c>
      <c r="I346" s="129"/>
    </row>
    <row r="347" spans="2:9" ht="15" hidden="1" x14ac:dyDescent="0.25">
      <c r="B347" s="41">
        <v>340</v>
      </c>
      <c r="C347" s="86">
        <f>INDEX(PM_Dalibnieki[],MATCH(PM_Sportings[[#This Row],[Dablībnieka numurs]],PM_Dalibnieki[Dablībnieka numurs],0),2)</f>
        <v>0</v>
      </c>
      <c r="D347" s="86">
        <f>INDEX(PM_Dalibnieki[],MATCH(PM_Sportings[[#This Row],[Dablībnieka numurs]],PM_Dalibnieki[Dablībnieka numurs],0),4)</f>
        <v>0</v>
      </c>
      <c r="E347" s="197"/>
      <c r="F347" s="197"/>
      <c r="G347" s="84">
        <f>SUM(PM_Sportings[[#This Row],[Sporting]:[A-TRAP]])</f>
        <v>0</v>
      </c>
      <c r="H347" s="89" t="str">
        <f>IF(PM_Sportings[[#This Row],[Kopā Punkti]]&gt;0,RANK(PM_Sportings[[#This Row],[Kopā Punkti]],PM_Sportings[Kopā Punkti]),"NAV")</f>
        <v>NAV</v>
      </c>
      <c r="I347" s="129"/>
    </row>
    <row r="348" spans="2:9" ht="15" hidden="1" x14ac:dyDescent="0.25">
      <c r="B348" s="40">
        <v>341</v>
      </c>
      <c r="C348" s="86">
        <f>INDEX(PM_Dalibnieki[],MATCH(PM_Sportings[[#This Row],[Dablībnieka numurs]],PM_Dalibnieki[Dablībnieka numurs],0),2)</f>
        <v>0</v>
      </c>
      <c r="D348" s="86">
        <f>INDEX(PM_Dalibnieki[],MATCH(PM_Sportings[[#This Row],[Dablībnieka numurs]],PM_Dalibnieki[Dablībnieka numurs],0),4)</f>
        <v>0</v>
      </c>
      <c r="E348" s="197"/>
      <c r="F348" s="197"/>
      <c r="G348" s="84">
        <f>SUM(PM_Sportings[[#This Row],[Sporting]:[A-TRAP]])</f>
        <v>0</v>
      </c>
      <c r="H348" s="89" t="str">
        <f>IF(PM_Sportings[[#This Row],[Kopā Punkti]]&gt;0,RANK(PM_Sportings[[#This Row],[Kopā Punkti]],PM_Sportings[Kopā Punkti]),"NAV")</f>
        <v>NAV</v>
      </c>
      <c r="I348" s="129"/>
    </row>
    <row r="349" spans="2:9" ht="15" hidden="1" x14ac:dyDescent="0.25">
      <c r="B349" s="41">
        <v>342</v>
      </c>
      <c r="C349" s="86">
        <f>INDEX(PM_Dalibnieki[],MATCH(PM_Sportings[[#This Row],[Dablībnieka numurs]],PM_Dalibnieki[Dablībnieka numurs],0),2)</f>
        <v>0</v>
      </c>
      <c r="D349" s="86">
        <f>INDEX(PM_Dalibnieki[],MATCH(PM_Sportings[[#This Row],[Dablībnieka numurs]],PM_Dalibnieki[Dablībnieka numurs],0),4)</f>
        <v>0</v>
      </c>
      <c r="E349" s="197"/>
      <c r="F349" s="197"/>
      <c r="G349" s="84">
        <f>SUM(PM_Sportings[[#This Row],[Sporting]:[A-TRAP]])</f>
        <v>0</v>
      </c>
      <c r="H349" s="89" t="str">
        <f>IF(PM_Sportings[[#This Row],[Kopā Punkti]]&gt;0,RANK(PM_Sportings[[#This Row],[Kopā Punkti]],PM_Sportings[Kopā Punkti]),"NAV")</f>
        <v>NAV</v>
      </c>
      <c r="I349" s="129"/>
    </row>
    <row r="350" spans="2:9" ht="15" hidden="1" x14ac:dyDescent="0.25">
      <c r="B350" s="40">
        <v>343</v>
      </c>
      <c r="C350" s="86">
        <f>INDEX(PM_Dalibnieki[],MATCH(PM_Sportings[[#This Row],[Dablībnieka numurs]],PM_Dalibnieki[Dablībnieka numurs],0),2)</f>
        <v>0</v>
      </c>
      <c r="D350" s="86">
        <f>INDEX(PM_Dalibnieki[],MATCH(PM_Sportings[[#This Row],[Dablībnieka numurs]],PM_Dalibnieki[Dablībnieka numurs],0),4)</f>
        <v>0</v>
      </c>
      <c r="E350" s="197"/>
      <c r="F350" s="197"/>
      <c r="G350" s="84">
        <f>SUM(PM_Sportings[[#This Row],[Sporting]:[A-TRAP]])</f>
        <v>0</v>
      </c>
      <c r="H350" s="89" t="str">
        <f>IF(PM_Sportings[[#This Row],[Kopā Punkti]]&gt;0,RANK(PM_Sportings[[#This Row],[Kopā Punkti]],PM_Sportings[Kopā Punkti]),"NAV")</f>
        <v>NAV</v>
      </c>
      <c r="I350" s="129"/>
    </row>
    <row r="351" spans="2:9" ht="15" hidden="1" x14ac:dyDescent="0.25">
      <c r="B351" s="41">
        <v>344</v>
      </c>
      <c r="C351" s="86">
        <f>INDEX(PM_Dalibnieki[],MATCH(PM_Sportings[[#This Row],[Dablībnieka numurs]],PM_Dalibnieki[Dablībnieka numurs],0),2)</f>
        <v>0</v>
      </c>
      <c r="D351" s="86">
        <f>INDEX(PM_Dalibnieki[],MATCH(PM_Sportings[[#This Row],[Dablībnieka numurs]],PM_Dalibnieki[Dablībnieka numurs],0),4)</f>
        <v>0</v>
      </c>
      <c r="E351" s="197"/>
      <c r="F351" s="197"/>
      <c r="G351" s="84">
        <f>SUM(PM_Sportings[[#This Row],[Sporting]:[A-TRAP]])</f>
        <v>0</v>
      </c>
      <c r="H351" s="89" t="str">
        <f>IF(PM_Sportings[[#This Row],[Kopā Punkti]]&gt;0,RANK(PM_Sportings[[#This Row],[Kopā Punkti]],PM_Sportings[Kopā Punkti]),"NAV")</f>
        <v>NAV</v>
      </c>
      <c r="I351" s="129"/>
    </row>
    <row r="352" spans="2:9" ht="15" hidden="1" x14ac:dyDescent="0.25">
      <c r="B352" s="40">
        <v>345</v>
      </c>
      <c r="C352" s="86">
        <f>INDEX(PM_Dalibnieki[],MATCH(PM_Sportings[[#This Row],[Dablībnieka numurs]],PM_Dalibnieki[Dablībnieka numurs],0),2)</f>
        <v>0</v>
      </c>
      <c r="D352" s="86">
        <f>INDEX(PM_Dalibnieki[],MATCH(PM_Sportings[[#This Row],[Dablībnieka numurs]],PM_Dalibnieki[Dablībnieka numurs],0),4)</f>
        <v>0</v>
      </c>
      <c r="E352" s="197"/>
      <c r="F352" s="197"/>
      <c r="G352" s="84">
        <f>SUM(PM_Sportings[[#This Row],[Sporting]:[A-TRAP]])</f>
        <v>0</v>
      </c>
      <c r="H352" s="89" t="str">
        <f>IF(PM_Sportings[[#This Row],[Kopā Punkti]]&gt;0,RANK(PM_Sportings[[#This Row],[Kopā Punkti]],PM_Sportings[Kopā Punkti]),"NAV")</f>
        <v>NAV</v>
      </c>
      <c r="I352" s="129"/>
    </row>
    <row r="353" spans="2:9" ht="15" hidden="1" x14ac:dyDescent="0.25">
      <c r="B353" s="41">
        <v>346</v>
      </c>
      <c r="C353" s="86">
        <f>INDEX(PM_Dalibnieki[],MATCH(PM_Sportings[[#This Row],[Dablībnieka numurs]],PM_Dalibnieki[Dablībnieka numurs],0),2)</f>
        <v>0</v>
      </c>
      <c r="D353" s="86">
        <f>INDEX(PM_Dalibnieki[],MATCH(PM_Sportings[[#This Row],[Dablībnieka numurs]],PM_Dalibnieki[Dablībnieka numurs],0),4)</f>
        <v>0</v>
      </c>
      <c r="E353" s="197"/>
      <c r="F353" s="197"/>
      <c r="G353" s="84">
        <f>SUM(PM_Sportings[[#This Row],[Sporting]:[A-TRAP]])</f>
        <v>0</v>
      </c>
      <c r="H353" s="89" t="str">
        <f>IF(PM_Sportings[[#This Row],[Kopā Punkti]]&gt;0,RANK(PM_Sportings[[#This Row],[Kopā Punkti]],PM_Sportings[Kopā Punkti]),"NAV")</f>
        <v>NAV</v>
      </c>
      <c r="I353" s="129"/>
    </row>
    <row r="354" spans="2:9" ht="15" hidden="1" x14ac:dyDescent="0.25">
      <c r="B354" s="40">
        <v>347</v>
      </c>
      <c r="C354" s="86">
        <f>INDEX(PM_Dalibnieki[],MATCH(PM_Sportings[[#This Row],[Dablībnieka numurs]],PM_Dalibnieki[Dablībnieka numurs],0),2)</f>
        <v>0</v>
      </c>
      <c r="D354" s="86">
        <f>INDEX(PM_Dalibnieki[],MATCH(PM_Sportings[[#This Row],[Dablībnieka numurs]],PM_Dalibnieki[Dablībnieka numurs],0),4)</f>
        <v>0</v>
      </c>
      <c r="E354" s="197"/>
      <c r="F354" s="197"/>
      <c r="G354" s="84">
        <f>SUM(PM_Sportings[[#This Row],[Sporting]:[A-TRAP]])</f>
        <v>0</v>
      </c>
      <c r="H354" s="89" t="str">
        <f>IF(PM_Sportings[[#This Row],[Kopā Punkti]]&gt;0,RANK(PM_Sportings[[#This Row],[Kopā Punkti]],PM_Sportings[Kopā Punkti]),"NAV")</f>
        <v>NAV</v>
      </c>
      <c r="I354" s="129"/>
    </row>
    <row r="355" spans="2:9" ht="15" hidden="1" x14ac:dyDescent="0.25">
      <c r="B355" s="41">
        <v>348</v>
      </c>
      <c r="C355" s="86">
        <f>INDEX(PM_Dalibnieki[],MATCH(PM_Sportings[[#This Row],[Dablībnieka numurs]],PM_Dalibnieki[Dablībnieka numurs],0),2)</f>
        <v>0</v>
      </c>
      <c r="D355" s="86">
        <f>INDEX(PM_Dalibnieki[],MATCH(PM_Sportings[[#This Row],[Dablībnieka numurs]],PM_Dalibnieki[Dablībnieka numurs],0),4)</f>
        <v>0</v>
      </c>
      <c r="E355" s="197"/>
      <c r="F355" s="197"/>
      <c r="G355" s="84">
        <f>SUM(PM_Sportings[[#This Row],[Sporting]:[A-TRAP]])</f>
        <v>0</v>
      </c>
      <c r="H355" s="89" t="str">
        <f>IF(PM_Sportings[[#This Row],[Kopā Punkti]]&gt;0,RANK(PM_Sportings[[#This Row],[Kopā Punkti]],PM_Sportings[Kopā Punkti]),"NAV")</f>
        <v>NAV</v>
      </c>
      <c r="I355" s="129"/>
    </row>
    <row r="356" spans="2:9" ht="15" hidden="1" x14ac:dyDescent="0.25">
      <c r="B356" s="40">
        <v>349</v>
      </c>
      <c r="C356" s="86">
        <f>INDEX(PM_Dalibnieki[],MATCH(PM_Sportings[[#This Row],[Dablībnieka numurs]],PM_Dalibnieki[Dablībnieka numurs],0),2)</f>
        <v>0</v>
      </c>
      <c r="D356" s="86">
        <f>INDEX(PM_Dalibnieki[],MATCH(PM_Sportings[[#This Row],[Dablībnieka numurs]],PM_Dalibnieki[Dablībnieka numurs],0),4)</f>
        <v>0</v>
      </c>
      <c r="E356" s="197"/>
      <c r="F356" s="197"/>
      <c r="G356" s="84">
        <f>SUM(PM_Sportings[[#This Row],[Sporting]:[A-TRAP]])</f>
        <v>0</v>
      </c>
      <c r="H356" s="89" t="str">
        <f>IF(PM_Sportings[[#This Row],[Kopā Punkti]]&gt;0,RANK(PM_Sportings[[#This Row],[Kopā Punkti]],PM_Sportings[Kopā Punkti]),"NAV")</f>
        <v>NAV</v>
      </c>
      <c r="I356" s="129"/>
    </row>
    <row r="357" spans="2:9" ht="15" hidden="1" x14ac:dyDescent="0.25">
      <c r="B357" s="41">
        <v>350</v>
      </c>
      <c r="C357" s="86">
        <f>INDEX(PM_Dalibnieki[],MATCH(PM_Sportings[[#This Row],[Dablībnieka numurs]],PM_Dalibnieki[Dablībnieka numurs],0),2)</f>
        <v>0</v>
      </c>
      <c r="D357" s="86">
        <f>INDEX(PM_Dalibnieki[],MATCH(PM_Sportings[[#This Row],[Dablībnieka numurs]],PM_Dalibnieki[Dablībnieka numurs],0),4)</f>
        <v>0</v>
      </c>
      <c r="E357" s="197"/>
      <c r="F357" s="197"/>
      <c r="G357" s="84">
        <f>SUM(PM_Sportings[[#This Row],[Sporting]:[A-TRAP]])</f>
        <v>0</v>
      </c>
      <c r="H357" s="89" t="str">
        <f>IF(PM_Sportings[[#This Row],[Kopā Punkti]]&gt;0,RANK(PM_Sportings[[#This Row],[Kopā Punkti]],PM_Sportings[Kopā Punkti]),"NAV")</f>
        <v>NAV</v>
      </c>
      <c r="I357" s="129"/>
    </row>
    <row r="358" spans="2:9" ht="15" hidden="1" x14ac:dyDescent="0.25">
      <c r="B358" s="40">
        <v>351</v>
      </c>
      <c r="C358" s="86">
        <f>INDEX(PM_Dalibnieki[],MATCH(PM_Sportings[[#This Row],[Dablībnieka numurs]],PM_Dalibnieki[Dablībnieka numurs],0),2)</f>
        <v>0</v>
      </c>
      <c r="D358" s="86">
        <f>INDEX(PM_Dalibnieki[],MATCH(PM_Sportings[[#This Row],[Dablībnieka numurs]],PM_Dalibnieki[Dablībnieka numurs],0),4)</f>
        <v>0</v>
      </c>
      <c r="E358" s="197"/>
      <c r="F358" s="197"/>
      <c r="G358" s="84">
        <f>SUM(PM_Sportings[[#This Row],[Sporting]:[A-TRAP]])</f>
        <v>0</v>
      </c>
      <c r="H358" s="89" t="str">
        <f>IF(PM_Sportings[[#This Row],[Kopā Punkti]]&gt;0,RANK(PM_Sportings[[#This Row],[Kopā Punkti]],PM_Sportings[Kopā Punkti]),"NAV")</f>
        <v>NAV</v>
      </c>
      <c r="I358" s="129"/>
    </row>
    <row r="359" spans="2:9" ht="15" hidden="1" x14ac:dyDescent="0.25">
      <c r="B359" s="41">
        <v>352</v>
      </c>
      <c r="C359" s="86">
        <f>INDEX(PM_Dalibnieki[],MATCH(PM_Sportings[[#This Row],[Dablībnieka numurs]],PM_Dalibnieki[Dablībnieka numurs],0),2)</f>
        <v>0</v>
      </c>
      <c r="D359" s="86">
        <f>INDEX(PM_Dalibnieki[],MATCH(PM_Sportings[[#This Row],[Dablībnieka numurs]],PM_Dalibnieki[Dablībnieka numurs],0),4)</f>
        <v>0</v>
      </c>
      <c r="E359" s="197"/>
      <c r="F359" s="197"/>
      <c r="G359" s="84">
        <f>SUM(PM_Sportings[[#This Row],[Sporting]:[A-TRAP]])</f>
        <v>0</v>
      </c>
      <c r="H359" s="89" t="str">
        <f>IF(PM_Sportings[[#This Row],[Kopā Punkti]]&gt;0,RANK(PM_Sportings[[#This Row],[Kopā Punkti]],PM_Sportings[Kopā Punkti]),"NAV")</f>
        <v>NAV</v>
      </c>
      <c r="I359" s="129"/>
    </row>
    <row r="360" spans="2:9" ht="15" hidden="1" x14ac:dyDescent="0.25">
      <c r="B360" s="40">
        <v>353</v>
      </c>
      <c r="C360" s="86">
        <f>INDEX(PM_Dalibnieki[],MATCH(PM_Sportings[[#This Row],[Dablībnieka numurs]],PM_Dalibnieki[Dablībnieka numurs],0),2)</f>
        <v>0</v>
      </c>
      <c r="D360" s="86">
        <f>INDEX(PM_Dalibnieki[],MATCH(PM_Sportings[[#This Row],[Dablībnieka numurs]],PM_Dalibnieki[Dablībnieka numurs],0),4)</f>
        <v>0</v>
      </c>
      <c r="E360" s="197"/>
      <c r="F360" s="197"/>
      <c r="G360" s="84">
        <f>SUM(PM_Sportings[[#This Row],[Sporting]:[A-TRAP]])</f>
        <v>0</v>
      </c>
      <c r="H360" s="89" t="str">
        <f>IF(PM_Sportings[[#This Row],[Kopā Punkti]]&gt;0,RANK(PM_Sportings[[#This Row],[Kopā Punkti]],PM_Sportings[Kopā Punkti]),"NAV")</f>
        <v>NAV</v>
      </c>
      <c r="I360" s="129"/>
    </row>
    <row r="361" spans="2:9" ht="15" hidden="1" x14ac:dyDescent="0.25">
      <c r="B361" s="41">
        <v>354</v>
      </c>
      <c r="C361" s="86">
        <f>INDEX(PM_Dalibnieki[],MATCH(PM_Sportings[[#This Row],[Dablībnieka numurs]],PM_Dalibnieki[Dablībnieka numurs],0),2)</f>
        <v>0</v>
      </c>
      <c r="D361" s="86">
        <f>INDEX(PM_Dalibnieki[],MATCH(PM_Sportings[[#This Row],[Dablībnieka numurs]],PM_Dalibnieki[Dablībnieka numurs],0),4)</f>
        <v>0</v>
      </c>
      <c r="E361" s="197"/>
      <c r="F361" s="197"/>
      <c r="G361" s="84">
        <f>SUM(PM_Sportings[[#This Row],[Sporting]:[A-TRAP]])</f>
        <v>0</v>
      </c>
      <c r="H361" s="89" t="str">
        <f>IF(PM_Sportings[[#This Row],[Kopā Punkti]]&gt;0,RANK(PM_Sportings[[#This Row],[Kopā Punkti]],PM_Sportings[Kopā Punkti]),"NAV")</f>
        <v>NAV</v>
      </c>
      <c r="I361" s="129"/>
    </row>
    <row r="362" spans="2:9" ht="15" hidden="1" x14ac:dyDescent="0.25">
      <c r="B362" s="40">
        <v>355</v>
      </c>
      <c r="C362" s="86">
        <f>INDEX(PM_Dalibnieki[],MATCH(PM_Sportings[[#This Row],[Dablībnieka numurs]],PM_Dalibnieki[Dablībnieka numurs],0),2)</f>
        <v>0</v>
      </c>
      <c r="D362" s="86">
        <f>INDEX(PM_Dalibnieki[],MATCH(PM_Sportings[[#This Row],[Dablībnieka numurs]],PM_Dalibnieki[Dablībnieka numurs],0),4)</f>
        <v>0</v>
      </c>
      <c r="E362" s="197"/>
      <c r="F362" s="197"/>
      <c r="G362" s="84">
        <f>SUM(PM_Sportings[[#This Row],[Sporting]:[A-TRAP]])</f>
        <v>0</v>
      </c>
      <c r="H362" s="89" t="str">
        <f>IF(PM_Sportings[[#This Row],[Kopā Punkti]]&gt;0,RANK(PM_Sportings[[#This Row],[Kopā Punkti]],PM_Sportings[Kopā Punkti]),"NAV")</f>
        <v>NAV</v>
      </c>
      <c r="I362" s="129"/>
    </row>
    <row r="363" spans="2:9" ht="15" hidden="1" x14ac:dyDescent="0.25">
      <c r="B363" s="41">
        <v>356</v>
      </c>
      <c r="C363" s="86">
        <f>INDEX(PM_Dalibnieki[],MATCH(PM_Sportings[[#This Row],[Dablībnieka numurs]],PM_Dalibnieki[Dablībnieka numurs],0),2)</f>
        <v>0</v>
      </c>
      <c r="D363" s="86">
        <f>INDEX(PM_Dalibnieki[],MATCH(PM_Sportings[[#This Row],[Dablībnieka numurs]],PM_Dalibnieki[Dablībnieka numurs],0),4)</f>
        <v>0</v>
      </c>
      <c r="E363" s="197"/>
      <c r="F363" s="197"/>
      <c r="G363" s="84">
        <f>SUM(PM_Sportings[[#This Row],[Sporting]:[A-TRAP]])</f>
        <v>0</v>
      </c>
      <c r="H363" s="89" t="str">
        <f>IF(PM_Sportings[[#This Row],[Kopā Punkti]]&gt;0,RANK(PM_Sportings[[#This Row],[Kopā Punkti]],PM_Sportings[Kopā Punkti]),"NAV")</f>
        <v>NAV</v>
      </c>
      <c r="I363" s="129"/>
    </row>
    <row r="364" spans="2:9" ht="15" hidden="1" x14ac:dyDescent="0.25">
      <c r="B364" s="40">
        <v>357</v>
      </c>
      <c r="C364" s="86">
        <f>INDEX(PM_Dalibnieki[],MATCH(PM_Sportings[[#This Row],[Dablībnieka numurs]],PM_Dalibnieki[Dablībnieka numurs],0),2)</f>
        <v>0</v>
      </c>
      <c r="D364" s="86">
        <f>INDEX(PM_Dalibnieki[],MATCH(PM_Sportings[[#This Row],[Dablībnieka numurs]],PM_Dalibnieki[Dablībnieka numurs],0),4)</f>
        <v>0</v>
      </c>
      <c r="E364" s="197"/>
      <c r="F364" s="197"/>
      <c r="G364" s="84">
        <f>SUM(PM_Sportings[[#This Row],[Sporting]:[A-TRAP]])</f>
        <v>0</v>
      </c>
      <c r="H364" s="89" t="str">
        <f>IF(PM_Sportings[[#This Row],[Kopā Punkti]]&gt;0,RANK(PM_Sportings[[#This Row],[Kopā Punkti]],PM_Sportings[Kopā Punkti]),"NAV")</f>
        <v>NAV</v>
      </c>
      <c r="I364" s="129"/>
    </row>
    <row r="365" spans="2:9" ht="15" hidden="1" x14ac:dyDescent="0.25">
      <c r="B365" s="41">
        <v>358</v>
      </c>
      <c r="C365" s="86">
        <f>INDEX(PM_Dalibnieki[],MATCH(PM_Sportings[[#This Row],[Dablībnieka numurs]],PM_Dalibnieki[Dablībnieka numurs],0),2)</f>
        <v>0</v>
      </c>
      <c r="D365" s="86">
        <f>INDEX(PM_Dalibnieki[],MATCH(PM_Sportings[[#This Row],[Dablībnieka numurs]],PM_Dalibnieki[Dablībnieka numurs],0),4)</f>
        <v>0</v>
      </c>
      <c r="E365" s="197"/>
      <c r="F365" s="197"/>
      <c r="G365" s="84">
        <f>SUM(PM_Sportings[[#This Row],[Sporting]:[A-TRAP]])</f>
        <v>0</v>
      </c>
      <c r="H365" s="89" t="str">
        <f>IF(PM_Sportings[[#This Row],[Kopā Punkti]]&gt;0,RANK(PM_Sportings[[#This Row],[Kopā Punkti]],PM_Sportings[Kopā Punkti]),"NAV")</f>
        <v>NAV</v>
      </c>
      <c r="I365" s="129"/>
    </row>
    <row r="366" spans="2:9" ht="15" hidden="1" x14ac:dyDescent="0.25">
      <c r="B366" s="40">
        <v>359</v>
      </c>
      <c r="C366" s="86">
        <f>INDEX(PM_Dalibnieki[],MATCH(PM_Sportings[[#This Row],[Dablībnieka numurs]],PM_Dalibnieki[Dablībnieka numurs],0),2)</f>
        <v>0</v>
      </c>
      <c r="D366" s="86">
        <f>INDEX(PM_Dalibnieki[],MATCH(PM_Sportings[[#This Row],[Dablībnieka numurs]],PM_Dalibnieki[Dablībnieka numurs],0),4)</f>
        <v>0</v>
      </c>
      <c r="E366" s="197"/>
      <c r="F366" s="197"/>
      <c r="G366" s="84">
        <f>SUM(PM_Sportings[[#This Row],[Sporting]:[A-TRAP]])</f>
        <v>0</v>
      </c>
      <c r="H366" s="89" t="str">
        <f>IF(PM_Sportings[[#This Row],[Kopā Punkti]]&gt;0,RANK(PM_Sportings[[#This Row],[Kopā Punkti]],PM_Sportings[Kopā Punkti]),"NAV")</f>
        <v>NAV</v>
      </c>
      <c r="I366" s="129"/>
    </row>
    <row r="367" spans="2:9" ht="15" hidden="1" x14ac:dyDescent="0.25">
      <c r="B367" s="41">
        <v>360</v>
      </c>
      <c r="C367" s="86">
        <f>INDEX(PM_Dalibnieki[],MATCH(PM_Sportings[[#This Row],[Dablībnieka numurs]],PM_Dalibnieki[Dablībnieka numurs],0),2)</f>
        <v>0</v>
      </c>
      <c r="D367" s="86">
        <f>INDEX(PM_Dalibnieki[],MATCH(PM_Sportings[[#This Row],[Dablībnieka numurs]],PM_Dalibnieki[Dablībnieka numurs],0),4)</f>
        <v>0</v>
      </c>
      <c r="E367" s="197"/>
      <c r="F367" s="197"/>
      <c r="G367" s="84">
        <f>SUM(PM_Sportings[[#This Row],[Sporting]:[A-TRAP]])</f>
        <v>0</v>
      </c>
      <c r="H367" s="89" t="str">
        <f>IF(PM_Sportings[[#This Row],[Kopā Punkti]]&gt;0,RANK(PM_Sportings[[#This Row],[Kopā Punkti]],PM_Sportings[Kopā Punkti]),"NAV")</f>
        <v>NAV</v>
      </c>
      <c r="I367" s="129"/>
    </row>
    <row r="368" spans="2:9" ht="15" hidden="1" x14ac:dyDescent="0.25">
      <c r="B368" s="40">
        <v>361</v>
      </c>
      <c r="C368" s="86">
        <f>INDEX(PM_Dalibnieki[],MATCH(PM_Sportings[[#This Row],[Dablībnieka numurs]],PM_Dalibnieki[Dablībnieka numurs],0),2)</f>
        <v>0</v>
      </c>
      <c r="D368" s="86">
        <f>INDEX(PM_Dalibnieki[],MATCH(PM_Sportings[[#This Row],[Dablībnieka numurs]],PM_Dalibnieki[Dablībnieka numurs],0),4)</f>
        <v>0</v>
      </c>
      <c r="E368" s="197"/>
      <c r="F368" s="197"/>
      <c r="G368" s="84">
        <f>SUM(PM_Sportings[[#This Row],[Sporting]:[A-TRAP]])</f>
        <v>0</v>
      </c>
      <c r="H368" s="89" t="str">
        <f>IF(PM_Sportings[[#This Row],[Kopā Punkti]]&gt;0,RANK(PM_Sportings[[#This Row],[Kopā Punkti]],PM_Sportings[Kopā Punkti]),"NAV")</f>
        <v>NAV</v>
      </c>
      <c r="I368" s="129"/>
    </row>
    <row r="369" spans="2:9" ht="15" hidden="1" x14ac:dyDescent="0.25">
      <c r="B369" s="41">
        <v>362</v>
      </c>
      <c r="C369" s="86">
        <f>INDEX(PM_Dalibnieki[],MATCH(PM_Sportings[[#This Row],[Dablībnieka numurs]],PM_Dalibnieki[Dablībnieka numurs],0),2)</f>
        <v>0</v>
      </c>
      <c r="D369" s="86">
        <f>INDEX(PM_Dalibnieki[],MATCH(PM_Sportings[[#This Row],[Dablībnieka numurs]],PM_Dalibnieki[Dablībnieka numurs],0),4)</f>
        <v>0</v>
      </c>
      <c r="E369" s="197"/>
      <c r="F369" s="197"/>
      <c r="G369" s="84">
        <f>SUM(PM_Sportings[[#This Row],[Sporting]:[A-TRAP]])</f>
        <v>0</v>
      </c>
      <c r="H369" s="89" t="str">
        <f>IF(PM_Sportings[[#This Row],[Kopā Punkti]]&gt;0,RANK(PM_Sportings[[#This Row],[Kopā Punkti]],PM_Sportings[Kopā Punkti]),"NAV")</f>
        <v>NAV</v>
      </c>
      <c r="I369" s="129"/>
    </row>
    <row r="370" spans="2:9" ht="15" hidden="1" x14ac:dyDescent="0.25">
      <c r="B370" s="40">
        <v>363</v>
      </c>
      <c r="C370" s="86">
        <f>INDEX(PM_Dalibnieki[],MATCH(PM_Sportings[[#This Row],[Dablībnieka numurs]],PM_Dalibnieki[Dablībnieka numurs],0),2)</f>
        <v>0</v>
      </c>
      <c r="D370" s="86">
        <f>INDEX(PM_Dalibnieki[],MATCH(PM_Sportings[[#This Row],[Dablībnieka numurs]],PM_Dalibnieki[Dablībnieka numurs],0),4)</f>
        <v>0</v>
      </c>
      <c r="E370" s="197"/>
      <c r="F370" s="197"/>
      <c r="G370" s="84">
        <f>SUM(PM_Sportings[[#This Row],[Sporting]:[A-TRAP]])</f>
        <v>0</v>
      </c>
      <c r="H370" s="89" t="str">
        <f>IF(PM_Sportings[[#This Row],[Kopā Punkti]]&gt;0,RANK(PM_Sportings[[#This Row],[Kopā Punkti]],PM_Sportings[Kopā Punkti]),"NAV")</f>
        <v>NAV</v>
      </c>
      <c r="I370" s="129"/>
    </row>
    <row r="371" spans="2:9" ht="15" hidden="1" x14ac:dyDescent="0.25">
      <c r="B371" s="41">
        <v>364</v>
      </c>
      <c r="C371" s="86">
        <f>INDEX(PM_Dalibnieki[],MATCH(PM_Sportings[[#This Row],[Dablībnieka numurs]],PM_Dalibnieki[Dablībnieka numurs],0),2)</f>
        <v>0</v>
      </c>
      <c r="D371" s="86">
        <f>INDEX(PM_Dalibnieki[],MATCH(PM_Sportings[[#This Row],[Dablībnieka numurs]],PM_Dalibnieki[Dablībnieka numurs],0),4)</f>
        <v>0</v>
      </c>
      <c r="E371" s="197"/>
      <c r="F371" s="197"/>
      <c r="G371" s="84">
        <f>SUM(PM_Sportings[[#This Row],[Sporting]:[A-TRAP]])</f>
        <v>0</v>
      </c>
      <c r="H371" s="89" t="str">
        <f>IF(PM_Sportings[[#This Row],[Kopā Punkti]]&gt;0,RANK(PM_Sportings[[#This Row],[Kopā Punkti]],PM_Sportings[Kopā Punkti]),"NAV")</f>
        <v>NAV</v>
      </c>
      <c r="I371" s="129"/>
    </row>
    <row r="372" spans="2:9" ht="15" hidden="1" x14ac:dyDescent="0.25">
      <c r="B372" s="40">
        <v>365</v>
      </c>
      <c r="C372" s="86">
        <f>INDEX(PM_Dalibnieki[],MATCH(PM_Sportings[[#This Row],[Dablībnieka numurs]],PM_Dalibnieki[Dablībnieka numurs],0),2)</f>
        <v>0</v>
      </c>
      <c r="D372" s="86">
        <f>INDEX(PM_Dalibnieki[],MATCH(PM_Sportings[[#This Row],[Dablībnieka numurs]],PM_Dalibnieki[Dablībnieka numurs],0),4)</f>
        <v>0</v>
      </c>
      <c r="E372" s="197"/>
      <c r="F372" s="197"/>
      <c r="G372" s="84">
        <f>SUM(PM_Sportings[[#This Row],[Sporting]:[A-TRAP]])</f>
        <v>0</v>
      </c>
      <c r="H372" s="89" t="str">
        <f>IF(PM_Sportings[[#This Row],[Kopā Punkti]]&gt;0,RANK(PM_Sportings[[#This Row],[Kopā Punkti]],PM_Sportings[Kopā Punkti]),"NAV")</f>
        <v>NAV</v>
      </c>
      <c r="I372" s="129"/>
    </row>
    <row r="373" spans="2:9" ht="15" hidden="1" x14ac:dyDescent="0.25">
      <c r="B373" s="41">
        <v>366</v>
      </c>
      <c r="C373" s="86">
        <f>INDEX(PM_Dalibnieki[],MATCH(PM_Sportings[[#This Row],[Dablībnieka numurs]],PM_Dalibnieki[Dablībnieka numurs],0),2)</f>
        <v>0</v>
      </c>
      <c r="D373" s="86">
        <f>INDEX(PM_Dalibnieki[],MATCH(PM_Sportings[[#This Row],[Dablībnieka numurs]],PM_Dalibnieki[Dablībnieka numurs],0),4)</f>
        <v>0</v>
      </c>
      <c r="E373" s="197"/>
      <c r="F373" s="197"/>
      <c r="G373" s="84">
        <f>SUM(PM_Sportings[[#This Row],[Sporting]:[A-TRAP]])</f>
        <v>0</v>
      </c>
      <c r="H373" s="89" t="str">
        <f>IF(PM_Sportings[[#This Row],[Kopā Punkti]]&gt;0,RANK(PM_Sportings[[#This Row],[Kopā Punkti]],PM_Sportings[Kopā Punkti]),"NAV")</f>
        <v>NAV</v>
      </c>
      <c r="I373" s="129"/>
    </row>
    <row r="374" spans="2:9" ht="15" hidden="1" x14ac:dyDescent="0.25">
      <c r="B374" s="40">
        <v>367</v>
      </c>
      <c r="C374" s="86">
        <f>INDEX(PM_Dalibnieki[],MATCH(PM_Sportings[[#This Row],[Dablībnieka numurs]],PM_Dalibnieki[Dablībnieka numurs],0),2)</f>
        <v>0</v>
      </c>
      <c r="D374" s="86">
        <f>INDEX(PM_Dalibnieki[],MATCH(PM_Sportings[[#This Row],[Dablībnieka numurs]],PM_Dalibnieki[Dablībnieka numurs],0),4)</f>
        <v>0</v>
      </c>
      <c r="E374" s="197"/>
      <c r="F374" s="197"/>
      <c r="G374" s="84">
        <f>SUM(PM_Sportings[[#This Row],[Sporting]:[A-TRAP]])</f>
        <v>0</v>
      </c>
      <c r="H374" s="89" t="str">
        <f>IF(PM_Sportings[[#This Row],[Kopā Punkti]]&gt;0,RANK(PM_Sportings[[#This Row],[Kopā Punkti]],PM_Sportings[Kopā Punkti]),"NAV")</f>
        <v>NAV</v>
      </c>
      <c r="I374" s="129"/>
    </row>
    <row r="375" spans="2:9" ht="15" hidden="1" x14ac:dyDescent="0.25">
      <c r="B375" s="41">
        <v>368</v>
      </c>
      <c r="C375" s="86">
        <f>INDEX(PM_Dalibnieki[],MATCH(PM_Sportings[[#This Row],[Dablībnieka numurs]],PM_Dalibnieki[Dablībnieka numurs],0),2)</f>
        <v>0</v>
      </c>
      <c r="D375" s="86">
        <f>INDEX(PM_Dalibnieki[],MATCH(PM_Sportings[[#This Row],[Dablībnieka numurs]],PM_Dalibnieki[Dablībnieka numurs],0),4)</f>
        <v>0</v>
      </c>
      <c r="E375" s="197"/>
      <c r="F375" s="197"/>
      <c r="G375" s="84">
        <f>SUM(PM_Sportings[[#This Row],[Sporting]:[A-TRAP]])</f>
        <v>0</v>
      </c>
      <c r="H375" s="89" t="str">
        <f>IF(PM_Sportings[[#This Row],[Kopā Punkti]]&gt;0,RANK(PM_Sportings[[#This Row],[Kopā Punkti]],PM_Sportings[Kopā Punkti]),"NAV")</f>
        <v>NAV</v>
      </c>
      <c r="I375" s="129"/>
    </row>
    <row r="376" spans="2:9" ht="15" hidden="1" x14ac:dyDescent="0.25">
      <c r="B376" s="40">
        <v>369</v>
      </c>
      <c r="C376" s="86">
        <f>INDEX(PM_Dalibnieki[],MATCH(PM_Sportings[[#This Row],[Dablībnieka numurs]],PM_Dalibnieki[Dablībnieka numurs],0),2)</f>
        <v>0</v>
      </c>
      <c r="D376" s="86">
        <f>INDEX(PM_Dalibnieki[],MATCH(PM_Sportings[[#This Row],[Dablībnieka numurs]],PM_Dalibnieki[Dablībnieka numurs],0),4)</f>
        <v>0</v>
      </c>
      <c r="E376" s="197"/>
      <c r="F376" s="197"/>
      <c r="G376" s="84">
        <f>SUM(PM_Sportings[[#This Row],[Sporting]:[A-TRAP]])</f>
        <v>0</v>
      </c>
      <c r="H376" s="89" t="str">
        <f>IF(PM_Sportings[[#This Row],[Kopā Punkti]]&gt;0,RANK(PM_Sportings[[#This Row],[Kopā Punkti]],PM_Sportings[Kopā Punkti]),"NAV")</f>
        <v>NAV</v>
      </c>
      <c r="I376" s="129"/>
    </row>
    <row r="377" spans="2:9" ht="15" hidden="1" x14ac:dyDescent="0.25">
      <c r="B377" s="41">
        <v>370</v>
      </c>
      <c r="C377" s="86">
        <f>INDEX(PM_Dalibnieki[],MATCH(PM_Sportings[[#This Row],[Dablībnieka numurs]],PM_Dalibnieki[Dablībnieka numurs],0),2)</f>
        <v>0</v>
      </c>
      <c r="D377" s="86">
        <f>INDEX(PM_Dalibnieki[],MATCH(PM_Sportings[[#This Row],[Dablībnieka numurs]],PM_Dalibnieki[Dablībnieka numurs],0),4)</f>
        <v>0</v>
      </c>
      <c r="E377" s="197"/>
      <c r="F377" s="197"/>
      <c r="G377" s="84">
        <f>SUM(PM_Sportings[[#This Row],[Sporting]:[A-TRAP]])</f>
        <v>0</v>
      </c>
      <c r="H377" s="89" t="str">
        <f>IF(PM_Sportings[[#This Row],[Kopā Punkti]]&gt;0,RANK(PM_Sportings[[#This Row],[Kopā Punkti]],PM_Sportings[Kopā Punkti]),"NAV")</f>
        <v>NAV</v>
      </c>
      <c r="I377" s="129"/>
    </row>
    <row r="378" spans="2:9" ht="15" hidden="1" x14ac:dyDescent="0.25">
      <c r="B378" s="40">
        <v>371</v>
      </c>
      <c r="C378" s="86">
        <f>INDEX(PM_Dalibnieki[],MATCH(PM_Sportings[[#This Row],[Dablībnieka numurs]],PM_Dalibnieki[Dablībnieka numurs],0),2)</f>
        <v>0</v>
      </c>
      <c r="D378" s="86">
        <f>INDEX(PM_Dalibnieki[],MATCH(PM_Sportings[[#This Row],[Dablībnieka numurs]],PM_Dalibnieki[Dablībnieka numurs],0),4)</f>
        <v>0</v>
      </c>
      <c r="E378" s="197"/>
      <c r="F378" s="197"/>
      <c r="G378" s="84">
        <f>SUM(PM_Sportings[[#This Row],[Sporting]:[A-TRAP]])</f>
        <v>0</v>
      </c>
      <c r="H378" s="89" t="str">
        <f>IF(PM_Sportings[[#This Row],[Kopā Punkti]]&gt;0,RANK(PM_Sportings[[#This Row],[Kopā Punkti]],PM_Sportings[Kopā Punkti]),"NAV")</f>
        <v>NAV</v>
      </c>
      <c r="I378" s="129"/>
    </row>
    <row r="379" spans="2:9" ht="15" hidden="1" x14ac:dyDescent="0.25">
      <c r="B379" s="41">
        <v>372</v>
      </c>
      <c r="C379" s="86">
        <f>INDEX(PM_Dalibnieki[],MATCH(PM_Sportings[[#This Row],[Dablībnieka numurs]],PM_Dalibnieki[Dablībnieka numurs],0),2)</f>
        <v>0</v>
      </c>
      <c r="D379" s="86">
        <f>INDEX(PM_Dalibnieki[],MATCH(PM_Sportings[[#This Row],[Dablībnieka numurs]],PM_Dalibnieki[Dablībnieka numurs],0),4)</f>
        <v>0</v>
      </c>
      <c r="E379" s="197"/>
      <c r="F379" s="197"/>
      <c r="G379" s="84">
        <f>SUM(PM_Sportings[[#This Row],[Sporting]:[A-TRAP]])</f>
        <v>0</v>
      </c>
      <c r="H379" s="89" t="str">
        <f>IF(PM_Sportings[[#This Row],[Kopā Punkti]]&gt;0,RANK(PM_Sportings[[#This Row],[Kopā Punkti]],PM_Sportings[Kopā Punkti]),"NAV")</f>
        <v>NAV</v>
      </c>
      <c r="I379" s="129"/>
    </row>
    <row r="380" spans="2:9" ht="15" hidden="1" x14ac:dyDescent="0.25">
      <c r="B380" s="40">
        <v>373</v>
      </c>
      <c r="C380" s="86">
        <f>INDEX(PM_Dalibnieki[],MATCH(PM_Sportings[[#This Row],[Dablībnieka numurs]],PM_Dalibnieki[Dablībnieka numurs],0),2)</f>
        <v>0</v>
      </c>
      <c r="D380" s="86">
        <f>INDEX(PM_Dalibnieki[],MATCH(PM_Sportings[[#This Row],[Dablībnieka numurs]],PM_Dalibnieki[Dablībnieka numurs],0),4)</f>
        <v>0</v>
      </c>
      <c r="E380" s="197"/>
      <c r="F380" s="197"/>
      <c r="G380" s="84">
        <f>SUM(PM_Sportings[[#This Row],[Sporting]:[A-TRAP]])</f>
        <v>0</v>
      </c>
      <c r="H380" s="89" t="str">
        <f>IF(PM_Sportings[[#This Row],[Kopā Punkti]]&gt;0,RANK(PM_Sportings[[#This Row],[Kopā Punkti]],PM_Sportings[Kopā Punkti]),"NAV")</f>
        <v>NAV</v>
      </c>
      <c r="I380" s="129"/>
    </row>
    <row r="381" spans="2:9" ht="15" hidden="1" x14ac:dyDescent="0.25">
      <c r="B381" s="41">
        <v>374</v>
      </c>
      <c r="C381" s="86">
        <f>INDEX(PM_Dalibnieki[],MATCH(PM_Sportings[[#This Row],[Dablībnieka numurs]],PM_Dalibnieki[Dablībnieka numurs],0),2)</f>
        <v>0</v>
      </c>
      <c r="D381" s="86">
        <f>INDEX(PM_Dalibnieki[],MATCH(PM_Sportings[[#This Row],[Dablībnieka numurs]],PM_Dalibnieki[Dablībnieka numurs],0),4)</f>
        <v>0</v>
      </c>
      <c r="E381" s="197"/>
      <c r="F381" s="197"/>
      <c r="G381" s="84">
        <f>SUM(PM_Sportings[[#This Row],[Sporting]:[A-TRAP]])</f>
        <v>0</v>
      </c>
      <c r="H381" s="89" t="str">
        <f>IF(PM_Sportings[[#This Row],[Kopā Punkti]]&gt;0,RANK(PM_Sportings[[#This Row],[Kopā Punkti]],PM_Sportings[Kopā Punkti]),"NAV")</f>
        <v>NAV</v>
      </c>
      <c r="I381" s="129"/>
    </row>
    <row r="382" spans="2:9" ht="15" hidden="1" x14ac:dyDescent="0.25">
      <c r="B382" s="40">
        <v>375</v>
      </c>
      <c r="C382" s="86">
        <f>INDEX(PM_Dalibnieki[],MATCH(PM_Sportings[[#This Row],[Dablībnieka numurs]],PM_Dalibnieki[Dablībnieka numurs],0),2)</f>
        <v>0</v>
      </c>
      <c r="D382" s="86">
        <f>INDEX(PM_Dalibnieki[],MATCH(PM_Sportings[[#This Row],[Dablībnieka numurs]],PM_Dalibnieki[Dablībnieka numurs],0),4)</f>
        <v>0</v>
      </c>
      <c r="E382" s="197"/>
      <c r="F382" s="197"/>
      <c r="G382" s="84">
        <f>SUM(PM_Sportings[[#This Row],[Sporting]:[A-TRAP]])</f>
        <v>0</v>
      </c>
      <c r="H382" s="89" t="str">
        <f>IF(PM_Sportings[[#This Row],[Kopā Punkti]]&gt;0,RANK(PM_Sportings[[#This Row],[Kopā Punkti]],PM_Sportings[Kopā Punkti]),"NAV")</f>
        <v>NAV</v>
      </c>
      <c r="I382" s="129"/>
    </row>
    <row r="383" spans="2:9" ht="15" hidden="1" x14ac:dyDescent="0.25">
      <c r="B383" s="41">
        <v>376</v>
      </c>
      <c r="C383" s="86">
        <f>INDEX(PM_Dalibnieki[],MATCH(PM_Sportings[[#This Row],[Dablībnieka numurs]],PM_Dalibnieki[Dablībnieka numurs],0),2)</f>
        <v>0</v>
      </c>
      <c r="D383" s="86">
        <f>INDEX(PM_Dalibnieki[],MATCH(PM_Sportings[[#This Row],[Dablībnieka numurs]],PM_Dalibnieki[Dablībnieka numurs],0),4)</f>
        <v>0</v>
      </c>
      <c r="E383" s="197"/>
      <c r="F383" s="197"/>
      <c r="G383" s="84">
        <f>SUM(PM_Sportings[[#This Row],[Sporting]:[A-TRAP]])</f>
        <v>0</v>
      </c>
      <c r="H383" s="89" t="str">
        <f>IF(PM_Sportings[[#This Row],[Kopā Punkti]]&gt;0,RANK(PM_Sportings[[#This Row],[Kopā Punkti]],PM_Sportings[Kopā Punkti]),"NAV")</f>
        <v>NAV</v>
      </c>
      <c r="I383" s="129"/>
    </row>
    <row r="384" spans="2:9" ht="15" hidden="1" x14ac:dyDescent="0.25">
      <c r="B384" s="40">
        <v>377</v>
      </c>
      <c r="C384" s="86">
        <f>INDEX(PM_Dalibnieki[],MATCH(PM_Sportings[[#This Row],[Dablībnieka numurs]],PM_Dalibnieki[Dablībnieka numurs],0),2)</f>
        <v>0</v>
      </c>
      <c r="D384" s="86">
        <f>INDEX(PM_Dalibnieki[],MATCH(PM_Sportings[[#This Row],[Dablībnieka numurs]],PM_Dalibnieki[Dablībnieka numurs],0),4)</f>
        <v>0</v>
      </c>
      <c r="E384" s="197"/>
      <c r="F384" s="197"/>
      <c r="G384" s="84">
        <f>SUM(PM_Sportings[[#This Row],[Sporting]:[A-TRAP]])</f>
        <v>0</v>
      </c>
      <c r="H384" s="89" t="str">
        <f>IF(PM_Sportings[[#This Row],[Kopā Punkti]]&gt;0,RANK(PM_Sportings[[#This Row],[Kopā Punkti]],PM_Sportings[Kopā Punkti]),"NAV")</f>
        <v>NAV</v>
      </c>
      <c r="I384" s="129"/>
    </row>
    <row r="385" spans="2:9" ht="15" hidden="1" x14ac:dyDescent="0.25">
      <c r="B385" s="41">
        <v>378</v>
      </c>
      <c r="C385" s="86">
        <f>INDEX(PM_Dalibnieki[],MATCH(PM_Sportings[[#This Row],[Dablībnieka numurs]],PM_Dalibnieki[Dablībnieka numurs],0),2)</f>
        <v>0</v>
      </c>
      <c r="D385" s="86">
        <f>INDEX(PM_Dalibnieki[],MATCH(PM_Sportings[[#This Row],[Dablībnieka numurs]],PM_Dalibnieki[Dablībnieka numurs],0),4)</f>
        <v>0</v>
      </c>
      <c r="E385" s="197"/>
      <c r="F385" s="197"/>
      <c r="G385" s="84">
        <f>SUM(PM_Sportings[[#This Row],[Sporting]:[A-TRAP]])</f>
        <v>0</v>
      </c>
      <c r="H385" s="89" t="str">
        <f>IF(PM_Sportings[[#This Row],[Kopā Punkti]]&gt;0,RANK(PM_Sportings[[#This Row],[Kopā Punkti]],PM_Sportings[Kopā Punkti]),"NAV")</f>
        <v>NAV</v>
      </c>
      <c r="I385" s="129"/>
    </row>
    <row r="386" spans="2:9" ht="15" hidden="1" x14ac:dyDescent="0.25">
      <c r="B386" s="40">
        <v>379</v>
      </c>
      <c r="C386" s="86">
        <f>INDEX(PM_Dalibnieki[],MATCH(PM_Sportings[[#This Row],[Dablībnieka numurs]],PM_Dalibnieki[Dablībnieka numurs],0),2)</f>
        <v>0</v>
      </c>
      <c r="D386" s="86">
        <f>INDEX(PM_Dalibnieki[],MATCH(PM_Sportings[[#This Row],[Dablībnieka numurs]],PM_Dalibnieki[Dablībnieka numurs],0),4)</f>
        <v>0</v>
      </c>
      <c r="E386" s="197"/>
      <c r="F386" s="197"/>
      <c r="G386" s="84">
        <f>SUM(PM_Sportings[[#This Row],[Sporting]:[A-TRAP]])</f>
        <v>0</v>
      </c>
      <c r="H386" s="89" t="str">
        <f>IF(PM_Sportings[[#This Row],[Kopā Punkti]]&gt;0,RANK(PM_Sportings[[#This Row],[Kopā Punkti]],PM_Sportings[Kopā Punkti]),"NAV")</f>
        <v>NAV</v>
      </c>
      <c r="I386" s="129"/>
    </row>
    <row r="387" spans="2:9" ht="15" hidden="1" x14ac:dyDescent="0.25">
      <c r="B387" s="41">
        <v>380</v>
      </c>
      <c r="C387" s="86">
        <f>INDEX(PM_Dalibnieki[],MATCH(PM_Sportings[[#This Row],[Dablībnieka numurs]],PM_Dalibnieki[Dablībnieka numurs],0),2)</f>
        <v>0</v>
      </c>
      <c r="D387" s="86">
        <f>INDEX(PM_Dalibnieki[],MATCH(PM_Sportings[[#This Row],[Dablībnieka numurs]],PM_Dalibnieki[Dablībnieka numurs],0),4)</f>
        <v>0</v>
      </c>
      <c r="E387" s="197"/>
      <c r="F387" s="197"/>
      <c r="G387" s="84">
        <f>SUM(PM_Sportings[[#This Row],[Sporting]:[A-TRAP]])</f>
        <v>0</v>
      </c>
      <c r="H387" s="89" t="str">
        <f>IF(PM_Sportings[[#This Row],[Kopā Punkti]]&gt;0,RANK(PM_Sportings[[#This Row],[Kopā Punkti]],PM_Sportings[Kopā Punkti]),"NAV")</f>
        <v>NAV</v>
      </c>
      <c r="I387" s="129"/>
    </row>
    <row r="388" spans="2:9" ht="15" hidden="1" x14ac:dyDescent="0.25">
      <c r="B388" s="40">
        <v>381</v>
      </c>
      <c r="C388" s="86">
        <f>INDEX(PM_Dalibnieki[],MATCH(PM_Sportings[[#This Row],[Dablībnieka numurs]],PM_Dalibnieki[Dablībnieka numurs],0),2)</f>
        <v>0</v>
      </c>
      <c r="D388" s="86">
        <f>INDEX(PM_Dalibnieki[],MATCH(PM_Sportings[[#This Row],[Dablībnieka numurs]],PM_Dalibnieki[Dablībnieka numurs],0),4)</f>
        <v>0</v>
      </c>
      <c r="E388" s="197"/>
      <c r="F388" s="197"/>
      <c r="G388" s="84">
        <f>SUM(PM_Sportings[[#This Row],[Sporting]:[A-TRAP]])</f>
        <v>0</v>
      </c>
      <c r="H388" s="89" t="str">
        <f>IF(PM_Sportings[[#This Row],[Kopā Punkti]]&gt;0,RANK(PM_Sportings[[#This Row],[Kopā Punkti]],PM_Sportings[Kopā Punkti]),"NAV")</f>
        <v>NAV</v>
      </c>
      <c r="I388" s="129"/>
    </row>
    <row r="389" spans="2:9" ht="15" hidden="1" x14ac:dyDescent="0.25">
      <c r="B389" s="41">
        <v>382</v>
      </c>
      <c r="C389" s="86">
        <f>INDEX(PM_Dalibnieki[],MATCH(PM_Sportings[[#This Row],[Dablībnieka numurs]],PM_Dalibnieki[Dablībnieka numurs],0),2)</f>
        <v>0</v>
      </c>
      <c r="D389" s="86">
        <f>INDEX(PM_Dalibnieki[],MATCH(PM_Sportings[[#This Row],[Dablībnieka numurs]],PM_Dalibnieki[Dablībnieka numurs],0),4)</f>
        <v>0</v>
      </c>
      <c r="E389" s="197"/>
      <c r="F389" s="197"/>
      <c r="G389" s="84">
        <f>SUM(PM_Sportings[[#This Row],[Sporting]:[A-TRAP]])</f>
        <v>0</v>
      </c>
      <c r="H389" s="89" t="str">
        <f>IF(PM_Sportings[[#This Row],[Kopā Punkti]]&gt;0,RANK(PM_Sportings[[#This Row],[Kopā Punkti]],PM_Sportings[Kopā Punkti]),"NAV")</f>
        <v>NAV</v>
      </c>
      <c r="I389" s="129"/>
    </row>
    <row r="390" spans="2:9" ht="15" hidden="1" x14ac:dyDescent="0.25">
      <c r="B390" s="40">
        <v>383</v>
      </c>
      <c r="C390" s="86">
        <f>INDEX(PM_Dalibnieki[],MATCH(PM_Sportings[[#This Row],[Dablībnieka numurs]],PM_Dalibnieki[Dablībnieka numurs],0),2)</f>
        <v>0</v>
      </c>
      <c r="D390" s="86">
        <f>INDEX(PM_Dalibnieki[],MATCH(PM_Sportings[[#This Row],[Dablībnieka numurs]],PM_Dalibnieki[Dablībnieka numurs],0),4)</f>
        <v>0</v>
      </c>
      <c r="E390" s="197"/>
      <c r="F390" s="197"/>
      <c r="G390" s="84">
        <f>SUM(PM_Sportings[[#This Row],[Sporting]:[A-TRAP]])</f>
        <v>0</v>
      </c>
      <c r="H390" s="89" t="str">
        <f>IF(PM_Sportings[[#This Row],[Kopā Punkti]]&gt;0,RANK(PM_Sportings[[#This Row],[Kopā Punkti]],PM_Sportings[Kopā Punkti]),"NAV")</f>
        <v>NAV</v>
      </c>
      <c r="I390" s="129"/>
    </row>
    <row r="391" spans="2:9" ht="15" hidden="1" x14ac:dyDescent="0.25">
      <c r="B391" s="41">
        <v>384</v>
      </c>
      <c r="C391" s="86">
        <f>INDEX(PM_Dalibnieki[],MATCH(PM_Sportings[[#This Row],[Dablībnieka numurs]],PM_Dalibnieki[Dablībnieka numurs],0),2)</f>
        <v>0</v>
      </c>
      <c r="D391" s="86">
        <f>INDEX(PM_Dalibnieki[],MATCH(PM_Sportings[[#This Row],[Dablībnieka numurs]],PM_Dalibnieki[Dablībnieka numurs],0),4)</f>
        <v>0</v>
      </c>
      <c r="E391" s="197"/>
      <c r="F391" s="197"/>
      <c r="G391" s="84">
        <f>SUM(PM_Sportings[[#This Row],[Sporting]:[A-TRAP]])</f>
        <v>0</v>
      </c>
      <c r="H391" s="89" t="str">
        <f>IF(PM_Sportings[[#This Row],[Kopā Punkti]]&gt;0,RANK(PM_Sportings[[#This Row],[Kopā Punkti]],PM_Sportings[Kopā Punkti]),"NAV")</f>
        <v>NAV</v>
      </c>
      <c r="I391" s="129"/>
    </row>
    <row r="392" spans="2:9" ht="15" hidden="1" x14ac:dyDescent="0.25">
      <c r="B392" s="40">
        <v>385</v>
      </c>
      <c r="C392" s="86">
        <f>INDEX(PM_Dalibnieki[],MATCH(PM_Sportings[[#This Row],[Dablībnieka numurs]],PM_Dalibnieki[Dablībnieka numurs],0),2)</f>
        <v>0</v>
      </c>
      <c r="D392" s="86">
        <f>INDEX(PM_Dalibnieki[],MATCH(PM_Sportings[[#This Row],[Dablībnieka numurs]],PM_Dalibnieki[Dablībnieka numurs],0),4)</f>
        <v>0</v>
      </c>
      <c r="E392" s="197"/>
      <c r="F392" s="197"/>
      <c r="G392" s="84">
        <f>SUM(PM_Sportings[[#This Row],[Sporting]:[A-TRAP]])</f>
        <v>0</v>
      </c>
      <c r="H392" s="89" t="str">
        <f>IF(PM_Sportings[[#This Row],[Kopā Punkti]]&gt;0,RANK(PM_Sportings[[#This Row],[Kopā Punkti]],PM_Sportings[Kopā Punkti]),"NAV")</f>
        <v>NAV</v>
      </c>
      <c r="I392" s="129"/>
    </row>
    <row r="393" spans="2:9" ht="15" hidden="1" x14ac:dyDescent="0.25">
      <c r="B393" s="41">
        <v>386</v>
      </c>
      <c r="C393" s="86">
        <f>INDEX(PM_Dalibnieki[],MATCH(PM_Sportings[[#This Row],[Dablībnieka numurs]],PM_Dalibnieki[Dablībnieka numurs],0),2)</f>
        <v>0</v>
      </c>
      <c r="D393" s="86">
        <f>INDEX(PM_Dalibnieki[],MATCH(PM_Sportings[[#This Row],[Dablībnieka numurs]],PM_Dalibnieki[Dablībnieka numurs],0),4)</f>
        <v>0</v>
      </c>
      <c r="E393" s="197"/>
      <c r="F393" s="197"/>
      <c r="G393" s="84">
        <f>SUM(PM_Sportings[[#This Row],[Sporting]:[A-TRAP]])</f>
        <v>0</v>
      </c>
      <c r="H393" s="89" t="str">
        <f>IF(PM_Sportings[[#This Row],[Kopā Punkti]]&gt;0,RANK(PM_Sportings[[#This Row],[Kopā Punkti]],PM_Sportings[Kopā Punkti]),"NAV")</f>
        <v>NAV</v>
      </c>
      <c r="I393" s="129"/>
    </row>
    <row r="394" spans="2:9" ht="15" hidden="1" x14ac:dyDescent="0.25">
      <c r="B394" s="40">
        <v>387</v>
      </c>
      <c r="C394" s="86">
        <f>INDEX(PM_Dalibnieki[],MATCH(PM_Sportings[[#This Row],[Dablībnieka numurs]],PM_Dalibnieki[Dablībnieka numurs],0),2)</f>
        <v>0</v>
      </c>
      <c r="D394" s="86">
        <f>INDEX(PM_Dalibnieki[],MATCH(PM_Sportings[[#This Row],[Dablībnieka numurs]],PM_Dalibnieki[Dablībnieka numurs],0),4)</f>
        <v>0</v>
      </c>
      <c r="E394" s="197"/>
      <c r="F394" s="197"/>
      <c r="G394" s="84">
        <f>SUM(PM_Sportings[[#This Row],[Sporting]:[A-TRAP]])</f>
        <v>0</v>
      </c>
      <c r="H394" s="89" t="str">
        <f>IF(PM_Sportings[[#This Row],[Kopā Punkti]]&gt;0,RANK(PM_Sportings[[#This Row],[Kopā Punkti]],PM_Sportings[Kopā Punkti]),"NAV")</f>
        <v>NAV</v>
      </c>
      <c r="I394" s="129"/>
    </row>
    <row r="395" spans="2:9" ht="15" hidden="1" x14ac:dyDescent="0.25">
      <c r="B395" s="41">
        <v>388</v>
      </c>
      <c r="C395" s="86">
        <f>INDEX(PM_Dalibnieki[],MATCH(PM_Sportings[[#This Row],[Dablībnieka numurs]],PM_Dalibnieki[Dablībnieka numurs],0),2)</f>
        <v>0</v>
      </c>
      <c r="D395" s="86">
        <f>INDEX(PM_Dalibnieki[],MATCH(PM_Sportings[[#This Row],[Dablībnieka numurs]],PM_Dalibnieki[Dablībnieka numurs],0),4)</f>
        <v>0</v>
      </c>
      <c r="E395" s="197"/>
      <c r="F395" s="197"/>
      <c r="G395" s="84">
        <f>SUM(PM_Sportings[[#This Row],[Sporting]:[A-TRAP]])</f>
        <v>0</v>
      </c>
      <c r="H395" s="89" t="str">
        <f>IF(PM_Sportings[[#This Row],[Kopā Punkti]]&gt;0,RANK(PM_Sportings[[#This Row],[Kopā Punkti]],PM_Sportings[Kopā Punkti]),"NAV")</f>
        <v>NAV</v>
      </c>
      <c r="I395" s="129"/>
    </row>
    <row r="396" spans="2:9" ht="15" hidden="1" x14ac:dyDescent="0.25">
      <c r="B396" s="40">
        <v>389</v>
      </c>
      <c r="C396" s="86">
        <f>INDEX(PM_Dalibnieki[],MATCH(PM_Sportings[[#This Row],[Dablībnieka numurs]],PM_Dalibnieki[Dablībnieka numurs],0),2)</f>
        <v>0</v>
      </c>
      <c r="D396" s="86">
        <f>INDEX(PM_Dalibnieki[],MATCH(PM_Sportings[[#This Row],[Dablībnieka numurs]],PM_Dalibnieki[Dablībnieka numurs],0),4)</f>
        <v>0</v>
      </c>
      <c r="E396" s="197"/>
      <c r="F396" s="197"/>
      <c r="G396" s="84">
        <f>SUM(PM_Sportings[[#This Row],[Sporting]:[A-TRAP]])</f>
        <v>0</v>
      </c>
      <c r="H396" s="89" t="str">
        <f>IF(PM_Sportings[[#This Row],[Kopā Punkti]]&gt;0,RANK(PM_Sportings[[#This Row],[Kopā Punkti]],PM_Sportings[Kopā Punkti]),"NAV")</f>
        <v>NAV</v>
      </c>
      <c r="I396" s="129"/>
    </row>
    <row r="397" spans="2:9" ht="15" hidden="1" x14ac:dyDescent="0.25">
      <c r="B397" s="41">
        <v>390</v>
      </c>
      <c r="C397" s="86">
        <f>INDEX(PM_Dalibnieki[],MATCH(PM_Sportings[[#This Row],[Dablībnieka numurs]],PM_Dalibnieki[Dablībnieka numurs],0),2)</f>
        <v>0</v>
      </c>
      <c r="D397" s="86">
        <f>INDEX(PM_Dalibnieki[],MATCH(PM_Sportings[[#This Row],[Dablībnieka numurs]],PM_Dalibnieki[Dablībnieka numurs],0),4)</f>
        <v>0</v>
      </c>
      <c r="E397" s="197"/>
      <c r="F397" s="197"/>
      <c r="G397" s="84">
        <f>SUM(PM_Sportings[[#This Row],[Sporting]:[A-TRAP]])</f>
        <v>0</v>
      </c>
      <c r="H397" s="89" t="str">
        <f>IF(PM_Sportings[[#This Row],[Kopā Punkti]]&gt;0,RANK(PM_Sportings[[#This Row],[Kopā Punkti]],PM_Sportings[Kopā Punkti]),"NAV")</f>
        <v>NAV</v>
      </c>
      <c r="I397" s="129"/>
    </row>
    <row r="398" spans="2:9" ht="15" hidden="1" x14ac:dyDescent="0.25">
      <c r="B398" s="40">
        <v>391</v>
      </c>
      <c r="C398" s="86">
        <f>INDEX(PM_Dalibnieki[],MATCH(PM_Sportings[[#This Row],[Dablībnieka numurs]],PM_Dalibnieki[Dablībnieka numurs],0),2)</f>
        <v>0</v>
      </c>
      <c r="D398" s="86">
        <f>INDEX(PM_Dalibnieki[],MATCH(PM_Sportings[[#This Row],[Dablībnieka numurs]],PM_Dalibnieki[Dablībnieka numurs],0),4)</f>
        <v>0</v>
      </c>
      <c r="E398" s="197"/>
      <c r="F398" s="197"/>
      <c r="G398" s="84">
        <f>SUM(PM_Sportings[[#This Row],[Sporting]:[A-TRAP]])</f>
        <v>0</v>
      </c>
      <c r="H398" s="89" t="str">
        <f>IF(PM_Sportings[[#This Row],[Kopā Punkti]]&gt;0,RANK(PM_Sportings[[#This Row],[Kopā Punkti]],PM_Sportings[Kopā Punkti]),"NAV")</f>
        <v>NAV</v>
      </c>
      <c r="I398" s="129"/>
    </row>
    <row r="399" spans="2:9" ht="15" hidden="1" x14ac:dyDescent="0.25">
      <c r="B399" s="41">
        <v>392</v>
      </c>
      <c r="C399" s="86">
        <f>INDEX(PM_Dalibnieki[],MATCH(PM_Sportings[[#This Row],[Dablībnieka numurs]],PM_Dalibnieki[Dablībnieka numurs],0),2)</f>
        <v>0</v>
      </c>
      <c r="D399" s="86">
        <f>INDEX(PM_Dalibnieki[],MATCH(PM_Sportings[[#This Row],[Dablībnieka numurs]],PM_Dalibnieki[Dablībnieka numurs],0),4)</f>
        <v>0</v>
      </c>
      <c r="E399" s="197"/>
      <c r="F399" s="197"/>
      <c r="G399" s="84">
        <f>SUM(PM_Sportings[[#This Row],[Sporting]:[A-TRAP]])</f>
        <v>0</v>
      </c>
      <c r="H399" s="89" t="str">
        <f>IF(PM_Sportings[[#This Row],[Kopā Punkti]]&gt;0,RANK(PM_Sportings[[#This Row],[Kopā Punkti]],PM_Sportings[Kopā Punkti]),"NAV")</f>
        <v>NAV</v>
      </c>
      <c r="I399" s="129"/>
    </row>
    <row r="400" spans="2:9" ht="15" hidden="1" x14ac:dyDescent="0.25">
      <c r="B400" s="40">
        <v>393</v>
      </c>
      <c r="C400" s="86">
        <f>INDEX(PM_Dalibnieki[],MATCH(PM_Sportings[[#This Row],[Dablībnieka numurs]],PM_Dalibnieki[Dablībnieka numurs],0),2)</f>
        <v>0</v>
      </c>
      <c r="D400" s="86">
        <f>INDEX(PM_Dalibnieki[],MATCH(PM_Sportings[[#This Row],[Dablībnieka numurs]],PM_Dalibnieki[Dablībnieka numurs],0),4)</f>
        <v>0</v>
      </c>
      <c r="E400" s="197"/>
      <c r="F400" s="197"/>
      <c r="G400" s="84">
        <f>SUM(PM_Sportings[[#This Row],[Sporting]:[A-TRAP]])</f>
        <v>0</v>
      </c>
      <c r="H400" s="89" t="str">
        <f>IF(PM_Sportings[[#This Row],[Kopā Punkti]]&gt;0,RANK(PM_Sportings[[#This Row],[Kopā Punkti]],PM_Sportings[Kopā Punkti]),"NAV")</f>
        <v>NAV</v>
      </c>
      <c r="I400" s="129"/>
    </row>
    <row r="401" spans="2:9" ht="15" hidden="1" x14ac:dyDescent="0.25">
      <c r="B401" s="41">
        <v>394</v>
      </c>
      <c r="C401" s="86">
        <f>INDEX(PM_Dalibnieki[],MATCH(PM_Sportings[[#This Row],[Dablībnieka numurs]],PM_Dalibnieki[Dablībnieka numurs],0),2)</f>
        <v>0</v>
      </c>
      <c r="D401" s="86">
        <f>INDEX(PM_Dalibnieki[],MATCH(PM_Sportings[[#This Row],[Dablībnieka numurs]],PM_Dalibnieki[Dablībnieka numurs],0),4)</f>
        <v>0</v>
      </c>
      <c r="E401" s="197"/>
      <c r="F401" s="197"/>
      <c r="G401" s="84">
        <f>SUM(PM_Sportings[[#This Row],[Sporting]:[A-TRAP]])</f>
        <v>0</v>
      </c>
      <c r="H401" s="89" t="str">
        <f>IF(PM_Sportings[[#This Row],[Kopā Punkti]]&gt;0,RANK(PM_Sportings[[#This Row],[Kopā Punkti]],PM_Sportings[Kopā Punkti]),"NAV")</f>
        <v>NAV</v>
      </c>
      <c r="I401" s="129"/>
    </row>
    <row r="402" spans="2:9" ht="15" hidden="1" x14ac:dyDescent="0.25">
      <c r="B402" s="40">
        <v>395</v>
      </c>
      <c r="C402" s="86">
        <f>INDEX(PM_Dalibnieki[],MATCH(PM_Sportings[[#This Row],[Dablībnieka numurs]],PM_Dalibnieki[Dablībnieka numurs],0),2)</f>
        <v>0</v>
      </c>
      <c r="D402" s="86">
        <f>INDEX(PM_Dalibnieki[],MATCH(PM_Sportings[[#This Row],[Dablībnieka numurs]],PM_Dalibnieki[Dablībnieka numurs],0),4)</f>
        <v>0</v>
      </c>
      <c r="E402" s="197"/>
      <c r="F402" s="197"/>
      <c r="G402" s="84">
        <f>SUM(PM_Sportings[[#This Row],[Sporting]:[A-TRAP]])</f>
        <v>0</v>
      </c>
      <c r="H402" s="89" t="str">
        <f>IF(PM_Sportings[[#This Row],[Kopā Punkti]]&gt;0,RANK(PM_Sportings[[#This Row],[Kopā Punkti]],PM_Sportings[Kopā Punkti]),"NAV")</f>
        <v>NAV</v>
      </c>
      <c r="I402" s="129"/>
    </row>
    <row r="403" spans="2:9" ht="15" hidden="1" x14ac:dyDescent="0.25">
      <c r="B403" s="41">
        <v>396</v>
      </c>
      <c r="C403" s="86">
        <f>INDEX(PM_Dalibnieki[],MATCH(PM_Sportings[[#This Row],[Dablībnieka numurs]],PM_Dalibnieki[Dablībnieka numurs],0),2)</f>
        <v>0</v>
      </c>
      <c r="D403" s="86">
        <f>INDEX(PM_Dalibnieki[],MATCH(PM_Sportings[[#This Row],[Dablībnieka numurs]],PM_Dalibnieki[Dablībnieka numurs],0),4)</f>
        <v>0</v>
      </c>
      <c r="E403" s="197"/>
      <c r="F403" s="197"/>
      <c r="G403" s="84">
        <f>SUM(PM_Sportings[[#This Row],[Sporting]:[A-TRAP]])</f>
        <v>0</v>
      </c>
      <c r="H403" s="89" t="str">
        <f>IF(PM_Sportings[[#This Row],[Kopā Punkti]]&gt;0,RANK(PM_Sportings[[#This Row],[Kopā Punkti]],PM_Sportings[Kopā Punkti]),"NAV")</f>
        <v>NAV</v>
      </c>
      <c r="I403" s="129"/>
    </row>
    <row r="404" spans="2:9" ht="15" hidden="1" x14ac:dyDescent="0.25">
      <c r="B404" s="40">
        <v>397</v>
      </c>
      <c r="C404" s="86">
        <f>INDEX(PM_Dalibnieki[],MATCH(PM_Sportings[[#This Row],[Dablībnieka numurs]],PM_Dalibnieki[Dablībnieka numurs],0),2)</f>
        <v>0</v>
      </c>
      <c r="D404" s="86">
        <f>INDEX(PM_Dalibnieki[],MATCH(PM_Sportings[[#This Row],[Dablībnieka numurs]],PM_Dalibnieki[Dablībnieka numurs],0),4)</f>
        <v>0</v>
      </c>
      <c r="E404" s="197"/>
      <c r="F404" s="197"/>
      <c r="G404" s="84">
        <f>SUM(PM_Sportings[[#This Row],[Sporting]:[A-TRAP]])</f>
        <v>0</v>
      </c>
      <c r="H404" s="89" t="str">
        <f>IF(PM_Sportings[[#This Row],[Kopā Punkti]]&gt;0,RANK(PM_Sportings[[#This Row],[Kopā Punkti]],PM_Sportings[Kopā Punkti]),"NAV")</f>
        <v>NAV</v>
      </c>
      <c r="I404" s="129"/>
    </row>
    <row r="405" spans="2:9" ht="15" hidden="1" x14ac:dyDescent="0.25">
      <c r="B405" s="41">
        <v>398</v>
      </c>
      <c r="C405" s="86">
        <f>INDEX(PM_Dalibnieki[],MATCH(PM_Sportings[[#This Row],[Dablībnieka numurs]],PM_Dalibnieki[Dablībnieka numurs],0),2)</f>
        <v>0</v>
      </c>
      <c r="D405" s="86">
        <f>INDEX(PM_Dalibnieki[],MATCH(PM_Sportings[[#This Row],[Dablībnieka numurs]],PM_Dalibnieki[Dablībnieka numurs],0),4)</f>
        <v>0</v>
      </c>
      <c r="E405" s="197"/>
      <c r="F405" s="197"/>
      <c r="G405" s="84">
        <f>SUM(PM_Sportings[[#This Row],[Sporting]:[A-TRAP]])</f>
        <v>0</v>
      </c>
      <c r="H405" s="89" t="str">
        <f>IF(PM_Sportings[[#This Row],[Kopā Punkti]]&gt;0,RANK(PM_Sportings[[#This Row],[Kopā Punkti]],PM_Sportings[Kopā Punkti]),"NAV")</f>
        <v>NAV</v>
      </c>
      <c r="I405" s="129"/>
    </row>
    <row r="406" spans="2:9" ht="15" hidden="1" x14ac:dyDescent="0.25">
      <c r="B406" s="40">
        <v>399</v>
      </c>
      <c r="C406" s="86">
        <f>INDEX(PM_Dalibnieki[],MATCH(PM_Sportings[[#This Row],[Dablībnieka numurs]],PM_Dalibnieki[Dablībnieka numurs],0),2)</f>
        <v>0</v>
      </c>
      <c r="D406" s="86">
        <f>INDEX(PM_Dalibnieki[],MATCH(PM_Sportings[[#This Row],[Dablībnieka numurs]],PM_Dalibnieki[Dablībnieka numurs],0),4)</f>
        <v>0</v>
      </c>
      <c r="E406" s="197"/>
      <c r="F406" s="197"/>
      <c r="G406" s="84">
        <f>SUM(PM_Sportings[[#This Row],[Sporting]:[A-TRAP]])</f>
        <v>0</v>
      </c>
      <c r="H406" s="89" t="str">
        <f>IF(PM_Sportings[[#This Row],[Kopā Punkti]]&gt;0,RANK(PM_Sportings[[#This Row],[Kopā Punkti]],PM_Sportings[Kopā Punkti]),"NAV")</f>
        <v>NAV</v>
      </c>
      <c r="I406" s="129"/>
    </row>
    <row r="407" spans="2:9" ht="15" hidden="1" x14ac:dyDescent="0.25">
      <c r="B407" s="41">
        <v>400</v>
      </c>
      <c r="C407" s="86">
        <f>INDEX(PM_Dalibnieki[],MATCH(PM_Sportings[[#This Row],[Dablībnieka numurs]],PM_Dalibnieki[Dablībnieka numurs],0),2)</f>
        <v>0</v>
      </c>
      <c r="D407" s="86">
        <f>INDEX(PM_Dalibnieki[],MATCH(PM_Sportings[[#This Row],[Dablībnieka numurs]],PM_Dalibnieki[Dablībnieka numurs],0),4)</f>
        <v>0</v>
      </c>
      <c r="E407" s="197"/>
      <c r="F407" s="197"/>
      <c r="G407" s="84">
        <f>SUM(PM_Sportings[[#This Row],[Sporting]:[A-TRAP]])</f>
        <v>0</v>
      </c>
      <c r="H407" s="89" t="str">
        <f>IF(PM_Sportings[[#This Row],[Kopā Punkti]]&gt;0,RANK(PM_Sportings[[#This Row],[Kopā Punkti]],PM_Sportings[Kopā Punkti]),"NAV")</f>
        <v>NAV</v>
      </c>
      <c r="I407" s="129"/>
    </row>
    <row r="408" spans="2:9" ht="15" hidden="1" x14ac:dyDescent="0.25">
      <c r="B408" s="40">
        <v>401</v>
      </c>
      <c r="C408" s="86">
        <f>INDEX(PM_Dalibnieki[],MATCH(PM_Sportings[[#This Row],[Dablībnieka numurs]],PM_Dalibnieki[Dablībnieka numurs],0),2)</f>
        <v>0</v>
      </c>
      <c r="D408" s="86">
        <f>INDEX(PM_Dalibnieki[],MATCH(PM_Sportings[[#This Row],[Dablībnieka numurs]],PM_Dalibnieki[Dablībnieka numurs],0),4)</f>
        <v>0</v>
      </c>
      <c r="E408" s="197"/>
      <c r="F408" s="197"/>
      <c r="G408" s="84">
        <f>SUM(PM_Sportings[[#This Row],[Sporting]:[A-TRAP]])</f>
        <v>0</v>
      </c>
      <c r="H408" s="89" t="str">
        <f>IF(PM_Sportings[[#This Row],[Kopā Punkti]]&gt;0,RANK(PM_Sportings[[#This Row],[Kopā Punkti]],PM_Sportings[Kopā Punkti]),"NAV")</f>
        <v>NAV</v>
      </c>
      <c r="I408" s="129"/>
    </row>
    <row r="409" spans="2:9" ht="15" hidden="1" x14ac:dyDescent="0.25">
      <c r="B409" s="41">
        <v>402</v>
      </c>
      <c r="C409" s="86">
        <f>INDEX(PM_Dalibnieki[],MATCH(PM_Sportings[[#This Row],[Dablībnieka numurs]],PM_Dalibnieki[Dablībnieka numurs],0),2)</f>
        <v>0</v>
      </c>
      <c r="D409" s="86">
        <f>INDEX(PM_Dalibnieki[],MATCH(PM_Sportings[[#This Row],[Dablībnieka numurs]],PM_Dalibnieki[Dablībnieka numurs],0),4)</f>
        <v>0</v>
      </c>
      <c r="E409" s="197"/>
      <c r="F409" s="197"/>
      <c r="G409" s="84">
        <f>SUM(PM_Sportings[[#This Row],[Sporting]:[A-TRAP]])</f>
        <v>0</v>
      </c>
      <c r="H409" s="89" t="str">
        <f>IF(PM_Sportings[[#This Row],[Kopā Punkti]]&gt;0,RANK(PM_Sportings[[#This Row],[Kopā Punkti]],PM_Sportings[Kopā Punkti]),"NAV")</f>
        <v>NAV</v>
      </c>
      <c r="I409" s="129"/>
    </row>
    <row r="410" spans="2:9" ht="15" hidden="1" x14ac:dyDescent="0.25">
      <c r="B410" s="40">
        <v>403</v>
      </c>
      <c r="C410" s="86">
        <f>INDEX(PM_Dalibnieki[],MATCH(PM_Sportings[[#This Row],[Dablībnieka numurs]],PM_Dalibnieki[Dablībnieka numurs],0),2)</f>
        <v>0</v>
      </c>
      <c r="D410" s="86">
        <f>INDEX(PM_Dalibnieki[],MATCH(PM_Sportings[[#This Row],[Dablībnieka numurs]],PM_Dalibnieki[Dablībnieka numurs],0),4)</f>
        <v>0</v>
      </c>
      <c r="E410" s="197"/>
      <c r="F410" s="197"/>
      <c r="G410" s="84">
        <f>SUM(PM_Sportings[[#This Row],[Sporting]:[A-TRAP]])</f>
        <v>0</v>
      </c>
      <c r="H410" s="89" t="str">
        <f>IF(PM_Sportings[[#This Row],[Kopā Punkti]]&gt;0,RANK(PM_Sportings[[#This Row],[Kopā Punkti]],PM_Sportings[Kopā Punkti]),"NAV")</f>
        <v>NAV</v>
      </c>
      <c r="I410" s="129"/>
    </row>
    <row r="411" spans="2:9" ht="15" hidden="1" x14ac:dyDescent="0.25">
      <c r="B411" s="41">
        <v>404</v>
      </c>
      <c r="C411" s="86">
        <f>INDEX(PM_Dalibnieki[],MATCH(PM_Sportings[[#This Row],[Dablībnieka numurs]],PM_Dalibnieki[Dablībnieka numurs],0),2)</f>
        <v>0</v>
      </c>
      <c r="D411" s="86">
        <f>INDEX(PM_Dalibnieki[],MATCH(PM_Sportings[[#This Row],[Dablībnieka numurs]],PM_Dalibnieki[Dablībnieka numurs],0),4)</f>
        <v>0</v>
      </c>
      <c r="E411" s="197"/>
      <c r="F411" s="197"/>
      <c r="G411" s="84">
        <f>SUM(PM_Sportings[[#This Row],[Sporting]:[A-TRAP]])</f>
        <v>0</v>
      </c>
      <c r="H411" s="89" t="str">
        <f>IF(PM_Sportings[[#This Row],[Kopā Punkti]]&gt;0,RANK(PM_Sportings[[#This Row],[Kopā Punkti]],PM_Sportings[Kopā Punkti]),"NAV")</f>
        <v>NAV</v>
      </c>
      <c r="I411" s="129"/>
    </row>
    <row r="412" spans="2:9" ht="15" hidden="1" x14ac:dyDescent="0.25">
      <c r="B412" s="40">
        <v>405</v>
      </c>
      <c r="C412" s="86">
        <f>INDEX(PM_Dalibnieki[],MATCH(PM_Sportings[[#This Row],[Dablībnieka numurs]],PM_Dalibnieki[Dablībnieka numurs],0),2)</f>
        <v>0</v>
      </c>
      <c r="D412" s="86">
        <f>INDEX(PM_Dalibnieki[],MATCH(PM_Sportings[[#This Row],[Dablībnieka numurs]],PM_Dalibnieki[Dablībnieka numurs],0),4)</f>
        <v>0</v>
      </c>
      <c r="E412" s="197"/>
      <c r="F412" s="197"/>
      <c r="G412" s="84">
        <f>SUM(PM_Sportings[[#This Row],[Sporting]:[A-TRAP]])</f>
        <v>0</v>
      </c>
      <c r="H412" s="89" t="str">
        <f>IF(PM_Sportings[[#This Row],[Kopā Punkti]]&gt;0,RANK(PM_Sportings[[#This Row],[Kopā Punkti]],PM_Sportings[Kopā Punkti]),"NAV")</f>
        <v>NAV</v>
      </c>
      <c r="I412" s="129"/>
    </row>
    <row r="413" spans="2:9" ht="15" hidden="1" x14ac:dyDescent="0.25">
      <c r="B413" s="41">
        <v>406</v>
      </c>
      <c r="C413" s="86">
        <f>INDEX(PM_Dalibnieki[],MATCH(PM_Sportings[[#This Row],[Dablībnieka numurs]],PM_Dalibnieki[Dablībnieka numurs],0),2)</f>
        <v>0</v>
      </c>
      <c r="D413" s="86">
        <f>INDEX(PM_Dalibnieki[],MATCH(PM_Sportings[[#This Row],[Dablībnieka numurs]],PM_Dalibnieki[Dablībnieka numurs],0),4)</f>
        <v>0</v>
      </c>
      <c r="E413" s="197"/>
      <c r="F413" s="197"/>
      <c r="G413" s="84">
        <f>SUM(PM_Sportings[[#This Row],[Sporting]:[A-TRAP]])</f>
        <v>0</v>
      </c>
      <c r="H413" s="89" t="str">
        <f>IF(PM_Sportings[[#This Row],[Kopā Punkti]]&gt;0,RANK(PM_Sportings[[#This Row],[Kopā Punkti]],PM_Sportings[Kopā Punkti]),"NAV")</f>
        <v>NAV</v>
      </c>
      <c r="I413" s="129"/>
    </row>
    <row r="414" spans="2:9" ht="15" hidden="1" x14ac:dyDescent="0.25">
      <c r="B414" s="40">
        <v>407</v>
      </c>
      <c r="C414" s="86">
        <f>INDEX(PM_Dalibnieki[],MATCH(PM_Sportings[[#This Row],[Dablībnieka numurs]],PM_Dalibnieki[Dablībnieka numurs],0),2)</f>
        <v>0</v>
      </c>
      <c r="D414" s="86">
        <f>INDEX(PM_Dalibnieki[],MATCH(PM_Sportings[[#This Row],[Dablībnieka numurs]],PM_Dalibnieki[Dablībnieka numurs],0),4)</f>
        <v>0</v>
      </c>
      <c r="E414" s="197"/>
      <c r="F414" s="197"/>
      <c r="G414" s="84">
        <f>SUM(PM_Sportings[[#This Row],[Sporting]:[A-TRAP]])</f>
        <v>0</v>
      </c>
      <c r="H414" s="89" t="str">
        <f>IF(PM_Sportings[[#This Row],[Kopā Punkti]]&gt;0,RANK(PM_Sportings[[#This Row],[Kopā Punkti]],PM_Sportings[Kopā Punkti]),"NAV")</f>
        <v>NAV</v>
      </c>
      <c r="I414" s="129"/>
    </row>
    <row r="415" spans="2:9" ht="15" hidden="1" x14ac:dyDescent="0.25">
      <c r="B415" s="41">
        <v>408</v>
      </c>
      <c r="C415" s="86">
        <f>INDEX(PM_Dalibnieki[],MATCH(PM_Sportings[[#This Row],[Dablībnieka numurs]],PM_Dalibnieki[Dablībnieka numurs],0),2)</f>
        <v>0</v>
      </c>
      <c r="D415" s="86">
        <f>INDEX(PM_Dalibnieki[],MATCH(PM_Sportings[[#This Row],[Dablībnieka numurs]],PM_Dalibnieki[Dablībnieka numurs],0),4)</f>
        <v>0</v>
      </c>
      <c r="E415" s="197"/>
      <c r="F415" s="197"/>
      <c r="G415" s="84">
        <f>SUM(PM_Sportings[[#This Row],[Sporting]:[A-TRAP]])</f>
        <v>0</v>
      </c>
      <c r="H415" s="89" t="str">
        <f>IF(PM_Sportings[[#This Row],[Kopā Punkti]]&gt;0,RANK(PM_Sportings[[#This Row],[Kopā Punkti]],PM_Sportings[Kopā Punkti]),"NAV")</f>
        <v>NAV</v>
      </c>
      <c r="I415" s="129"/>
    </row>
    <row r="416" spans="2:9" ht="15" hidden="1" x14ac:dyDescent="0.25">
      <c r="B416" s="40">
        <v>409</v>
      </c>
      <c r="C416" s="86">
        <f>INDEX(PM_Dalibnieki[],MATCH(PM_Sportings[[#This Row],[Dablībnieka numurs]],PM_Dalibnieki[Dablībnieka numurs],0),2)</f>
        <v>0</v>
      </c>
      <c r="D416" s="86">
        <f>INDEX(PM_Dalibnieki[],MATCH(PM_Sportings[[#This Row],[Dablībnieka numurs]],PM_Dalibnieki[Dablībnieka numurs],0),4)</f>
        <v>0</v>
      </c>
      <c r="E416" s="197"/>
      <c r="F416" s="197"/>
      <c r="G416" s="84">
        <f>SUM(PM_Sportings[[#This Row],[Sporting]:[A-TRAP]])</f>
        <v>0</v>
      </c>
      <c r="H416" s="89" t="str">
        <f>IF(PM_Sportings[[#This Row],[Kopā Punkti]]&gt;0,RANK(PM_Sportings[[#This Row],[Kopā Punkti]],PM_Sportings[Kopā Punkti]),"NAV")</f>
        <v>NAV</v>
      </c>
      <c r="I416" s="129"/>
    </row>
    <row r="417" spans="2:9" ht="15" hidden="1" x14ac:dyDescent="0.25">
      <c r="B417" s="41">
        <v>410</v>
      </c>
      <c r="C417" s="86">
        <f>INDEX(PM_Dalibnieki[],MATCH(PM_Sportings[[#This Row],[Dablībnieka numurs]],PM_Dalibnieki[Dablībnieka numurs],0),2)</f>
        <v>0</v>
      </c>
      <c r="D417" s="86">
        <f>INDEX(PM_Dalibnieki[],MATCH(PM_Sportings[[#This Row],[Dablībnieka numurs]],PM_Dalibnieki[Dablībnieka numurs],0),4)</f>
        <v>0</v>
      </c>
      <c r="E417" s="197"/>
      <c r="F417" s="197"/>
      <c r="G417" s="84">
        <f>SUM(PM_Sportings[[#This Row],[Sporting]:[A-TRAP]])</f>
        <v>0</v>
      </c>
      <c r="H417" s="89" t="str">
        <f>IF(PM_Sportings[[#This Row],[Kopā Punkti]]&gt;0,RANK(PM_Sportings[[#This Row],[Kopā Punkti]],PM_Sportings[Kopā Punkti]),"NAV")</f>
        <v>NAV</v>
      </c>
      <c r="I417" s="129"/>
    </row>
    <row r="418" spans="2:9" ht="15" hidden="1" x14ac:dyDescent="0.25">
      <c r="B418" s="40">
        <v>411</v>
      </c>
      <c r="C418" s="86">
        <f>INDEX(PM_Dalibnieki[],MATCH(PM_Sportings[[#This Row],[Dablībnieka numurs]],PM_Dalibnieki[Dablībnieka numurs],0),2)</f>
        <v>0</v>
      </c>
      <c r="D418" s="86">
        <f>INDEX(PM_Dalibnieki[],MATCH(PM_Sportings[[#This Row],[Dablībnieka numurs]],PM_Dalibnieki[Dablībnieka numurs],0),4)</f>
        <v>0</v>
      </c>
      <c r="E418" s="197"/>
      <c r="F418" s="197"/>
      <c r="G418" s="84">
        <f>SUM(PM_Sportings[[#This Row],[Sporting]:[A-TRAP]])</f>
        <v>0</v>
      </c>
      <c r="H418" s="89" t="str">
        <f>IF(PM_Sportings[[#This Row],[Kopā Punkti]]&gt;0,RANK(PM_Sportings[[#This Row],[Kopā Punkti]],PM_Sportings[Kopā Punkti]),"NAV")</f>
        <v>NAV</v>
      </c>
      <c r="I418" s="129"/>
    </row>
    <row r="419" spans="2:9" ht="15" hidden="1" x14ac:dyDescent="0.25">
      <c r="B419" s="41">
        <v>412</v>
      </c>
      <c r="C419" s="86">
        <f>INDEX(PM_Dalibnieki[],MATCH(PM_Sportings[[#This Row],[Dablībnieka numurs]],PM_Dalibnieki[Dablībnieka numurs],0),2)</f>
        <v>0</v>
      </c>
      <c r="D419" s="86">
        <f>INDEX(PM_Dalibnieki[],MATCH(PM_Sportings[[#This Row],[Dablībnieka numurs]],PM_Dalibnieki[Dablībnieka numurs],0),4)</f>
        <v>0</v>
      </c>
      <c r="E419" s="197"/>
      <c r="F419" s="197"/>
      <c r="G419" s="84">
        <f>SUM(PM_Sportings[[#This Row],[Sporting]:[A-TRAP]])</f>
        <v>0</v>
      </c>
      <c r="H419" s="89" t="str">
        <f>IF(PM_Sportings[[#This Row],[Kopā Punkti]]&gt;0,RANK(PM_Sportings[[#This Row],[Kopā Punkti]],PM_Sportings[Kopā Punkti]),"NAV")</f>
        <v>NAV</v>
      </c>
      <c r="I419" s="129"/>
    </row>
    <row r="420" spans="2:9" ht="15" hidden="1" x14ac:dyDescent="0.25">
      <c r="B420" s="40">
        <v>413</v>
      </c>
      <c r="C420" s="86">
        <f>INDEX(PM_Dalibnieki[],MATCH(PM_Sportings[[#This Row],[Dablībnieka numurs]],PM_Dalibnieki[Dablībnieka numurs],0),2)</f>
        <v>0</v>
      </c>
      <c r="D420" s="86">
        <f>INDEX(PM_Dalibnieki[],MATCH(PM_Sportings[[#This Row],[Dablībnieka numurs]],PM_Dalibnieki[Dablībnieka numurs],0),4)</f>
        <v>0</v>
      </c>
      <c r="E420" s="197"/>
      <c r="F420" s="197"/>
      <c r="G420" s="84">
        <f>SUM(PM_Sportings[[#This Row],[Sporting]:[A-TRAP]])</f>
        <v>0</v>
      </c>
      <c r="H420" s="89" t="str">
        <f>IF(PM_Sportings[[#This Row],[Kopā Punkti]]&gt;0,RANK(PM_Sportings[[#This Row],[Kopā Punkti]],PM_Sportings[Kopā Punkti]),"NAV")</f>
        <v>NAV</v>
      </c>
      <c r="I420" s="129"/>
    </row>
    <row r="421" spans="2:9" ht="15" hidden="1" x14ac:dyDescent="0.25">
      <c r="B421" s="41">
        <v>414</v>
      </c>
      <c r="C421" s="86">
        <f>INDEX(PM_Dalibnieki[],MATCH(PM_Sportings[[#This Row],[Dablībnieka numurs]],PM_Dalibnieki[Dablībnieka numurs],0),2)</f>
        <v>0</v>
      </c>
      <c r="D421" s="86">
        <f>INDEX(PM_Dalibnieki[],MATCH(PM_Sportings[[#This Row],[Dablībnieka numurs]],PM_Dalibnieki[Dablībnieka numurs],0),4)</f>
        <v>0</v>
      </c>
      <c r="E421" s="197"/>
      <c r="F421" s="197"/>
      <c r="G421" s="84">
        <f>SUM(PM_Sportings[[#This Row],[Sporting]:[A-TRAP]])</f>
        <v>0</v>
      </c>
      <c r="H421" s="89" t="str">
        <f>IF(PM_Sportings[[#This Row],[Kopā Punkti]]&gt;0,RANK(PM_Sportings[[#This Row],[Kopā Punkti]],PM_Sportings[Kopā Punkti]),"NAV")</f>
        <v>NAV</v>
      </c>
      <c r="I421" s="129"/>
    </row>
    <row r="422" spans="2:9" ht="15" hidden="1" x14ac:dyDescent="0.25">
      <c r="B422" s="40">
        <v>415</v>
      </c>
      <c r="C422" s="86">
        <f>INDEX(PM_Dalibnieki[],MATCH(PM_Sportings[[#This Row],[Dablībnieka numurs]],PM_Dalibnieki[Dablībnieka numurs],0),2)</f>
        <v>0</v>
      </c>
      <c r="D422" s="86">
        <f>INDEX(PM_Dalibnieki[],MATCH(PM_Sportings[[#This Row],[Dablībnieka numurs]],PM_Dalibnieki[Dablībnieka numurs],0),4)</f>
        <v>0</v>
      </c>
      <c r="E422" s="197"/>
      <c r="F422" s="197"/>
      <c r="G422" s="84">
        <f>SUM(PM_Sportings[[#This Row],[Sporting]:[A-TRAP]])</f>
        <v>0</v>
      </c>
      <c r="H422" s="89" t="str">
        <f>IF(PM_Sportings[[#This Row],[Kopā Punkti]]&gt;0,RANK(PM_Sportings[[#This Row],[Kopā Punkti]],PM_Sportings[Kopā Punkti]),"NAV")</f>
        <v>NAV</v>
      </c>
      <c r="I422" s="129"/>
    </row>
    <row r="423" spans="2:9" ht="15" hidden="1" x14ac:dyDescent="0.25">
      <c r="B423" s="41">
        <v>416</v>
      </c>
      <c r="C423" s="86">
        <f>INDEX(PM_Dalibnieki[],MATCH(PM_Sportings[[#This Row],[Dablībnieka numurs]],PM_Dalibnieki[Dablībnieka numurs],0),2)</f>
        <v>0</v>
      </c>
      <c r="D423" s="86">
        <f>INDEX(PM_Dalibnieki[],MATCH(PM_Sportings[[#This Row],[Dablībnieka numurs]],PM_Dalibnieki[Dablībnieka numurs],0),4)</f>
        <v>0</v>
      </c>
      <c r="E423" s="197"/>
      <c r="F423" s="197"/>
      <c r="G423" s="84">
        <f>SUM(PM_Sportings[[#This Row],[Sporting]:[A-TRAP]])</f>
        <v>0</v>
      </c>
      <c r="H423" s="89" t="str">
        <f>IF(PM_Sportings[[#This Row],[Kopā Punkti]]&gt;0,RANK(PM_Sportings[[#This Row],[Kopā Punkti]],PM_Sportings[Kopā Punkti]),"NAV")</f>
        <v>NAV</v>
      </c>
      <c r="I423" s="129"/>
    </row>
    <row r="424" spans="2:9" ht="15" hidden="1" x14ac:dyDescent="0.25">
      <c r="B424" s="40">
        <v>417</v>
      </c>
      <c r="C424" s="86">
        <f>INDEX(PM_Dalibnieki[],MATCH(PM_Sportings[[#This Row],[Dablībnieka numurs]],PM_Dalibnieki[Dablībnieka numurs],0),2)</f>
        <v>0</v>
      </c>
      <c r="D424" s="86">
        <f>INDEX(PM_Dalibnieki[],MATCH(PM_Sportings[[#This Row],[Dablībnieka numurs]],PM_Dalibnieki[Dablībnieka numurs],0),4)</f>
        <v>0</v>
      </c>
      <c r="E424" s="197"/>
      <c r="F424" s="197"/>
      <c r="G424" s="84">
        <f>SUM(PM_Sportings[[#This Row],[Sporting]:[A-TRAP]])</f>
        <v>0</v>
      </c>
      <c r="H424" s="89" t="str">
        <f>IF(PM_Sportings[[#This Row],[Kopā Punkti]]&gt;0,RANK(PM_Sportings[[#This Row],[Kopā Punkti]],PM_Sportings[Kopā Punkti]),"NAV")</f>
        <v>NAV</v>
      </c>
      <c r="I424" s="129"/>
    </row>
    <row r="425" spans="2:9" ht="15" hidden="1" x14ac:dyDescent="0.25">
      <c r="B425" s="41">
        <v>418</v>
      </c>
      <c r="C425" s="86">
        <f>INDEX(PM_Dalibnieki[],MATCH(PM_Sportings[[#This Row],[Dablībnieka numurs]],PM_Dalibnieki[Dablībnieka numurs],0),2)</f>
        <v>0</v>
      </c>
      <c r="D425" s="86">
        <f>INDEX(PM_Dalibnieki[],MATCH(PM_Sportings[[#This Row],[Dablībnieka numurs]],PM_Dalibnieki[Dablībnieka numurs],0),4)</f>
        <v>0</v>
      </c>
      <c r="E425" s="197"/>
      <c r="F425" s="197"/>
      <c r="G425" s="84">
        <f>SUM(PM_Sportings[[#This Row],[Sporting]:[A-TRAP]])</f>
        <v>0</v>
      </c>
      <c r="H425" s="89" t="str">
        <f>IF(PM_Sportings[[#This Row],[Kopā Punkti]]&gt;0,RANK(PM_Sportings[[#This Row],[Kopā Punkti]],PM_Sportings[Kopā Punkti]),"NAV")</f>
        <v>NAV</v>
      </c>
      <c r="I425" s="129"/>
    </row>
    <row r="426" spans="2:9" ht="15" hidden="1" x14ac:dyDescent="0.25">
      <c r="B426" s="40">
        <v>419</v>
      </c>
      <c r="C426" s="86">
        <f>INDEX(PM_Dalibnieki[],MATCH(PM_Sportings[[#This Row],[Dablībnieka numurs]],PM_Dalibnieki[Dablībnieka numurs],0),2)</f>
        <v>0</v>
      </c>
      <c r="D426" s="86">
        <f>INDEX(PM_Dalibnieki[],MATCH(PM_Sportings[[#This Row],[Dablībnieka numurs]],PM_Dalibnieki[Dablībnieka numurs],0),4)</f>
        <v>0</v>
      </c>
      <c r="E426" s="197"/>
      <c r="F426" s="197"/>
      <c r="G426" s="84">
        <f>SUM(PM_Sportings[[#This Row],[Sporting]:[A-TRAP]])</f>
        <v>0</v>
      </c>
      <c r="H426" s="89" t="str">
        <f>IF(PM_Sportings[[#This Row],[Kopā Punkti]]&gt;0,RANK(PM_Sportings[[#This Row],[Kopā Punkti]],PM_Sportings[Kopā Punkti]),"NAV")</f>
        <v>NAV</v>
      </c>
      <c r="I426" s="129"/>
    </row>
    <row r="427" spans="2:9" ht="15" hidden="1" x14ac:dyDescent="0.25">
      <c r="B427" s="41">
        <v>420</v>
      </c>
      <c r="C427" s="86">
        <f>INDEX(PM_Dalibnieki[],MATCH(PM_Sportings[[#This Row],[Dablībnieka numurs]],PM_Dalibnieki[Dablībnieka numurs],0),2)</f>
        <v>0</v>
      </c>
      <c r="D427" s="86">
        <f>INDEX(PM_Dalibnieki[],MATCH(PM_Sportings[[#This Row],[Dablībnieka numurs]],PM_Dalibnieki[Dablībnieka numurs],0),4)</f>
        <v>0</v>
      </c>
      <c r="E427" s="197"/>
      <c r="F427" s="197"/>
      <c r="G427" s="84">
        <f>SUM(PM_Sportings[[#This Row],[Sporting]:[A-TRAP]])</f>
        <v>0</v>
      </c>
      <c r="H427" s="89" t="str">
        <f>IF(PM_Sportings[[#This Row],[Kopā Punkti]]&gt;0,RANK(PM_Sportings[[#This Row],[Kopā Punkti]],PM_Sportings[Kopā Punkti]),"NAV")</f>
        <v>NAV</v>
      </c>
      <c r="I427" s="129"/>
    </row>
    <row r="428" spans="2:9" ht="15" hidden="1" x14ac:dyDescent="0.25">
      <c r="B428" s="40">
        <v>421</v>
      </c>
      <c r="C428" s="86">
        <f>INDEX(PM_Dalibnieki[],MATCH(PM_Sportings[[#This Row],[Dablībnieka numurs]],PM_Dalibnieki[Dablībnieka numurs],0),2)</f>
        <v>0</v>
      </c>
      <c r="D428" s="86">
        <f>INDEX(PM_Dalibnieki[],MATCH(PM_Sportings[[#This Row],[Dablībnieka numurs]],PM_Dalibnieki[Dablībnieka numurs],0),4)</f>
        <v>0</v>
      </c>
      <c r="E428" s="197"/>
      <c r="F428" s="197"/>
      <c r="G428" s="84">
        <f>SUM(PM_Sportings[[#This Row],[Sporting]:[A-TRAP]])</f>
        <v>0</v>
      </c>
      <c r="H428" s="89" t="str">
        <f>IF(PM_Sportings[[#This Row],[Kopā Punkti]]&gt;0,RANK(PM_Sportings[[#This Row],[Kopā Punkti]],PM_Sportings[Kopā Punkti]),"NAV")</f>
        <v>NAV</v>
      </c>
      <c r="I428" s="129"/>
    </row>
    <row r="429" spans="2:9" ht="15" hidden="1" x14ac:dyDescent="0.25">
      <c r="B429" s="41">
        <v>422</v>
      </c>
      <c r="C429" s="86">
        <f>INDEX(PM_Dalibnieki[],MATCH(PM_Sportings[[#This Row],[Dablībnieka numurs]],PM_Dalibnieki[Dablībnieka numurs],0),2)</f>
        <v>0</v>
      </c>
      <c r="D429" s="86">
        <f>INDEX(PM_Dalibnieki[],MATCH(PM_Sportings[[#This Row],[Dablībnieka numurs]],PM_Dalibnieki[Dablībnieka numurs],0),4)</f>
        <v>0</v>
      </c>
      <c r="E429" s="197"/>
      <c r="F429" s="197"/>
      <c r="G429" s="84">
        <f>SUM(PM_Sportings[[#This Row],[Sporting]:[A-TRAP]])</f>
        <v>0</v>
      </c>
      <c r="H429" s="89" t="str">
        <f>IF(PM_Sportings[[#This Row],[Kopā Punkti]]&gt;0,RANK(PM_Sportings[[#This Row],[Kopā Punkti]],PM_Sportings[Kopā Punkti]),"NAV")</f>
        <v>NAV</v>
      </c>
      <c r="I429" s="129"/>
    </row>
    <row r="430" spans="2:9" ht="15" hidden="1" x14ac:dyDescent="0.25">
      <c r="B430" s="40">
        <v>423</v>
      </c>
      <c r="C430" s="86">
        <f>INDEX(PM_Dalibnieki[],MATCH(PM_Sportings[[#This Row],[Dablībnieka numurs]],PM_Dalibnieki[Dablībnieka numurs],0),2)</f>
        <v>0</v>
      </c>
      <c r="D430" s="86">
        <f>INDEX(PM_Dalibnieki[],MATCH(PM_Sportings[[#This Row],[Dablībnieka numurs]],PM_Dalibnieki[Dablībnieka numurs],0),4)</f>
        <v>0</v>
      </c>
      <c r="E430" s="197"/>
      <c r="F430" s="197"/>
      <c r="G430" s="84">
        <f>SUM(PM_Sportings[[#This Row],[Sporting]:[A-TRAP]])</f>
        <v>0</v>
      </c>
      <c r="H430" s="89" t="str">
        <f>IF(PM_Sportings[[#This Row],[Kopā Punkti]]&gt;0,RANK(PM_Sportings[[#This Row],[Kopā Punkti]],PM_Sportings[Kopā Punkti]),"NAV")</f>
        <v>NAV</v>
      </c>
      <c r="I430" s="129"/>
    </row>
    <row r="431" spans="2:9" ht="15" hidden="1" x14ac:dyDescent="0.25">
      <c r="B431" s="41">
        <v>424</v>
      </c>
      <c r="C431" s="86">
        <f>INDEX(PM_Dalibnieki[],MATCH(PM_Sportings[[#This Row],[Dablībnieka numurs]],PM_Dalibnieki[Dablībnieka numurs],0),2)</f>
        <v>0</v>
      </c>
      <c r="D431" s="86">
        <f>INDEX(PM_Dalibnieki[],MATCH(PM_Sportings[[#This Row],[Dablībnieka numurs]],PM_Dalibnieki[Dablībnieka numurs],0),4)</f>
        <v>0</v>
      </c>
      <c r="E431" s="197"/>
      <c r="F431" s="197"/>
      <c r="G431" s="84">
        <f>SUM(PM_Sportings[[#This Row],[Sporting]:[A-TRAP]])</f>
        <v>0</v>
      </c>
      <c r="H431" s="89" t="str">
        <f>IF(PM_Sportings[[#This Row],[Kopā Punkti]]&gt;0,RANK(PM_Sportings[[#This Row],[Kopā Punkti]],PM_Sportings[Kopā Punkti]),"NAV")</f>
        <v>NAV</v>
      </c>
      <c r="I431" s="129"/>
    </row>
    <row r="432" spans="2:9" ht="15" hidden="1" x14ac:dyDescent="0.25">
      <c r="B432" s="40">
        <v>425</v>
      </c>
      <c r="C432" s="86">
        <f>INDEX(PM_Dalibnieki[],MATCH(PM_Sportings[[#This Row],[Dablībnieka numurs]],PM_Dalibnieki[Dablībnieka numurs],0),2)</f>
        <v>0</v>
      </c>
      <c r="D432" s="86">
        <f>INDEX(PM_Dalibnieki[],MATCH(PM_Sportings[[#This Row],[Dablībnieka numurs]],PM_Dalibnieki[Dablībnieka numurs],0),4)</f>
        <v>0</v>
      </c>
      <c r="E432" s="197"/>
      <c r="F432" s="197"/>
      <c r="G432" s="84">
        <f>SUM(PM_Sportings[[#This Row],[Sporting]:[A-TRAP]])</f>
        <v>0</v>
      </c>
      <c r="H432" s="89" t="str">
        <f>IF(PM_Sportings[[#This Row],[Kopā Punkti]]&gt;0,RANK(PM_Sportings[[#This Row],[Kopā Punkti]],PM_Sportings[Kopā Punkti]),"NAV")</f>
        <v>NAV</v>
      </c>
      <c r="I432" s="129"/>
    </row>
    <row r="433" spans="2:9" ht="15" hidden="1" x14ac:dyDescent="0.25">
      <c r="B433" s="41">
        <v>426</v>
      </c>
      <c r="C433" s="86">
        <f>INDEX(PM_Dalibnieki[],MATCH(PM_Sportings[[#This Row],[Dablībnieka numurs]],PM_Dalibnieki[Dablībnieka numurs],0),2)</f>
        <v>0</v>
      </c>
      <c r="D433" s="86">
        <f>INDEX(PM_Dalibnieki[],MATCH(PM_Sportings[[#This Row],[Dablībnieka numurs]],PM_Dalibnieki[Dablībnieka numurs],0),4)</f>
        <v>0</v>
      </c>
      <c r="E433" s="197"/>
      <c r="F433" s="197"/>
      <c r="G433" s="84">
        <f>SUM(PM_Sportings[[#This Row],[Sporting]:[A-TRAP]])</f>
        <v>0</v>
      </c>
      <c r="H433" s="89" t="str">
        <f>IF(PM_Sportings[[#This Row],[Kopā Punkti]]&gt;0,RANK(PM_Sportings[[#This Row],[Kopā Punkti]],PM_Sportings[Kopā Punkti]),"NAV")</f>
        <v>NAV</v>
      </c>
      <c r="I433" s="129"/>
    </row>
    <row r="434" spans="2:9" ht="15" hidden="1" x14ac:dyDescent="0.25">
      <c r="B434" s="40">
        <v>427</v>
      </c>
      <c r="C434" s="86">
        <f>INDEX(PM_Dalibnieki[],MATCH(PM_Sportings[[#This Row],[Dablībnieka numurs]],PM_Dalibnieki[Dablībnieka numurs],0),2)</f>
        <v>0</v>
      </c>
      <c r="D434" s="86">
        <f>INDEX(PM_Dalibnieki[],MATCH(PM_Sportings[[#This Row],[Dablībnieka numurs]],PM_Dalibnieki[Dablībnieka numurs],0),4)</f>
        <v>0</v>
      </c>
      <c r="E434" s="197"/>
      <c r="F434" s="197"/>
      <c r="G434" s="84">
        <f>SUM(PM_Sportings[[#This Row],[Sporting]:[A-TRAP]])</f>
        <v>0</v>
      </c>
      <c r="H434" s="89" t="str">
        <f>IF(PM_Sportings[[#This Row],[Kopā Punkti]]&gt;0,RANK(PM_Sportings[[#This Row],[Kopā Punkti]],PM_Sportings[Kopā Punkti]),"NAV")</f>
        <v>NAV</v>
      </c>
      <c r="I434" s="129"/>
    </row>
    <row r="435" spans="2:9" ht="15" hidden="1" x14ac:dyDescent="0.25">
      <c r="B435" s="41">
        <v>428</v>
      </c>
      <c r="C435" s="86">
        <f>INDEX(PM_Dalibnieki[],MATCH(PM_Sportings[[#This Row],[Dablībnieka numurs]],PM_Dalibnieki[Dablībnieka numurs],0),2)</f>
        <v>0</v>
      </c>
      <c r="D435" s="86">
        <f>INDEX(PM_Dalibnieki[],MATCH(PM_Sportings[[#This Row],[Dablībnieka numurs]],PM_Dalibnieki[Dablībnieka numurs],0),4)</f>
        <v>0</v>
      </c>
      <c r="E435" s="197"/>
      <c r="F435" s="197"/>
      <c r="G435" s="84">
        <f>SUM(PM_Sportings[[#This Row],[Sporting]:[A-TRAP]])</f>
        <v>0</v>
      </c>
      <c r="H435" s="89" t="str">
        <f>IF(PM_Sportings[[#This Row],[Kopā Punkti]]&gt;0,RANK(PM_Sportings[[#This Row],[Kopā Punkti]],PM_Sportings[Kopā Punkti]),"NAV")</f>
        <v>NAV</v>
      </c>
      <c r="I435" s="129"/>
    </row>
    <row r="436" spans="2:9" ht="15" hidden="1" x14ac:dyDescent="0.25">
      <c r="B436" s="40">
        <v>429</v>
      </c>
      <c r="C436" s="86">
        <f>INDEX(PM_Dalibnieki[],MATCH(PM_Sportings[[#This Row],[Dablībnieka numurs]],PM_Dalibnieki[Dablībnieka numurs],0),2)</f>
        <v>0</v>
      </c>
      <c r="D436" s="86">
        <f>INDEX(PM_Dalibnieki[],MATCH(PM_Sportings[[#This Row],[Dablībnieka numurs]],PM_Dalibnieki[Dablībnieka numurs],0),4)</f>
        <v>0</v>
      </c>
      <c r="E436" s="197"/>
      <c r="F436" s="197"/>
      <c r="G436" s="84">
        <f>SUM(PM_Sportings[[#This Row],[Sporting]:[A-TRAP]])</f>
        <v>0</v>
      </c>
      <c r="H436" s="89" t="str">
        <f>IF(PM_Sportings[[#This Row],[Kopā Punkti]]&gt;0,RANK(PM_Sportings[[#This Row],[Kopā Punkti]],PM_Sportings[Kopā Punkti]),"NAV")</f>
        <v>NAV</v>
      </c>
      <c r="I436" s="129"/>
    </row>
    <row r="437" spans="2:9" ht="15" hidden="1" x14ac:dyDescent="0.25">
      <c r="B437" s="41">
        <v>430</v>
      </c>
      <c r="C437" s="86">
        <f>INDEX(PM_Dalibnieki[],MATCH(PM_Sportings[[#This Row],[Dablībnieka numurs]],PM_Dalibnieki[Dablībnieka numurs],0),2)</f>
        <v>0</v>
      </c>
      <c r="D437" s="86">
        <f>INDEX(PM_Dalibnieki[],MATCH(PM_Sportings[[#This Row],[Dablībnieka numurs]],PM_Dalibnieki[Dablībnieka numurs],0),4)</f>
        <v>0</v>
      </c>
      <c r="E437" s="197"/>
      <c r="F437" s="197"/>
      <c r="G437" s="84">
        <f>SUM(PM_Sportings[[#This Row],[Sporting]:[A-TRAP]])</f>
        <v>0</v>
      </c>
      <c r="H437" s="89" t="str">
        <f>IF(PM_Sportings[[#This Row],[Kopā Punkti]]&gt;0,RANK(PM_Sportings[[#This Row],[Kopā Punkti]],PM_Sportings[Kopā Punkti]),"NAV")</f>
        <v>NAV</v>
      </c>
      <c r="I437" s="129"/>
    </row>
    <row r="438" spans="2:9" ht="15" hidden="1" x14ac:dyDescent="0.25">
      <c r="B438" s="40">
        <v>431</v>
      </c>
      <c r="C438" s="86">
        <f>INDEX(PM_Dalibnieki[],MATCH(PM_Sportings[[#This Row],[Dablībnieka numurs]],PM_Dalibnieki[Dablībnieka numurs],0),2)</f>
        <v>0</v>
      </c>
      <c r="D438" s="86">
        <f>INDEX(PM_Dalibnieki[],MATCH(PM_Sportings[[#This Row],[Dablībnieka numurs]],PM_Dalibnieki[Dablībnieka numurs],0),4)</f>
        <v>0</v>
      </c>
      <c r="E438" s="197"/>
      <c r="F438" s="197"/>
      <c r="G438" s="84">
        <f>SUM(PM_Sportings[[#This Row],[Sporting]:[A-TRAP]])</f>
        <v>0</v>
      </c>
      <c r="H438" s="89" t="str">
        <f>IF(PM_Sportings[[#This Row],[Kopā Punkti]]&gt;0,RANK(PM_Sportings[[#This Row],[Kopā Punkti]],PM_Sportings[Kopā Punkti]),"NAV")</f>
        <v>NAV</v>
      </c>
      <c r="I438" s="129"/>
    </row>
    <row r="439" spans="2:9" ht="15" hidden="1" x14ac:dyDescent="0.25">
      <c r="B439" s="41">
        <v>432</v>
      </c>
      <c r="C439" s="86">
        <f>INDEX(PM_Dalibnieki[],MATCH(PM_Sportings[[#This Row],[Dablībnieka numurs]],PM_Dalibnieki[Dablībnieka numurs],0),2)</f>
        <v>0</v>
      </c>
      <c r="D439" s="86">
        <f>INDEX(PM_Dalibnieki[],MATCH(PM_Sportings[[#This Row],[Dablībnieka numurs]],PM_Dalibnieki[Dablībnieka numurs],0),4)</f>
        <v>0</v>
      </c>
      <c r="E439" s="197"/>
      <c r="F439" s="197"/>
      <c r="G439" s="84">
        <f>SUM(PM_Sportings[[#This Row],[Sporting]:[A-TRAP]])</f>
        <v>0</v>
      </c>
      <c r="H439" s="89" t="str">
        <f>IF(PM_Sportings[[#This Row],[Kopā Punkti]]&gt;0,RANK(PM_Sportings[[#This Row],[Kopā Punkti]],PM_Sportings[Kopā Punkti]),"NAV")</f>
        <v>NAV</v>
      </c>
      <c r="I439" s="129"/>
    </row>
    <row r="440" spans="2:9" ht="15" hidden="1" x14ac:dyDescent="0.25">
      <c r="B440" s="40">
        <v>433</v>
      </c>
      <c r="C440" s="86">
        <f>INDEX(PM_Dalibnieki[],MATCH(PM_Sportings[[#This Row],[Dablībnieka numurs]],PM_Dalibnieki[Dablībnieka numurs],0),2)</f>
        <v>0</v>
      </c>
      <c r="D440" s="86">
        <f>INDEX(PM_Dalibnieki[],MATCH(PM_Sportings[[#This Row],[Dablībnieka numurs]],PM_Dalibnieki[Dablībnieka numurs],0),4)</f>
        <v>0</v>
      </c>
      <c r="E440" s="197"/>
      <c r="F440" s="197"/>
      <c r="G440" s="84">
        <f>SUM(PM_Sportings[[#This Row],[Sporting]:[A-TRAP]])</f>
        <v>0</v>
      </c>
      <c r="H440" s="89" t="str">
        <f>IF(PM_Sportings[[#This Row],[Kopā Punkti]]&gt;0,RANK(PM_Sportings[[#This Row],[Kopā Punkti]],PM_Sportings[Kopā Punkti]),"NAV")</f>
        <v>NAV</v>
      </c>
      <c r="I440" s="129"/>
    </row>
    <row r="441" spans="2:9" ht="15" hidden="1" x14ac:dyDescent="0.25">
      <c r="B441" s="41">
        <v>434</v>
      </c>
      <c r="C441" s="86">
        <f>INDEX(PM_Dalibnieki[],MATCH(PM_Sportings[[#This Row],[Dablībnieka numurs]],PM_Dalibnieki[Dablībnieka numurs],0),2)</f>
        <v>0</v>
      </c>
      <c r="D441" s="86">
        <f>INDEX(PM_Dalibnieki[],MATCH(PM_Sportings[[#This Row],[Dablībnieka numurs]],PM_Dalibnieki[Dablībnieka numurs],0),4)</f>
        <v>0</v>
      </c>
      <c r="E441" s="197"/>
      <c r="F441" s="197"/>
      <c r="G441" s="84">
        <f>SUM(PM_Sportings[[#This Row],[Sporting]:[A-TRAP]])</f>
        <v>0</v>
      </c>
      <c r="H441" s="89" t="str">
        <f>IF(PM_Sportings[[#This Row],[Kopā Punkti]]&gt;0,RANK(PM_Sportings[[#This Row],[Kopā Punkti]],PM_Sportings[Kopā Punkti]),"NAV")</f>
        <v>NAV</v>
      </c>
      <c r="I441" s="129"/>
    </row>
    <row r="442" spans="2:9" ht="15" hidden="1" x14ac:dyDescent="0.25">
      <c r="B442" s="40">
        <v>435</v>
      </c>
      <c r="C442" s="86">
        <f>INDEX(PM_Dalibnieki[],MATCH(PM_Sportings[[#This Row],[Dablībnieka numurs]],PM_Dalibnieki[Dablībnieka numurs],0),2)</f>
        <v>0</v>
      </c>
      <c r="D442" s="86">
        <f>INDEX(PM_Dalibnieki[],MATCH(PM_Sportings[[#This Row],[Dablībnieka numurs]],PM_Dalibnieki[Dablībnieka numurs],0),4)</f>
        <v>0</v>
      </c>
      <c r="E442" s="197"/>
      <c r="F442" s="197"/>
      <c r="G442" s="84">
        <f>SUM(PM_Sportings[[#This Row],[Sporting]:[A-TRAP]])</f>
        <v>0</v>
      </c>
      <c r="H442" s="89" t="str">
        <f>IF(PM_Sportings[[#This Row],[Kopā Punkti]]&gt;0,RANK(PM_Sportings[[#This Row],[Kopā Punkti]],PM_Sportings[Kopā Punkti]),"NAV")</f>
        <v>NAV</v>
      </c>
      <c r="I442" s="129"/>
    </row>
    <row r="443" spans="2:9" ht="15" hidden="1" x14ac:dyDescent="0.25">
      <c r="B443" s="41">
        <v>436</v>
      </c>
      <c r="C443" s="86">
        <f>INDEX(PM_Dalibnieki[],MATCH(PM_Sportings[[#This Row],[Dablībnieka numurs]],PM_Dalibnieki[Dablībnieka numurs],0),2)</f>
        <v>0</v>
      </c>
      <c r="D443" s="86">
        <f>INDEX(PM_Dalibnieki[],MATCH(PM_Sportings[[#This Row],[Dablībnieka numurs]],PM_Dalibnieki[Dablībnieka numurs],0),4)</f>
        <v>0</v>
      </c>
      <c r="E443" s="197"/>
      <c r="F443" s="197"/>
      <c r="G443" s="84">
        <f>SUM(PM_Sportings[[#This Row],[Sporting]:[A-TRAP]])</f>
        <v>0</v>
      </c>
      <c r="H443" s="89" t="str">
        <f>IF(PM_Sportings[[#This Row],[Kopā Punkti]]&gt;0,RANK(PM_Sportings[[#This Row],[Kopā Punkti]],PM_Sportings[Kopā Punkti]),"NAV")</f>
        <v>NAV</v>
      </c>
      <c r="I443" s="129"/>
    </row>
    <row r="444" spans="2:9" ht="15" hidden="1" x14ac:dyDescent="0.25">
      <c r="B444" s="40">
        <v>437</v>
      </c>
      <c r="C444" s="86">
        <f>INDEX(PM_Dalibnieki[],MATCH(PM_Sportings[[#This Row],[Dablībnieka numurs]],PM_Dalibnieki[Dablībnieka numurs],0),2)</f>
        <v>0</v>
      </c>
      <c r="D444" s="86">
        <f>INDEX(PM_Dalibnieki[],MATCH(PM_Sportings[[#This Row],[Dablībnieka numurs]],PM_Dalibnieki[Dablībnieka numurs],0),4)</f>
        <v>0</v>
      </c>
      <c r="E444" s="197"/>
      <c r="F444" s="197"/>
      <c r="G444" s="84">
        <f>SUM(PM_Sportings[[#This Row],[Sporting]:[A-TRAP]])</f>
        <v>0</v>
      </c>
      <c r="H444" s="89" t="str">
        <f>IF(PM_Sportings[[#This Row],[Kopā Punkti]]&gt;0,RANK(PM_Sportings[[#This Row],[Kopā Punkti]],PM_Sportings[Kopā Punkti]),"NAV")</f>
        <v>NAV</v>
      </c>
      <c r="I444" s="129"/>
    </row>
    <row r="445" spans="2:9" ht="15" hidden="1" x14ac:dyDescent="0.25">
      <c r="B445" s="41">
        <v>438</v>
      </c>
      <c r="C445" s="86">
        <f>INDEX(PM_Dalibnieki[],MATCH(PM_Sportings[[#This Row],[Dablībnieka numurs]],PM_Dalibnieki[Dablībnieka numurs],0),2)</f>
        <v>0</v>
      </c>
      <c r="D445" s="86">
        <f>INDEX(PM_Dalibnieki[],MATCH(PM_Sportings[[#This Row],[Dablībnieka numurs]],PM_Dalibnieki[Dablībnieka numurs],0),4)</f>
        <v>0</v>
      </c>
      <c r="E445" s="197"/>
      <c r="F445" s="197"/>
      <c r="G445" s="84">
        <f>SUM(PM_Sportings[[#This Row],[Sporting]:[A-TRAP]])</f>
        <v>0</v>
      </c>
      <c r="H445" s="89" t="str">
        <f>IF(PM_Sportings[[#This Row],[Kopā Punkti]]&gt;0,RANK(PM_Sportings[[#This Row],[Kopā Punkti]],PM_Sportings[Kopā Punkti]),"NAV")</f>
        <v>NAV</v>
      </c>
      <c r="I445" s="129"/>
    </row>
    <row r="446" spans="2:9" ht="15" hidden="1" x14ac:dyDescent="0.25">
      <c r="B446" s="40">
        <v>439</v>
      </c>
      <c r="C446" s="86">
        <f>INDEX(PM_Dalibnieki[],MATCH(PM_Sportings[[#This Row],[Dablībnieka numurs]],PM_Dalibnieki[Dablībnieka numurs],0),2)</f>
        <v>0</v>
      </c>
      <c r="D446" s="86">
        <f>INDEX(PM_Dalibnieki[],MATCH(PM_Sportings[[#This Row],[Dablībnieka numurs]],PM_Dalibnieki[Dablībnieka numurs],0),4)</f>
        <v>0</v>
      </c>
      <c r="E446" s="197"/>
      <c r="F446" s="197"/>
      <c r="G446" s="84">
        <f>SUM(PM_Sportings[[#This Row],[Sporting]:[A-TRAP]])</f>
        <v>0</v>
      </c>
      <c r="H446" s="89" t="str">
        <f>IF(PM_Sportings[[#This Row],[Kopā Punkti]]&gt;0,RANK(PM_Sportings[[#This Row],[Kopā Punkti]],PM_Sportings[Kopā Punkti]),"NAV")</f>
        <v>NAV</v>
      </c>
      <c r="I446" s="129"/>
    </row>
    <row r="447" spans="2:9" ht="15" hidden="1" x14ac:dyDescent="0.25">
      <c r="B447" s="41">
        <v>440</v>
      </c>
      <c r="C447" s="86">
        <f>INDEX(PM_Dalibnieki[],MATCH(PM_Sportings[[#This Row],[Dablībnieka numurs]],PM_Dalibnieki[Dablībnieka numurs],0),2)</f>
        <v>0</v>
      </c>
      <c r="D447" s="86">
        <f>INDEX(PM_Dalibnieki[],MATCH(PM_Sportings[[#This Row],[Dablībnieka numurs]],PM_Dalibnieki[Dablībnieka numurs],0),4)</f>
        <v>0</v>
      </c>
      <c r="E447" s="197"/>
      <c r="F447" s="197"/>
      <c r="G447" s="84">
        <f>SUM(PM_Sportings[[#This Row],[Sporting]:[A-TRAP]])</f>
        <v>0</v>
      </c>
      <c r="H447" s="89" t="str">
        <f>IF(PM_Sportings[[#This Row],[Kopā Punkti]]&gt;0,RANK(PM_Sportings[[#This Row],[Kopā Punkti]],PM_Sportings[Kopā Punkti]),"NAV")</f>
        <v>NAV</v>
      </c>
      <c r="I447" s="129"/>
    </row>
    <row r="448" spans="2:9" ht="15" hidden="1" x14ac:dyDescent="0.25">
      <c r="B448" s="40">
        <v>441</v>
      </c>
      <c r="C448" s="86">
        <f>INDEX(PM_Dalibnieki[],MATCH(PM_Sportings[[#This Row],[Dablībnieka numurs]],PM_Dalibnieki[Dablībnieka numurs],0),2)</f>
        <v>0</v>
      </c>
      <c r="D448" s="86">
        <f>INDEX(PM_Dalibnieki[],MATCH(PM_Sportings[[#This Row],[Dablībnieka numurs]],PM_Dalibnieki[Dablībnieka numurs],0),4)</f>
        <v>0</v>
      </c>
      <c r="E448" s="197"/>
      <c r="F448" s="197"/>
      <c r="G448" s="84">
        <f>SUM(PM_Sportings[[#This Row],[Sporting]:[A-TRAP]])</f>
        <v>0</v>
      </c>
      <c r="H448" s="89" t="str">
        <f>IF(PM_Sportings[[#This Row],[Kopā Punkti]]&gt;0,RANK(PM_Sportings[[#This Row],[Kopā Punkti]],PM_Sportings[Kopā Punkti]),"NAV")</f>
        <v>NAV</v>
      </c>
      <c r="I448" s="129"/>
    </row>
    <row r="449" spans="2:9" ht="15" hidden="1" x14ac:dyDescent="0.25">
      <c r="B449" s="41">
        <v>442</v>
      </c>
      <c r="C449" s="86">
        <f>INDEX(PM_Dalibnieki[],MATCH(PM_Sportings[[#This Row],[Dablībnieka numurs]],PM_Dalibnieki[Dablībnieka numurs],0),2)</f>
        <v>0</v>
      </c>
      <c r="D449" s="86">
        <f>INDEX(PM_Dalibnieki[],MATCH(PM_Sportings[[#This Row],[Dablībnieka numurs]],PM_Dalibnieki[Dablībnieka numurs],0),4)</f>
        <v>0</v>
      </c>
      <c r="E449" s="197"/>
      <c r="F449" s="197"/>
      <c r="G449" s="84">
        <f>SUM(PM_Sportings[[#This Row],[Sporting]:[A-TRAP]])</f>
        <v>0</v>
      </c>
      <c r="H449" s="89" t="str">
        <f>IF(PM_Sportings[[#This Row],[Kopā Punkti]]&gt;0,RANK(PM_Sportings[[#This Row],[Kopā Punkti]],PM_Sportings[Kopā Punkti]),"NAV")</f>
        <v>NAV</v>
      </c>
      <c r="I449" s="129"/>
    </row>
    <row r="450" spans="2:9" ht="15" hidden="1" x14ac:dyDescent="0.25">
      <c r="B450" s="40">
        <v>443</v>
      </c>
      <c r="C450" s="86">
        <f>INDEX(PM_Dalibnieki[],MATCH(PM_Sportings[[#This Row],[Dablībnieka numurs]],PM_Dalibnieki[Dablībnieka numurs],0),2)</f>
        <v>0</v>
      </c>
      <c r="D450" s="86">
        <f>INDEX(PM_Dalibnieki[],MATCH(PM_Sportings[[#This Row],[Dablībnieka numurs]],PM_Dalibnieki[Dablībnieka numurs],0),4)</f>
        <v>0</v>
      </c>
      <c r="E450" s="197"/>
      <c r="F450" s="197"/>
      <c r="G450" s="84">
        <f>SUM(PM_Sportings[[#This Row],[Sporting]:[A-TRAP]])</f>
        <v>0</v>
      </c>
      <c r="H450" s="89" t="str">
        <f>IF(PM_Sportings[[#This Row],[Kopā Punkti]]&gt;0,RANK(PM_Sportings[[#This Row],[Kopā Punkti]],PM_Sportings[Kopā Punkti]),"NAV")</f>
        <v>NAV</v>
      </c>
      <c r="I450" s="129"/>
    </row>
    <row r="451" spans="2:9" ht="15" hidden="1" x14ac:dyDescent="0.25">
      <c r="B451" s="41">
        <v>444</v>
      </c>
      <c r="C451" s="86">
        <f>INDEX(PM_Dalibnieki[],MATCH(PM_Sportings[[#This Row],[Dablībnieka numurs]],PM_Dalibnieki[Dablībnieka numurs],0),2)</f>
        <v>0</v>
      </c>
      <c r="D451" s="86">
        <f>INDEX(PM_Dalibnieki[],MATCH(PM_Sportings[[#This Row],[Dablībnieka numurs]],PM_Dalibnieki[Dablībnieka numurs],0),4)</f>
        <v>0</v>
      </c>
      <c r="E451" s="197"/>
      <c r="F451" s="197"/>
      <c r="G451" s="84">
        <f>SUM(PM_Sportings[[#This Row],[Sporting]:[A-TRAP]])</f>
        <v>0</v>
      </c>
      <c r="H451" s="89" t="str">
        <f>IF(PM_Sportings[[#This Row],[Kopā Punkti]]&gt;0,RANK(PM_Sportings[[#This Row],[Kopā Punkti]],PM_Sportings[Kopā Punkti]),"NAV")</f>
        <v>NAV</v>
      </c>
      <c r="I451" s="129"/>
    </row>
    <row r="452" spans="2:9" ht="15" hidden="1" x14ac:dyDescent="0.25">
      <c r="B452" s="40">
        <v>445</v>
      </c>
      <c r="C452" s="86">
        <f>INDEX(PM_Dalibnieki[],MATCH(PM_Sportings[[#This Row],[Dablībnieka numurs]],PM_Dalibnieki[Dablībnieka numurs],0),2)</f>
        <v>0</v>
      </c>
      <c r="D452" s="86">
        <f>INDEX(PM_Dalibnieki[],MATCH(PM_Sportings[[#This Row],[Dablībnieka numurs]],PM_Dalibnieki[Dablībnieka numurs],0),4)</f>
        <v>0</v>
      </c>
      <c r="E452" s="197"/>
      <c r="F452" s="197"/>
      <c r="G452" s="84">
        <f>SUM(PM_Sportings[[#This Row],[Sporting]:[A-TRAP]])</f>
        <v>0</v>
      </c>
      <c r="H452" s="89" t="str">
        <f>IF(PM_Sportings[[#This Row],[Kopā Punkti]]&gt;0,RANK(PM_Sportings[[#This Row],[Kopā Punkti]],PM_Sportings[Kopā Punkti]),"NAV")</f>
        <v>NAV</v>
      </c>
      <c r="I452" s="129"/>
    </row>
    <row r="453" spans="2:9" ht="15" hidden="1" x14ac:dyDescent="0.25">
      <c r="B453" s="41">
        <v>446</v>
      </c>
      <c r="C453" s="86">
        <f>INDEX(PM_Dalibnieki[],MATCH(PM_Sportings[[#This Row],[Dablībnieka numurs]],PM_Dalibnieki[Dablībnieka numurs],0),2)</f>
        <v>0</v>
      </c>
      <c r="D453" s="86">
        <f>INDEX(PM_Dalibnieki[],MATCH(PM_Sportings[[#This Row],[Dablībnieka numurs]],PM_Dalibnieki[Dablībnieka numurs],0),4)</f>
        <v>0</v>
      </c>
      <c r="E453" s="197"/>
      <c r="F453" s="197"/>
      <c r="G453" s="84">
        <f>SUM(PM_Sportings[[#This Row],[Sporting]:[A-TRAP]])</f>
        <v>0</v>
      </c>
      <c r="H453" s="89" t="str">
        <f>IF(PM_Sportings[[#This Row],[Kopā Punkti]]&gt;0,RANK(PM_Sportings[[#This Row],[Kopā Punkti]],PM_Sportings[Kopā Punkti]),"NAV")</f>
        <v>NAV</v>
      </c>
      <c r="I453" s="129"/>
    </row>
    <row r="454" spans="2:9" ht="15" hidden="1" x14ac:dyDescent="0.25">
      <c r="B454" s="40">
        <v>447</v>
      </c>
      <c r="C454" s="86">
        <f>INDEX(PM_Dalibnieki[],MATCH(PM_Sportings[[#This Row],[Dablībnieka numurs]],PM_Dalibnieki[Dablībnieka numurs],0),2)</f>
        <v>0</v>
      </c>
      <c r="D454" s="86">
        <f>INDEX(PM_Dalibnieki[],MATCH(PM_Sportings[[#This Row],[Dablībnieka numurs]],PM_Dalibnieki[Dablībnieka numurs],0),4)</f>
        <v>0</v>
      </c>
      <c r="E454" s="197"/>
      <c r="F454" s="197"/>
      <c r="G454" s="84">
        <f>SUM(PM_Sportings[[#This Row],[Sporting]:[A-TRAP]])</f>
        <v>0</v>
      </c>
      <c r="H454" s="89" t="str">
        <f>IF(PM_Sportings[[#This Row],[Kopā Punkti]]&gt;0,RANK(PM_Sportings[[#This Row],[Kopā Punkti]],PM_Sportings[Kopā Punkti]),"NAV")</f>
        <v>NAV</v>
      </c>
      <c r="I454" s="129"/>
    </row>
    <row r="455" spans="2:9" ht="15" hidden="1" x14ac:dyDescent="0.25">
      <c r="B455" s="41">
        <v>448</v>
      </c>
      <c r="C455" s="86">
        <f>INDEX(PM_Dalibnieki[],MATCH(PM_Sportings[[#This Row],[Dablībnieka numurs]],PM_Dalibnieki[Dablībnieka numurs],0),2)</f>
        <v>0</v>
      </c>
      <c r="D455" s="86">
        <f>INDEX(PM_Dalibnieki[],MATCH(PM_Sportings[[#This Row],[Dablībnieka numurs]],PM_Dalibnieki[Dablībnieka numurs],0),4)</f>
        <v>0</v>
      </c>
      <c r="E455" s="197"/>
      <c r="F455" s="197"/>
      <c r="G455" s="84">
        <f>SUM(PM_Sportings[[#This Row],[Sporting]:[A-TRAP]])</f>
        <v>0</v>
      </c>
      <c r="H455" s="89" t="str">
        <f>IF(PM_Sportings[[#This Row],[Kopā Punkti]]&gt;0,RANK(PM_Sportings[[#This Row],[Kopā Punkti]],PM_Sportings[Kopā Punkti]),"NAV")</f>
        <v>NAV</v>
      </c>
      <c r="I455" s="129"/>
    </row>
    <row r="456" spans="2:9" ht="15" hidden="1" x14ac:dyDescent="0.25">
      <c r="B456" s="40">
        <v>449</v>
      </c>
      <c r="C456" s="86">
        <f>INDEX(PM_Dalibnieki[],MATCH(PM_Sportings[[#This Row],[Dablībnieka numurs]],PM_Dalibnieki[Dablībnieka numurs],0),2)</f>
        <v>0</v>
      </c>
      <c r="D456" s="86">
        <f>INDEX(PM_Dalibnieki[],MATCH(PM_Sportings[[#This Row],[Dablībnieka numurs]],PM_Dalibnieki[Dablībnieka numurs],0),4)</f>
        <v>0</v>
      </c>
      <c r="E456" s="197"/>
      <c r="F456" s="197"/>
      <c r="G456" s="84">
        <f>SUM(PM_Sportings[[#This Row],[Sporting]:[A-TRAP]])</f>
        <v>0</v>
      </c>
      <c r="H456" s="89" t="str">
        <f>IF(PM_Sportings[[#This Row],[Kopā Punkti]]&gt;0,RANK(PM_Sportings[[#This Row],[Kopā Punkti]],PM_Sportings[Kopā Punkti]),"NAV")</f>
        <v>NAV</v>
      </c>
      <c r="I456" s="129"/>
    </row>
    <row r="457" spans="2:9" ht="15" hidden="1" x14ac:dyDescent="0.25">
      <c r="B457" s="41">
        <v>450</v>
      </c>
      <c r="C457" s="86">
        <f>INDEX(PM_Dalibnieki[],MATCH(PM_Sportings[[#This Row],[Dablībnieka numurs]],PM_Dalibnieki[Dablībnieka numurs],0),2)</f>
        <v>0</v>
      </c>
      <c r="D457" s="86">
        <f>INDEX(PM_Dalibnieki[],MATCH(PM_Sportings[[#This Row],[Dablībnieka numurs]],PM_Dalibnieki[Dablībnieka numurs],0),4)</f>
        <v>0</v>
      </c>
      <c r="E457" s="197"/>
      <c r="F457" s="197"/>
      <c r="G457" s="84">
        <f>SUM(PM_Sportings[[#This Row],[Sporting]:[A-TRAP]])</f>
        <v>0</v>
      </c>
      <c r="H457" s="89" t="str">
        <f>IF(PM_Sportings[[#This Row],[Kopā Punkti]]&gt;0,RANK(PM_Sportings[[#This Row],[Kopā Punkti]],PM_Sportings[Kopā Punkti]),"NAV")</f>
        <v>NAV</v>
      </c>
      <c r="I457" s="129"/>
    </row>
    <row r="458" spans="2:9" ht="15" hidden="1" x14ac:dyDescent="0.25">
      <c r="B458" s="40">
        <v>451</v>
      </c>
      <c r="C458" s="86">
        <f>INDEX(PM_Dalibnieki[],MATCH(PM_Sportings[[#This Row],[Dablībnieka numurs]],PM_Dalibnieki[Dablībnieka numurs],0),2)</f>
        <v>0</v>
      </c>
      <c r="D458" s="86">
        <f>INDEX(PM_Dalibnieki[],MATCH(PM_Sportings[[#This Row],[Dablībnieka numurs]],PM_Dalibnieki[Dablībnieka numurs],0),4)</f>
        <v>0</v>
      </c>
      <c r="E458" s="197"/>
      <c r="F458" s="197"/>
      <c r="G458" s="84">
        <f>SUM(PM_Sportings[[#This Row],[Sporting]:[A-TRAP]])</f>
        <v>0</v>
      </c>
      <c r="H458" s="89" t="str">
        <f>IF(PM_Sportings[[#This Row],[Kopā Punkti]]&gt;0,RANK(PM_Sportings[[#This Row],[Kopā Punkti]],PM_Sportings[Kopā Punkti]),"NAV")</f>
        <v>NAV</v>
      </c>
      <c r="I458" s="129"/>
    </row>
    <row r="459" spans="2:9" ht="15" hidden="1" x14ac:dyDescent="0.25">
      <c r="B459" s="41">
        <v>452</v>
      </c>
      <c r="C459" s="86">
        <f>INDEX(PM_Dalibnieki[],MATCH(PM_Sportings[[#This Row],[Dablībnieka numurs]],PM_Dalibnieki[Dablībnieka numurs],0),2)</f>
        <v>0</v>
      </c>
      <c r="D459" s="86">
        <f>INDEX(PM_Dalibnieki[],MATCH(PM_Sportings[[#This Row],[Dablībnieka numurs]],PM_Dalibnieki[Dablībnieka numurs],0),4)</f>
        <v>0</v>
      </c>
      <c r="E459" s="197"/>
      <c r="F459" s="197"/>
      <c r="G459" s="84">
        <f>SUM(PM_Sportings[[#This Row],[Sporting]:[A-TRAP]])</f>
        <v>0</v>
      </c>
      <c r="H459" s="89" t="str">
        <f>IF(PM_Sportings[[#This Row],[Kopā Punkti]]&gt;0,RANK(PM_Sportings[[#This Row],[Kopā Punkti]],PM_Sportings[Kopā Punkti]),"NAV")</f>
        <v>NAV</v>
      </c>
      <c r="I459" s="129"/>
    </row>
    <row r="460" spans="2:9" ht="15" hidden="1" x14ac:dyDescent="0.25">
      <c r="B460" s="40">
        <v>453</v>
      </c>
      <c r="C460" s="86">
        <f>INDEX(PM_Dalibnieki[],MATCH(PM_Sportings[[#This Row],[Dablībnieka numurs]],PM_Dalibnieki[Dablībnieka numurs],0),2)</f>
        <v>0</v>
      </c>
      <c r="D460" s="86">
        <f>INDEX(PM_Dalibnieki[],MATCH(PM_Sportings[[#This Row],[Dablībnieka numurs]],PM_Dalibnieki[Dablībnieka numurs],0),4)</f>
        <v>0</v>
      </c>
      <c r="E460" s="197"/>
      <c r="F460" s="197"/>
      <c r="G460" s="84">
        <f>SUM(PM_Sportings[[#This Row],[Sporting]:[A-TRAP]])</f>
        <v>0</v>
      </c>
      <c r="H460" s="89" t="str">
        <f>IF(PM_Sportings[[#This Row],[Kopā Punkti]]&gt;0,RANK(PM_Sportings[[#This Row],[Kopā Punkti]],PM_Sportings[Kopā Punkti]),"NAV")</f>
        <v>NAV</v>
      </c>
      <c r="I460" s="129"/>
    </row>
    <row r="461" spans="2:9" ht="15" hidden="1" x14ac:dyDescent="0.25">
      <c r="B461" s="41">
        <v>454</v>
      </c>
      <c r="C461" s="86">
        <f>INDEX(PM_Dalibnieki[],MATCH(PM_Sportings[[#This Row],[Dablībnieka numurs]],PM_Dalibnieki[Dablībnieka numurs],0),2)</f>
        <v>0</v>
      </c>
      <c r="D461" s="86">
        <f>INDEX(PM_Dalibnieki[],MATCH(PM_Sportings[[#This Row],[Dablībnieka numurs]],PM_Dalibnieki[Dablībnieka numurs],0),4)</f>
        <v>0</v>
      </c>
      <c r="E461" s="197"/>
      <c r="F461" s="197"/>
      <c r="G461" s="84">
        <f>SUM(PM_Sportings[[#This Row],[Sporting]:[A-TRAP]])</f>
        <v>0</v>
      </c>
      <c r="H461" s="89" t="str">
        <f>IF(PM_Sportings[[#This Row],[Kopā Punkti]]&gt;0,RANK(PM_Sportings[[#This Row],[Kopā Punkti]],PM_Sportings[Kopā Punkti]),"NAV")</f>
        <v>NAV</v>
      </c>
      <c r="I461" s="129"/>
    </row>
    <row r="462" spans="2:9" ht="15" hidden="1" x14ac:dyDescent="0.25">
      <c r="B462" s="40">
        <v>455</v>
      </c>
      <c r="C462" s="86">
        <f>INDEX(PM_Dalibnieki[],MATCH(PM_Sportings[[#This Row],[Dablībnieka numurs]],PM_Dalibnieki[Dablībnieka numurs],0),2)</f>
        <v>0</v>
      </c>
      <c r="D462" s="86">
        <f>INDEX(PM_Dalibnieki[],MATCH(PM_Sportings[[#This Row],[Dablībnieka numurs]],PM_Dalibnieki[Dablībnieka numurs],0),4)</f>
        <v>0</v>
      </c>
      <c r="E462" s="197"/>
      <c r="F462" s="197"/>
      <c r="G462" s="84">
        <f>SUM(PM_Sportings[[#This Row],[Sporting]:[A-TRAP]])</f>
        <v>0</v>
      </c>
      <c r="H462" s="89" t="str">
        <f>IF(PM_Sportings[[#This Row],[Kopā Punkti]]&gt;0,RANK(PM_Sportings[[#This Row],[Kopā Punkti]],PM_Sportings[Kopā Punkti]),"NAV")</f>
        <v>NAV</v>
      </c>
      <c r="I462" s="129"/>
    </row>
    <row r="463" spans="2:9" ht="15" hidden="1" x14ac:dyDescent="0.25">
      <c r="B463" s="41">
        <v>456</v>
      </c>
      <c r="C463" s="86">
        <f>INDEX(PM_Dalibnieki[],MATCH(PM_Sportings[[#This Row],[Dablībnieka numurs]],PM_Dalibnieki[Dablībnieka numurs],0),2)</f>
        <v>0</v>
      </c>
      <c r="D463" s="86">
        <f>INDEX(PM_Dalibnieki[],MATCH(PM_Sportings[[#This Row],[Dablībnieka numurs]],PM_Dalibnieki[Dablībnieka numurs],0),4)</f>
        <v>0</v>
      </c>
      <c r="E463" s="197"/>
      <c r="F463" s="197"/>
      <c r="G463" s="84">
        <f>SUM(PM_Sportings[[#This Row],[Sporting]:[A-TRAP]])</f>
        <v>0</v>
      </c>
      <c r="H463" s="89" t="str">
        <f>IF(PM_Sportings[[#This Row],[Kopā Punkti]]&gt;0,RANK(PM_Sportings[[#This Row],[Kopā Punkti]],PM_Sportings[Kopā Punkti]),"NAV")</f>
        <v>NAV</v>
      </c>
      <c r="I463" s="129"/>
    </row>
    <row r="464" spans="2:9" ht="15" hidden="1" x14ac:dyDescent="0.25">
      <c r="B464" s="40">
        <v>457</v>
      </c>
      <c r="C464" s="86">
        <f>INDEX(PM_Dalibnieki[],MATCH(PM_Sportings[[#This Row],[Dablībnieka numurs]],PM_Dalibnieki[Dablībnieka numurs],0),2)</f>
        <v>0</v>
      </c>
      <c r="D464" s="86">
        <f>INDEX(PM_Dalibnieki[],MATCH(PM_Sportings[[#This Row],[Dablībnieka numurs]],PM_Dalibnieki[Dablībnieka numurs],0),4)</f>
        <v>0</v>
      </c>
      <c r="E464" s="197"/>
      <c r="F464" s="197"/>
      <c r="G464" s="84">
        <f>SUM(PM_Sportings[[#This Row],[Sporting]:[A-TRAP]])</f>
        <v>0</v>
      </c>
      <c r="H464" s="89" t="str">
        <f>IF(PM_Sportings[[#This Row],[Kopā Punkti]]&gt;0,RANK(PM_Sportings[[#This Row],[Kopā Punkti]],PM_Sportings[Kopā Punkti]),"NAV")</f>
        <v>NAV</v>
      </c>
      <c r="I464" s="129"/>
    </row>
    <row r="465" spans="2:9" ht="15" hidden="1" x14ac:dyDescent="0.25">
      <c r="B465" s="41">
        <v>458</v>
      </c>
      <c r="C465" s="86">
        <f>INDEX(PM_Dalibnieki[],MATCH(PM_Sportings[[#This Row],[Dablībnieka numurs]],PM_Dalibnieki[Dablībnieka numurs],0),2)</f>
        <v>0</v>
      </c>
      <c r="D465" s="86">
        <f>INDEX(PM_Dalibnieki[],MATCH(PM_Sportings[[#This Row],[Dablībnieka numurs]],PM_Dalibnieki[Dablībnieka numurs],0),4)</f>
        <v>0</v>
      </c>
      <c r="E465" s="197"/>
      <c r="F465" s="197"/>
      <c r="G465" s="84">
        <f>SUM(PM_Sportings[[#This Row],[Sporting]:[A-TRAP]])</f>
        <v>0</v>
      </c>
      <c r="H465" s="89" t="str">
        <f>IF(PM_Sportings[[#This Row],[Kopā Punkti]]&gt;0,RANK(PM_Sportings[[#This Row],[Kopā Punkti]],PM_Sportings[Kopā Punkti]),"NAV")</f>
        <v>NAV</v>
      </c>
      <c r="I465" s="129"/>
    </row>
    <row r="466" spans="2:9" ht="15" hidden="1" x14ac:dyDescent="0.25">
      <c r="B466" s="40">
        <v>459</v>
      </c>
      <c r="C466" s="86">
        <f>INDEX(PM_Dalibnieki[],MATCH(PM_Sportings[[#This Row],[Dablībnieka numurs]],PM_Dalibnieki[Dablībnieka numurs],0),2)</f>
        <v>0</v>
      </c>
      <c r="D466" s="86">
        <f>INDEX(PM_Dalibnieki[],MATCH(PM_Sportings[[#This Row],[Dablībnieka numurs]],PM_Dalibnieki[Dablībnieka numurs],0),4)</f>
        <v>0</v>
      </c>
      <c r="E466" s="197"/>
      <c r="F466" s="197"/>
      <c r="G466" s="84">
        <f>SUM(PM_Sportings[[#This Row],[Sporting]:[A-TRAP]])</f>
        <v>0</v>
      </c>
      <c r="H466" s="89" t="str">
        <f>IF(PM_Sportings[[#This Row],[Kopā Punkti]]&gt;0,RANK(PM_Sportings[[#This Row],[Kopā Punkti]],PM_Sportings[Kopā Punkti]),"NAV")</f>
        <v>NAV</v>
      </c>
      <c r="I466" s="129"/>
    </row>
    <row r="467" spans="2:9" ht="15" hidden="1" x14ac:dyDescent="0.25">
      <c r="B467" s="41">
        <v>460</v>
      </c>
      <c r="C467" s="86">
        <f>INDEX(PM_Dalibnieki[],MATCH(PM_Sportings[[#This Row],[Dablībnieka numurs]],PM_Dalibnieki[Dablībnieka numurs],0),2)</f>
        <v>0</v>
      </c>
      <c r="D467" s="86">
        <f>INDEX(PM_Dalibnieki[],MATCH(PM_Sportings[[#This Row],[Dablībnieka numurs]],PM_Dalibnieki[Dablībnieka numurs],0),4)</f>
        <v>0</v>
      </c>
      <c r="E467" s="197"/>
      <c r="F467" s="197"/>
      <c r="G467" s="84">
        <f>SUM(PM_Sportings[[#This Row],[Sporting]:[A-TRAP]])</f>
        <v>0</v>
      </c>
      <c r="H467" s="89" t="str">
        <f>IF(PM_Sportings[[#This Row],[Kopā Punkti]]&gt;0,RANK(PM_Sportings[[#This Row],[Kopā Punkti]],PM_Sportings[Kopā Punkti]),"NAV")</f>
        <v>NAV</v>
      </c>
      <c r="I467" s="129"/>
    </row>
    <row r="468" spans="2:9" ht="15" hidden="1" x14ac:dyDescent="0.25">
      <c r="B468" s="40">
        <v>461</v>
      </c>
      <c r="C468" s="86">
        <f>INDEX(PM_Dalibnieki[],MATCH(PM_Sportings[[#This Row],[Dablībnieka numurs]],PM_Dalibnieki[Dablībnieka numurs],0),2)</f>
        <v>0</v>
      </c>
      <c r="D468" s="86">
        <f>INDEX(PM_Dalibnieki[],MATCH(PM_Sportings[[#This Row],[Dablībnieka numurs]],PM_Dalibnieki[Dablībnieka numurs],0),4)</f>
        <v>0</v>
      </c>
      <c r="E468" s="197"/>
      <c r="F468" s="197"/>
      <c r="G468" s="84">
        <f>SUM(PM_Sportings[[#This Row],[Sporting]:[A-TRAP]])</f>
        <v>0</v>
      </c>
      <c r="H468" s="89" t="str">
        <f>IF(PM_Sportings[[#This Row],[Kopā Punkti]]&gt;0,RANK(PM_Sportings[[#This Row],[Kopā Punkti]],PM_Sportings[Kopā Punkti]),"NAV")</f>
        <v>NAV</v>
      </c>
      <c r="I468" s="129"/>
    </row>
    <row r="469" spans="2:9" ht="15" hidden="1" x14ac:dyDescent="0.25">
      <c r="B469" s="41">
        <v>462</v>
      </c>
      <c r="C469" s="86">
        <f>INDEX(PM_Dalibnieki[],MATCH(PM_Sportings[[#This Row],[Dablībnieka numurs]],PM_Dalibnieki[Dablībnieka numurs],0),2)</f>
        <v>0</v>
      </c>
      <c r="D469" s="86">
        <f>INDEX(PM_Dalibnieki[],MATCH(PM_Sportings[[#This Row],[Dablībnieka numurs]],PM_Dalibnieki[Dablībnieka numurs],0),4)</f>
        <v>0</v>
      </c>
      <c r="E469" s="197"/>
      <c r="F469" s="197"/>
      <c r="G469" s="84">
        <f>SUM(PM_Sportings[[#This Row],[Sporting]:[A-TRAP]])</f>
        <v>0</v>
      </c>
      <c r="H469" s="89" t="str">
        <f>IF(PM_Sportings[[#This Row],[Kopā Punkti]]&gt;0,RANK(PM_Sportings[[#This Row],[Kopā Punkti]],PM_Sportings[Kopā Punkti]),"NAV")</f>
        <v>NAV</v>
      </c>
      <c r="I469" s="129"/>
    </row>
    <row r="470" spans="2:9" ht="15" hidden="1" x14ac:dyDescent="0.25">
      <c r="B470" s="40">
        <v>463</v>
      </c>
      <c r="C470" s="86">
        <f>INDEX(PM_Dalibnieki[],MATCH(PM_Sportings[[#This Row],[Dablībnieka numurs]],PM_Dalibnieki[Dablībnieka numurs],0),2)</f>
        <v>0</v>
      </c>
      <c r="D470" s="86">
        <f>INDEX(PM_Dalibnieki[],MATCH(PM_Sportings[[#This Row],[Dablībnieka numurs]],PM_Dalibnieki[Dablībnieka numurs],0),4)</f>
        <v>0</v>
      </c>
      <c r="E470" s="197"/>
      <c r="F470" s="197"/>
      <c r="G470" s="84">
        <f>SUM(PM_Sportings[[#This Row],[Sporting]:[A-TRAP]])</f>
        <v>0</v>
      </c>
      <c r="H470" s="89" t="str">
        <f>IF(PM_Sportings[[#This Row],[Kopā Punkti]]&gt;0,RANK(PM_Sportings[[#This Row],[Kopā Punkti]],PM_Sportings[Kopā Punkti]),"NAV")</f>
        <v>NAV</v>
      </c>
      <c r="I470" s="129"/>
    </row>
    <row r="471" spans="2:9" ht="15" hidden="1" x14ac:dyDescent="0.25">
      <c r="B471" s="41">
        <v>464</v>
      </c>
      <c r="C471" s="86">
        <f>INDEX(PM_Dalibnieki[],MATCH(PM_Sportings[[#This Row],[Dablībnieka numurs]],PM_Dalibnieki[Dablībnieka numurs],0),2)</f>
        <v>0</v>
      </c>
      <c r="D471" s="86">
        <f>INDEX(PM_Dalibnieki[],MATCH(PM_Sportings[[#This Row],[Dablībnieka numurs]],PM_Dalibnieki[Dablībnieka numurs],0),4)</f>
        <v>0</v>
      </c>
      <c r="E471" s="197"/>
      <c r="F471" s="197"/>
      <c r="G471" s="84">
        <f>SUM(PM_Sportings[[#This Row],[Sporting]:[A-TRAP]])</f>
        <v>0</v>
      </c>
      <c r="H471" s="89" t="str">
        <f>IF(PM_Sportings[[#This Row],[Kopā Punkti]]&gt;0,RANK(PM_Sportings[[#This Row],[Kopā Punkti]],PM_Sportings[Kopā Punkti]),"NAV")</f>
        <v>NAV</v>
      </c>
      <c r="I471" s="129"/>
    </row>
    <row r="472" spans="2:9" ht="15" hidden="1" x14ac:dyDescent="0.25">
      <c r="B472" s="40">
        <v>465</v>
      </c>
      <c r="C472" s="86">
        <f>INDEX(PM_Dalibnieki[],MATCH(PM_Sportings[[#This Row],[Dablībnieka numurs]],PM_Dalibnieki[Dablībnieka numurs],0),2)</f>
        <v>0</v>
      </c>
      <c r="D472" s="86">
        <f>INDEX(PM_Dalibnieki[],MATCH(PM_Sportings[[#This Row],[Dablībnieka numurs]],PM_Dalibnieki[Dablībnieka numurs],0),4)</f>
        <v>0</v>
      </c>
      <c r="E472" s="197"/>
      <c r="F472" s="197"/>
      <c r="G472" s="84">
        <f>SUM(PM_Sportings[[#This Row],[Sporting]:[A-TRAP]])</f>
        <v>0</v>
      </c>
      <c r="H472" s="89" t="str">
        <f>IF(PM_Sportings[[#This Row],[Kopā Punkti]]&gt;0,RANK(PM_Sportings[[#This Row],[Kopā Punkti]],PM_Sportings[Kopā Punkti]),"NAV")</f>
        <v>NAV</v>
      </c>
      <c r="I472" s="129"/>
    </row>
    <row r="473" spans="2:9" ht="15" hidden="1" x14ac:dyDescent="0.25">
      <c r="B473" s="41">
        <v>466</v>
      </c>
      <c r="C473" s="86">
        <f>INDEX(PM_Dalibnieki[],MATCH(PM_Sportings[[#This Row],[Dablībnieka numurs]],PM_Dalibnieki[Dablībnieka numurs],0),2)</f>
        <v>0</v>
      </c>
      <c r="D473" s="86">
        <f>INDEX(PM_Dalibnieki[],MATCH(PM_Sportings[[#This Row],[Dablībnieka numurs]],PM_Dalibnieki[Dablībnieka numurs],0),4)</f>
        <v>0</v>
      </c>
      <c r="E473" s="197"/>
      <c r="F473" s="197"/>
      <c r="G473" s="84">
        <f>SUM(PM_Sportings[[#This Row],[Sporting]:[A-TRAP]])</f>
        <v>0</v>
      </c>
      <c r="H473" s="89" t="str">
        <f>IF(PM_Sportings[[#This Row],[Kopā Punkti]]&gt;0,RANK(PM_Sportings[[#This Row],[Kopā Punkti]],PM_Sportings[Kopā Punkti]),"NAV")</f>
        <v>NAV</v>
      </c>
      <c r="I473" s="129"/>
    </row>
    <row r="474" spans="2:9" ht="15" hidden="1" x14ac:dyDescent="0.25">
      <c r="B474" s="40">
        <v>467</v>
      </c>
      <c r="C474" s="86">
        <f>INDEX(PM_Dalibnieki[],MATCH(PM_Sportings[[#This Row],[Dablībnieka numurs]],PM_Dalibnieki[Dablībnieka numurs],0),2)</f>
        <v>0</v>
      </c>
      <c r="D474" s="86">
        <f>INDEX(PM_Dalibnieki[],MATCH(PM_Sportings[[#This Row],[Dablībnieka numurs]],PM_Dalibnieki[Dablībnieka numurs],0),4)</f>
        <v>0</v>
      </c>
      <c r="E474" s="197"/>
      <c r="F474" s="197"/>
      <c r="G474" s="84">
        <f>SUM(PM_Sportings[[#This Row],[Sporting]:[A-TRAP]])</f>
        <v>0</v>
      </c>
      <c r="H474" s="89" t="str">
        <f>IF(PM_Sportings[[#This Row],[Kopā Punkti]]&gt;0,RANK(PM_Sportings[[#This Row],[Kopā Punkti]],PM_Sportings[Kopā Punkti]),"NAV")</f>
        <v>NAV</v>
      </c>
      <c r="I474" s="129"/>
    </row>
    <row r="475" spans="2:9" ht="15" hidden="1" x14ac:dyDescent="0.25">
      <c r="B475" s="41">
        <v>468</v>
      </c>
      <c r="C475" s="86">
        <f>INDEX(PM_Dalibnieki[],MATCH(PM_Sportings[[#This Row],[Dablībnieka numurs]],PM_Dalibnieki[Dablībnieka numurs],0),2)</f>
        <v>0</v>
      </c>
      <c r="D475" s="86">
        <f>INDEX(PM_Dalibnieki[],MATCH(PM_Sportings[[#This Row],[Dablībnieka numurs]],PM_Dalibnieki[Dablībnieka numurs],0),4)</f>
        <v>0</v>
      </c>
      <c r="E475" s="197"/>
      <c r="F475" s="197"/>
      <c r="G475" s="84">
        <f>SUM(PM_Sportings[[#This Row],[Sporting]:[A-TRAP]])</f>
        <v>0</v>
      </c>
      <c r="H475" s="89" t="str">
        <f>IF(PM_Sportings[[#This Row],[Kopā Punkti]]&gt;0,RANK(PM_Sportings[[#This Row],[Kopā Punkti]],PM_Sportings[Kopā Punkti]),"NAV")</f>
        <v>NAV</v>
      </c>
      <c r="I475" s="129"/>
    </row>
    <row r="476" spans="2:9" ht="15" hidden="1" x14ac:dyDescent="0.25">
      <c r="B476" s="40">
        <v>469</v>
      </c>
      <c r="C476" s="86">
        <f>INDEX(PM_Dalibnieki[],MATCH(PM_Sportings[[#This Row],[Dablībnieka numurs]],PM_Dalibnieki[Dablībnieka numurs],0),2)</f>
        <v>0</v>
      </c>
      <c r="D476" s="86">
        <f>INDEX(PM_Dalibnieki[],MATCH(PM_Sportings[[#This Row],[Dablībnieka numurs]],PM_Dalibnieki[Dablībnieka numurs],0),4)</f>
        <v>0</v>
      </c>
      <c r="E476" s="197"/>
      <c r="F476" s="197"/>
      <c r="G476" s="84">
        <f>SUM(PM_Sportings[[#This Row],[Sporting]:[A-TRAP]])</f>
        <v>0</v>
      </c>
      <c r="H476" s="89" t="str">
        <f>IF(PM_Sportings[[#This Row],[Kopā Punkti]]&gt;0,RANK(PM_Sportings[[#This Row],[Kopā Punkti]],PM_Sportings[Kopā Punkti]),"NAV")</f>
        <v>NAV</v>
      </c>
      <c r="I476" s="129"/>
    </row>
    <row r="477" spans="2:9" ht="15" hidden="1" x14ac:dyDescent="0.25">
      <c r="B477" s="41">
        <v>470</v>
      </c>
      <c r="C477" s="86">
        <f>INDEX(PM_Dalibnieki[],MATCH(PM_Sportings[[#This Row],[Dablībnieka numurs]],PM_Dalibnieki[Dablībnieka numurs],0),2)</f>
        <v>0</v>
      </c>
      <c r="D477" s="86">
        <f>INDEX(PM_Dalibnieki[],MATCH(PM_Sportings[[#This Row],[Dablībnieka numurs]],PM_Dalibnieki[Dablībnieka numurs],0),4)</f>
        <v>0</v>
      </c>
      <c r="E477" s="197"/>
      <c r="F477" s="197"/>
      <c r="G477" s="84">
        <f>SUM(PM_Sportings[[#This Row],[Sporting]:[A-TRAP]])</f>
        <v>0</v>
      </c>
      <c r="H477" s="89" t="str">
        <f>IF(PM_Sportings[[#This Row],[Kopā Punkti]]&gt;0,RANK(PM_Sportings[[#This Row],[Kopā Punkti]],PM_Sportings[Kopā Punkti]),"NAV")</f>
        <v>NAV</v>
      </c>
      <c r="I477" s="129"/>
    </row>
    <row r="478" spans="2:9" ht="15" hidden="1" x14ac:dyDescent="0.25">
      <c r="B478" s="40">
        <v>471</v>
      </c>
      <c r="C478" s="86">
        <f>INDEX(PM_Dalibnieki[],MATCH(PM_Sportings[[#This Row],[Dablībnieka numurs]],PM_Dalibnieki[Dablībnieka numurs],0),2)</f>
        <v>0</v>
      </c>
      <c r="D478" s="86">
        <f>INDEX(PM_Dalibnieki[],MATCH(PM_Sportings[[#This Row],[Dablībnieka numurs]],PM_Dalibnieki[Dablībnieka numurs],0),4)</f>
        <v>0</v>
      </c>
      <c r="E478" s="197"/>
      <c r="F478" s="197"/>
      <c r="G478" s="84">
        <f>SUM(PM_Sportings[[#This Row],[Sporting]:[A-TRAP]])</f>
        <v>0</v>
      </c>
      <c r="H478" s="89" t="str">
        <f>IF(PM_Sportings[[#This Row],[Kopā Punkti]]&gt;0,RANK(PM_Sportings[[#This Row],[Kopā Punkti]],PM_Sportings[Kopā Punkti]),"NAV")</f>
        <v>NAV</v>
      </c>
      <c r="I478" s="129"/>
    </row>
    <row r="479" spans="2:9" ht="15" hidden="1" x14ac:dyDescent="0.25">
      <c r="B479" s="41">
        <v>472</v>
      </c>
      <c r="C479" s="86">
        <f>INDEX(PM_Dalibnieki[],MATCH(PM_Sportings[[#This Row],[Dablībnieka numurs]],PM_Dalibnieki[Dablībnieka numurs],0),2)</f>
        <v>0</v>
      </c>
      <c r="D479" s="86">
        <f>INDEX(PM_Dalibnieki[],MATCH(PM_Sportings[[#This Row],[Dablībnieka numurs]],PM_Dalibnieki[Dablībnieka numurs],0),4)</f>
        <v>0</v>
      </c>
      <c r="E479" s="197"/>
      <c r="F479" s="197"/>
      <c r="G479" s="84">
        <f>SUM(PM_Sportings[[#This Row],[Sporting]:[A-TRAP]])</f>
        <v>0</v>
      </c>
      <c r="H479" s="89" t="str">
        <f>IF(PM_Sportings[[#This Row],[Kopā Punkti]]&gt;0,RANK(PM_Sportings[[#This Row],[Kopā Punkti]],PM_Sportings[Kopā Punkti]),"NAV")</f>
        <v>NAV</v>
      </c>
      <c r="I479" s="129"/>
    </row>
    <row r="480" spans="2:9" ht="15" hidden="1" x14ac:dyDescent="0.25">
      <c r="B480" s="40">
        <v>473</v>
      </c>
      <c r="C480" s="86">
        <f>INDEX(PM_Dalibnieki[],MATCH(PM_Sportings[[#This Row],[Dablībnieka numurs]],PM_Dalibnieki[Dablībnieka numurs],0),2)</f>
        <v>0</v>
      </c>
      <c r="D480" s="86">
        <f>INDEX(PM_Dalibnieki[],MATCH(PM_Sportings[[#This Row],[Dablībnieka numurs]],PM_Dalibnieki[Dablībnieka numurs],0),4)</f>
        <v>0</v>
      </c>
      <c r="E480" s="197"/>
      <c r="F480" s="197"/>
      <c r="G480" s="84">
        <f>SUM(PM_Sportings[[#This Row],[Sporting]:[A-TRAP]])</f>
        <v>0</v>
      </c>
      <c r="H480" s="89" t="str">
        <f>IF(PM_Sportings[[#This Row],[Kopā Punkti]]&gt;0,RANK(PM_Sportings[[#This Row],[Kopā Punkti]],PM_Sportings[Kopā Punkti]),"NAV")</f>
        <v>NAV</v>
      </c>
      <c r="I480" s="129"/>
    </row>
    <row r="481" spans="2:9" ht="15" hidden="1" x14ac:dyDescent="0.25">
      <c r="B481" s="41">
        <v>474</v>
      </c>
      <c r="C481" s="86">
        <f>INDEX(PM_Dalibnieki[],MATCH(PM_Sportings[[#This Row],[Dablībnieka numurs]],PM_Dalibnieki[Dablībnieka numurs],0),2)</f>
        <v>0</v>
      </c>
      <c r="D481" s="86">
        <f>INDEX(PM_Dalibnieki[],MATCH(PM_Sportings[[#This Row],[Dablībnieka numurs]],PM_Dalibnieki[Dablībnieka numurs],0),4)</f>
        <v>0</v>
      </c>
      <c r="E481" s="197"/>
      <c r="F481" s="197"/>
      <c r="G481" s="84">
        <f>SUM(PM_Sportings[[#This Row],[Sporting]:[A-TRAP]])</f>
        <v>0</v>
      </c>
      <c r="H481" s="89" t="str">
        <f>IF(PM_Sportings[[#This Row],[Kopā Punkti]]&gt;0,RANK(PM_Sportings[[#This Row],[Kopā Punkti]],PM_Sportings[Kopā Punkti]),"NAV")</f>
        <v>NAV</v>
      </c>
      <c r="I481" s="129"/>
    </row>
    <row r="482" spans="2:9" ht="15" hidden="1" x14ac:dyDescent="0.25">
      <c r="B482" s="40">
        <v>475</v>
      </c>
      <c r="C482" s="86">
        <f>INDEX(PM_Dalibnieki[],MATCH(PM_Sportings[[#This Row],[Dablībnieka numurs]],PM_Dalibnieki[Dablībnieka numurs],0),2)</f>
        <v>0</v>
      </c>
      <c r="D482" s="86">
        <f>INDEX(PM_Dalibnieki[],MATCH(PM_Sportings[[#This Row],[Dablībnieka numurs]],PM_Dalibnieki[Dablībnieka numurs],0),4)</f>
        <v>0</v>
      </c>
      <c r="E482" s="197"/>
      <c r="F482" s="197"/>
      <c r="G482" s="84">
        <f>SUM(PM_Sportings[[#This Row],[Sporting]:[A-TRAP]])</f>
        <v>0</v>
      </c>
      <c r="H482" s="89" t="str">
        <f>IF(PM_Sportings[[#This Row],[Kopā Punkti]]&gt;0,RANK(PM_Sportings[[#This Row],[Kopā Punkti]],PM_Sportings[Kopā Punkti]),"NAV")</f>
        <v>NAV</v>
      </c>
      <c r="I482" s="129"/>
    </row>
    <row r="483" spans="2:9" ht="15" hidden="1" x14ac:dyDescent="0.25">
      <c r="B483" s="41">
        <v>476</v>
      </c>
      <c r="C483" s="86">
        <f>INDEX(PM_Dalibnieki[],MATCH(PM_Sportings[[#This Row],[Dablībnieka numurs]],PM_Dalibnieki[Dablībnieka numurs],0),2)</f>
        <v>0</v>
      </c>
      <c r="D483" s="86">
        <f>INDEX(PM_Dalibnieki[],MATCH(PM_Sportings[[#This Row],[Dablībnieka numurs]],PM_Dalibnieki[Dablībnieka numurs],0),4)</f>
        <v>0</v>
      </c>
      <c r="E483" s="197"/>
      <c r="F483" s="197"/>
      <c r="G483" s="84">
        <f>SUM(PM_Sportings[[#This Row],[Sporting]:[A-TRAP]])</f>
        <v>0</v>
      </c>
      <c r="H483" s="89" t="str">
        <f>IF(PM_Sportings[[#This Row],[Kopā Punkti]]&gt;0,RANK(PM_Sportings[[#This Row],[Kopā Punkti]],PM_Sportings[Kopā Punkti]),"NAV")</f>
        <v>NAV</v>
      </c>
      <c r="I483" s="129"/>
    </row>
    <row r="484" spans="2:9" ht="15" hidden="1" x14ac:dyDescent="0.25">
      <c r="B484" s="40">
        <v>477</v>
      </c>
      <c r="C484" s="86">
        <f>INDEX(PM_Dalibnieki[],MATCH(PM_Sportings[[#This Row],[Dablībnieka numurs]],PM_Dalibnieki[Dablībnieka numurs],0),2)</f>
        <v>0</v>
      </c>
      <c r="D484" s="86">
        <f>INDEX(PM_Dalibnieki[],MATCH(PM_Sportings[[#This Row],[Dablībnieka numurs]],PM_Dalibnieki[Dablībnieka numurs],0),4)</f>
        <v>0</v>
      </c>
      <c r="E484" s="197"/>
      <c r="F484" s="197"/>
      <c r="G484" s="84">
        <f>SUM(PM_Sportings[[#This Row],[Sporting]:[A-TRAP]])</f>
        <v>0</v>
      </c>
      <c r="H484" s="89" t="str">
        <f>IF(PM_Sportings[[#This Row],[Kopā Punkti]]&gt;0,RANK(PM_Sportings[[#This Row],[Kopā Punkti]],PM_Sportings[Kopā Punkti]),"NAV")</f>
        <v>NAV</v>
      </c>
      <c r="I484" s="129"/>
    </row>
    <row r="485" spans="2:9" ht="15" hidden="1" x14ac:dyDescent="0.25">
      <c r="B485" s="41">
        <v>478</v>
      </c>
      <c r="C485" s="86">
        <f>INDEX(PM_Dalibnieki[],MATCH(PM_Sportings[[#This Row],[Dablībnieka numurs]],PM_Dalibnieki[Dablībnieka numurs],0),2)</f>
        <v>0</v>
      </c>
      <c r="D485" s="86">
        <f>INDEX(PM_Dalibnieki[],MATCH(PM_Sportings[[#This Row],[Dablībnieka numurs]],PM_Dalibnieki[Dablībnieka numurs],0),4)</f>
        <v>0</v>
      </c>
      <c r="E485" s="197"/>
      <c r="F485" s="197"/>
      <c r="G485" s="84">
        <f>SUM(PM_Sportings[[#This Row],[Sporting]:[A-TRAP]])</f>
        <v>0</v>
      </c>
      <c r="H485" s="89" t="str">
        <f>IF(PM_Sportings[[#This Row],[Kopā Punkti]]&gt;0,RANK(PM_Sportings[[#This Row],[Kopā Punkti]],PM_Sportings[Kopā Punkti]),"NAV")</f>
        <v>NAV</v>
      </c>
      <c r="I485" s="129"/>
    </row>
    <row r="486" spans="2:9" ht="15" hidden="1" x14ac:dyDescent="0.25">
      <c r="B486" s="40">
        <v>479</v>
      </c>
      <c r="C486" s="86">
        <f>INDEX(PM_Dalibnieki[],MATCH(PM_Sportings[[#This Row],[Dablībnieka numurs]],PM_Dalibnieki[Dablībnieka numurs],0),2)</f>
        <v>0</v>
      </c>
      <c r="D486" s="86">
        <f>INDEX(PM_Dalibnieki[],MATCH(PM_Sportings[[#This Row],[Dablībnieka numurs]],PM_Dalibnieki[Dablībnieka numurs],0),4)</f>
        <v>0</v>
      </c>
      <c r="E486" s="197"/>
      <c r="F486" s="197"/>
      <c r="G486" s="84">
        <f>SUM(PM_Sportings[[#This Row],[Sporting]:[A-TRAP]])</f>
        <v>0</v>
      </c>
      <c r="H486" s="89" t="str">
        <f>IF(PM_Sportings[[#This Row],[Kopā Punkti]]&gt;0,RANK(PM_Sportings[[#This Row],[Kopā Punkti]],PM_Sportings[Kopā Punkti]),"NAV")</f>
        <v>NAV</v>
      </c>
      <c r="I486" s="129"/>
    </row>
    <row r="487" spans="2:9" ht="15" hidden="1" x14ac:dyDescent="0.25">
      <c r="B487" s="41">
        <v>480</v>
      </c>
      <c r="C487" s="86">
        <f>INDEX(PM_Dalibnieki[],MATCH(PM_Sportings[[#This Row],[Dablībnieka numurs]],PM_Dalibnieki[Dablībnieka numurs],0),2)</f>
        <v>0</v>
      </c>
      <c r="D487" s="86">
        <f>INDEX(PM_Dalibnieki[],MATCH(PM_Sportings[[#This Row],[Dablībnieka numurs]],PM_Dalibnieki[Dablībnieka numurs],0),4)</f>
        <v>0</v>
      </c>
      <c r="E487" s="197"/>
      <c r="F487" s="197"/>
      <c r="G487" s="84">
        <f>SUM(PM_Sportings[[#This Row],[Sporting]:[A-TRAP]])</f>
        <v>0</v>
      </c>
      <c r="H487" s="89" t="str">
        <f>IF(PM_Sportings[[#This Row],[Kopā Punkti]]&gt;0,RANK(PM_Sportings[[#This Row],[Kopā Punkti]],PM_Sportings[Kopā Punkti]),"NAV")</f>
        <v>NAV</v>
      </c>
      <c r="I487" s="129"/>
    </row>
    <row r="488" spans="2:9" ht="15" hidden="1" x14ac:dyDescent="0.25">
      <c r="B488" s="40">
        <v>481</v>
      </c>
      <c r="C488" s="86">
        <f>INDEX(PM_Dalibnieki[],MATCH(PM_Sportings[[#This Row],[Dablībnieka numurs]],PM_Dalibnieki[Dablībnieka numurs],0),2)</f>
        <v>0</v>
      </c>
      <c r="D488" s="86">
        <f>INDEX(PM_Dalibnieki[],MATCH(PM_Sportings[[#This Row],[Dablībnieka numurs]],PM_Dalibnieki[Dablībnieka numurs],0),4)</f>
        <v>0</v>
      </c>
      <c r="E488" s="197"/>
      <c r="F488" s="197"/>
      <c r="G488" s="84">
        <f>SUM(PM_Sportings[[#This Row],[Sporting]:[A-TRAP]])</f>
        <v>0</v>
      </c>
      <c r="H488" s="89" t="str">
        <f>IF(PM_Sportings[[#This Row],[Kopā Punkti]]&gt;0,RANK(PM_Sportings[[#This Row],[Kopā Punkti]],PM_Sportings[Kopā Punkti]),"NAV")</f>
        <v>NAV</v>
      </c>
      <c r="I488" s="129"/>
    </row>
    <row r="489" spans="2:9" ht="15" hidden="1" x14ac:dyDescent="0.25">
      <c r="B489" s="41">
        <v>482</v>
      </c>
      <c r="C489" s="86">
        <f>INDEX(PM_Dalibnieki[],MATCH(PM_Sportings[[#This Row],[Dablībnieka numurs]],PM_Dalibnieki[Dablībnieka numurs],0),2)</f>
        <v>0</v>
      </c>
      <c r="D489" s="86">
        <f>INDEX(PM_Dalibnieki[],MATCH(PM_Sportings[[#This Row],[Dablībnieka numurs]],PM_Dalibnieki[Dablībnieka numurs],0),4)</f>
        <v>0</v>
      </c>
      <c r="E489" s="197"/>
      <c r="F489" s="197"/>
      <c r="G489" s="84">
        <f>SUM(PM_Sportings[[#This Row],[Sporting]:[A-TRAP]])</f>
        <v>0</v>
      </c>
      <c r="H489" s="89" t="str">
        <f>IF(PM_Sportings[[#This Row],[Kopā Punkti]]&gt;0,RANK(PM_Sportings[[#This Row],[Kopā Punkti]],PM_Sportings[Kopā Punkti]),"NAV")</f>
        <v>NAV</v>
      </c>
      <c r="I489" s="129"/>
    </row>
    <row r="490" spans="2:9" ht="15" hidden="1" x14ac:dyDescent="0.25">
      <c r="B490" s="40">
        <v>483</v>
      </c>
      <c r="C490" s="86">
        <f>INDEX(PM_Dalibnieki[],MATCH(PM_Sportings[[#This Row],[Dablībnieka numurs]],PM_Dalibnieki[Dablībnieka numurs],0),2)</f>
        <v>0</v>
      </c>
      <c r="D490" s="86">
        <f>INDEX(PM_Dalibnieki[],MATCH(PM_Sportings[[#This Row],[Dablībnieka numurs]],PM_Dalibnieki[Dablībnieka numurs],0),4)</f>
        <v>0</v>
      </c>
      <c r="E490" s="197"/>
      <c r="F490" s="197"/>
      <c r="G490" s="84">
        <f>SUM(PM_Sportings[[#This Row],[Sporting]:[A-TRAP]])</f>
        <v>0</v>
      </c>
      <c r="H490" s="89" t="str">
        <f>IF(PM_Sportings[[#This Row],[Kopā Punkti]]&gt;0,RANK(PM_Sportings[[#This Row],[Kopā Punkti]],PM_Sportings[Kopā Punkti]),"NAV")</f>
        <v>NAV</v>
      </c>
      <c r="I490" s="129"/>
    </row>
    <row r="491" spans="2:9" ht="15" hidden="1" x14ac:dyDescent="0.25">
      <c r="B491" s="41">
        <v>484</v>
      </c>
      <c r="C491" s="86">
        <f>INDEX(PM_Dalibnieki[],MATCH(PM_Sportings[[#This Row],[Dablībnieka numurs]],PM_Dalibnieki[Dablībnieka numurs],0),2)</f>
        <v>0</v>
      </c>
      <c r="D491" s="86">
        <f>INDEX(PM_Dalibnieki[],MATCH(PM_Sportings[[#This Row],[Dablībnieka numurs]],PM_Dalibnieki[Dablībnieka numurs],0),4)</f>
        <v>0</v>
      </c>
      <c r="E491" s="197"/>
      <c r="F491" s="197"/>
      <c r="G491" s="84">
        <f>SUM(PM_Sportings[[#This Row],[Sporting]:[A-TRAP]])</f>
        <v>0</v>
      </c>
      <c r="H491" s="89" t="str">
        <f>IF(PM_Sportings[[#This Row],[Kopā Punkti]]&gt;0,RANK(PM_Sportings[[#This Row],[Kopā Punkti]],PM_Sportings[Kopā Punkti]),"NAV")</f>
        <v>NAV</v>
      </c>
      <c r="I491" s="129"/>
    </row>
    <row r="492" spans="2:9" ht="15" hidden="1" x14ac:dyDescent="0.25">
      <c r="B492" s="40">
        <v>485</v>
      </c>
      <c r="C492" s="86">
        <f>INDEX(PM_Dalibnieki[],MATCH(PM_Sportings[[#This Row],[Dablībnieka numurs]],PM_Dalibnieki[Dablībnieka numurs],0),2)</f>
        <v>0</v>
      </c>
      <c r="D492" s="86">
        <f>INDEX(PM_Dalibnieki[],MATCH(PM_Sportings[[#This Row],[Dablībnieka numurs]],PM_Dalibnieki[Dablībnieka numurs],0),4)</f>
        <v>0</v>
      </c>
      <c r="E492" s="197"/>
      <c r="F492" s="197"/>
      <c r="G492" s="84">
        <f>SUM(PM_Sportings[[#This Row],[Sporting]:[A-TRAP]])</f>
        <v>0</v>
      </c>
      <c r="H492" s="89" t="str">
        <f>IF(PM_Sportings[[#This Row],[Kopā Punkti]]&gt;0,RANK(PM_Sportings[[#This Row],[Kopā Punkti]],PM_Sportings[Kopā Punkti]),"NAV")</f>
        <v>NAV</v>
      </c>
      <c r="I492" s="129"/>
    </row>
    <row r="493" spans="2:9" ht="15" hidden="1" x14ac:dyDescent="0.25">
      <c r="B493" s="41">
        <v>486</v>
      </c>
      <c r="C493" s="86">
        <f>INDEX(PM_Dalibnieki[],MATCH(PM_Sportings[[#This Row],[Dablībnieka numurs]],PM_Dalibnieki[Dablībnieka numurs],0),2)</f>
        <v>0</v>
      </c>
      <c r="D493" s="86">
        <f>INDEX(PM_Dalibnieki[],MATCH(PM_Sportings[[#This Row],[Dablībnieka numurs]],PM_Dalibnieki[Dablībnieka numurs],0),4)</f>
        <v>0</v>
      </c>
      <c r="E493" s="197"/>
      <c r="F493" s="197"/>
      <c r="G493" s="84">
        <f>SUM(PM_Sportings[[#This Row],[Sporting]:[A-TRAP]])</f>
        <v>0</v>
      </c>
      <c r="H493" s="89" t="str">
        <f>IF(PM_Sportings[[#This Row],[Kopā Punkti]]&gt;0,RANK(PM_Sportings[[#This Row],[Kopā Punkti]],PM_Sportings[Kopā Punkti]),"NAV")</f>
        <v>NAV</v>
      </c>
      <c r="I493" s="129"/>
    </row>
    <row r="494" spans="2:9" ht="15" hidden="1" x14ac:dyDescent="0.25">
      <c r="B494" s="40">
        <v>487</v>
      </c>
      <c r="C494" s="86">
        <f>INDEX(PM_Dalibnieki[],MATCH(PM_Sportings[[#This Row],[Dablībnieka numurs]],PM_Dalibnieki[Dablībnieka numurs],0),2)</f>
        <v>0</v>
      </c>
      <c r="D494" s="86">
        <f>INDEX(PM_Dalibnieki[],MATCH(PM_Sportings[[#This Row],[Dablībnieka numurs]],PM_Dalibnieki[Dablībnieka numurs],0),4)</f>
        <v>0</v>
      </c>
      <c r="E494" s="197"/>
      <c r="F494" s="197"/>
      <c r="G494" s="84">
        <f>SUM(PM_Sportings[[#This Row],[Sporting]:[A-TRAP]])</f>
        <v>0</v>
      </c>
      <c r="H494" s="89" t="str">
        <f>IF(PM_Sportings[[#This Row],[Kopā Punkti]]&gt;0,RANK(PM_Sportings[[#This Row],[Kopā Punkti]],PM_Sportings[Kopā Punkti]),"NAV")</f>
        <v>NAV</v>
      </c>
      <c r="I494" s="129"/>
    </row>
    <row r="495" spans="2:9" ht="15" hidden="1" x14ac:dyDescent="0.25">
      <c r="B495" s="41">
        <v>488</v>
      </c>
      <c r="C495" s="86">
        <f>INDEX(PM_Dalibnieki[],MATCH(PM_Sportings[[#This Row],[Dablībnieka numurs]],PM_Dalibnieki[Dablībnieka numurs],0),2)</f>
        <v>0</v>
      </c>
      <c r="D495" s="86">
        <f>INDEX(PM_Dalibnieki[],MATCH(PM_Sportings[[#This Row],[Dablībnieka numurs]],PM_Dalibnieki[Dablībnieka numurs],0),4)</f>
        <v>0</v>
      </c>
      <c r="E495" s="197"/>
      <c r="F495" s="197"/>
      <c r="G495" s="84">
        <f>SUM(PM_Sportings[[#This Row],[Sporting]:[A-TRAP]])</f>
        <v>0</v>
      </c>
      <c r="H495" s="89" t="str">
        <f>IF(PM_Sportings[[#This Row],[Kopā Punkti]]&gt;0,RANK(PM_Sportings[[#This Row],[Kopā Punkti]],PM_Sportings[Kopā Punkti]),"NAV")</f>
        <v>NAV</v>
      </c>
      <c r="I495" s="129"/>
    </row>
    <row r="496" spans="2:9" ht="15" hidden="1" x14ac:dyDescent="0.25">
      <c r="B496" s="40">
        <v>489</v>
      </c>
      <c r="C496" s="86">
        <f>INDEX(PM_Dalibnieki[],MATCH(PM_Sportings[[#This Row],[Dablībnieka numurs]],PM_Dalibnieki[Dablībnieka numurs],0),2)</f>
        <v>0</v>
      </c>
      <c r="D496" s="86">
        <f>INDEX(PM_Dalibnieki[],MATCH(PM_Sportings[[#This Row],[Dablībnieka numurs]],PM_Dalibnieki[Dablībnieka numurs],0),4)</f>
        <v>0</v>
      </c>
      <c r="E496" s="197"/>
      <c r="F496" s="197"/>
      <c r="G496" s="84">
        <f>SUM(PM_Sportings[[#This Row],[Sporting]:[A-TRAP]])</f>
        <v>0</v>
      </c>
      <c r="H496" s="89" t="str">
        <f>IF(PM_Sportings[[#This Row],[Kopā Punkti]]&gt;0,RANK(PM_Sportings[[#This Row],[Kopā Punkti]],PM_Sportings[Kopā Punkti]),"NAV")</f>
        <v>NAV</v>
      </c>
      <c r="I496" s="129"/>
    </row>
    <row r="497" spans="2:9" ht="15" hidden="1" x14ac:dyDescent="0.25">
      <c r="B497" s="41">
        <v>490</v>
      </c>
      <c r="C497" s="86">
        <f>INDEX(PM_Dalibnieki[],MATCH(PM_Sportings[[#This Row],[Dablībnieka numurs]],PM_Dalibnieki[Dablībnieka numurs],0),2)</f>
        <v>0</v>
      </c>
      <c r="D497" s="86">
        <f>INDEX(PM_Dalibnieki[],MATCH(PM_Sportings[[#This Row],[Dablībnieka numurs]],PM_Dalibnieki[Dablībnieka numurs],0),4)</f>
        <v>0</v>
      </c>
      <c r="E497" s="197"/>
      <c r="F497" s="197"/>
      <c r="G497" s="84">
        <f>SUM(PM_Sportings[[#This Row],[Sporting]:[A-TRAP]])</f>
        <v>0</v>
      </c>
      <c r="H497" s="89" t="str">
        <f>IF(PM_Sportings[[#This Row],[Kopā Punkti]]&gt;0,RANK(PM_Sportings[[#This Row],[Kopā Punkti]],PM_Sportings[Kopā Punkti]),"NAV")</f>
        <v>NAV</v>
      </c>
      <c r="I497" s="129"/>
    </row>
    <row r="498" spans="2:9" ht="15" hidden="1" x14ac:dyDescent="0.25">
      <c r="B498" s="40">
        <v>491</v>
      </c>
      <c r="C498" s="86">
        <f>INDEX(PM_Dalibnieki[],MATCH(PM_Sportings[[#This Row],[Dablībnieka numurs]],PM_Dalibnieki[Dablībnieka numurs],0),2)</f>
        <v>0</v>
      </c>
      <c r="D498" s="86">
        <f>INDEX(PM_Dalibnieki[],MATCH(PM_Sportings[[#This Row],[Dablībnieka numurs]],PM_Dalibnieki[Dablībnieka numurs],0),4)</f>
        <v>0</v>
      </c>
      <c r="E498" s="197"/>
      <c r="F498" s="197"/>
      <c r="G498" s="84">
        <f>SUM(PM_Sportings[[#This Row],[Sporting]:[A-TRAP]])</f>
        <v>0</v>
      </c>
      <c r="H498" s="89" t="str">
        <f>IF(PM_Sportings[[#This Row],[Kopā Punkti]]&gt;0,RANK(PM_Sportings[[#This Row],[Kopā Punkti]],PM_Sportings[Kopā Punkti]),"NAV")</f>
        <v>NAV</v>
      </c>
      <c r="I498" s="129"/>
    </row>
    <row r="499" spans="2:9" ht="15" hidden="1" x14ac:dyDescent="0.25">
      <c r="B499" s="41">
        <v>492</v>
      </c>
      <c r="C499" s="86">
        <f>INDEX(PM_Dalibnieki[],MATCH(PM_Sportings[[#This Row],[Dablībnieka numurs]],PM_Dalibnieki[Dablībnieka numurs],0),2)</f>
        <v>0</v>
      </c>
      <c r="D499" s="86">
        <f>INDEX(PM_Dalibnieki[],MATCH(PM_Sportings[[#This Row],[Dablībnieka numurs]],PM_Dalibnieki[Dablībnieka numurs],0),4)</f>
        <v>0</v>
      </c>
      <c r="E499" s="197"/>
      <c r="F499" s="197"/>
      <c r="G499" s="84">
        <f>SUM(PM_Sportings[[#This Row],[Sporting]:[A-TRAP]])</f>
        <v>0</v>
      </c>
      <c r="H499" s="89" t="str">
        <f>IF(PM_Sportings[[#This Row],[Kopā Punkti]]&gt;0,RANK(PM_Sportings[[#This Row],[Kopā Punkti]],PM_Sportings[Kopā Punkti]),"NAV")</f>
        <v>NAV</v>
      </c>
      <c r="I499" s="129"/>
    </row>
    <row r="500" spans="2:9" ht="15" hidden="1" x14ac:dyDescent="0.25">
      <c r="B500" s="40">
        <v>493</v>
      </c>
      <c r="C500" s="87">
        <f>INDEX(PM_Dalibnieki[],MATCH(PM_Sportings[[#This Row],[Dablībnieka numurs]],PM_Dalibnieki[Dablībnieka numurs],0),2)</f>
        <v>0</v>
      </c>
      <c r="D500" s="87">
        <f>INDEX(PM_Dalibnieki[],MATCH(PM_Sportings[[#This Row],[Dablībnieka numurs]],PM_Dalibnieki[Dablībnieka numurs],0),4)</f>
        <v>0</v>
      </c>
      <c r="E500" s="197"/>
      <c r="F500" s="197"/>
      <c r="G500" s="84">
        <f>SUM(PM_Sportings[[#This Row],[Sporting]:[A-TRAP]])</f>
        <v>0</v>
      </c>
      <c r="H500" s="89" t="str">
        <f>IF(PM_Sportings[[#This Row],[Kopā Punkti]]&gt;0,RANK(PM_Sportings[[#This Row],[Kopā Punkti]],PM_Sportings[Kopā Punkti]),"NAV")</f>
        <v>NAV</v>
      </c>
      <c r="I500" s="129"/>
    </row>
  </sheetData>
  <sheetProtection algorithmName="SHA-512" hashValue="jvQkMrZwMbMiYfr129pdAKEn/uMW0BEGtQJ2nm39VO/QjZMEIlgB0rQ3bLSVtEGQyD/ZRo9o9wndpxUZYp5QaA==" saltValue="S8O5O5cB2wgBNW2ZzKJtVg==" spinCount="100000" sheet="1" objects="1" scenarios="1" selectLockedCells="1" sort="0" autoFilter="0" pivotTables="0" selectUnlockedCells="1"/>
  <mergeCells count="1">
    <mergeCell ref="H2:I6"/>
  </mergeCells>
  <phoneticPr fontId="22" type="noConversion"/>
  <conditionalFormatting sqref="H8:H500 I85:I500">
    <cfRule type="top10" dxfId="40" priority="2" bottom="1" rank="3"/>
  </conditionalFormatting>
  <conditionalFormatting sqref="E8:F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39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B1:Z499"/>
  <sheetViews>
    <sheetView topLeftCell="A4" workbookViewId="0"/>
  </sheetViews>
  <sheetFormatPr defaultRowHeight="12.75" x14ac:dyDescent="0.2"/>
  <cols>
    <col min="1" max="1" width="9.140625" style="39"/>
    <col min="2" max="2" width="11.7109375" style="39" customWidth="1"/>
    <col min="3" max="3" width="17.140625" style="39" customWidth="1"/>
    <col min="4" max="4" width="13.140625" style="39" customWidth="1"/>
    <col min="5" max="5" width="19.42578125" style="39" customWidth="1"/>
    <col min="6" max="14" width="10.28515625" style="39" customWidth="1"/>
    <col min="15" max="15" width="16.28515625" style="39" customWidth="1"/>
    <col min="16" max="16" width="15.7109375" style="39" customWidth="1"/>
    <col min="17" max="17" width="18" style="39" customWidth="1"/>
    <col min="18" max="18" width="17.42578125" style="39" customWidth="1"/>
    <col min="19" max="21" width="9.140625" style="39"/>
    <col min="22" max="22" width="10.5703125" style="39" customWidth="1"/>
    <col min="23" max="23" width="13" style="39" customWidth="1"/>
    <col min="24" max="16384" width="9.140625" style="39"/>
  </cols>
  <sheetData>
    <row r="1" spans="2:26" ht="18.75" customHeight="1" x14ac:dyDescent="0.25">
      <c r="B1" s="170" t="str">
        <f>'MB Config'!D1</f>
        <v xml:space="preserve">PURNAVU MUIŽAS Kauss 2019         </v>
      </c>
      <c r="C1" s="136"/>
      <c r="D1" s="136"/>
      <c r="E1" s="136"/>
      <c r="F1" s="136"/>
      <c r="G1" s="136"/>
      <c r="H1" s="136"/>
      <c r="I1" s="136"/>
      <c r="J1" s="199"/>
      <c r="K1" s="199"/>
      <c r="L1" s="199"/>
      <c r="M1" s="199"/>
      <c r="N1" s="199"/>
      <c r="O1" s="199"/>
      <c r="P1" s="200"/>
      <c r="Q1" s="268"/>
      <c r="R1" s="269"/>
    </row>
    <row r="2" spans="2:26" ht="18.75" customHeight="1" x14ac:dyDescent="0.25">
      <c r="B2" s="170"/>
      <c r="C2" s="136"/>
      <c r="D2" s="136"/>
      <c r="E2" s="136"/>
      <c r="F2" s="136"/>
      <c r="G2" s="136"/>
      <c r="H2" s="136"/>
      <c r="I2" s="136"/>
      <c r="J2" s="199"/>
      <c r="K2" s="199"/>
      <c r="L2" s="199"/>
      <c r="M2" s="199"/>
      <c r="N2" s="199"/>
      <c r="O2" s="199"/>
      <c r="P2" s="199"/>
      <c r="Q2" s="270"/>
      <c r="R2" s="271"/>
    </row>
    <row r="3" spans="2:26" ht="15" customHeight="1" x14ac:dyDescent="0.25">
      <c r="B3" s="170"/>
      <c r="C3" s="136" t="str">
        <f>'MB Config'!D2</f>
        <v xml:space="preserve">Mārkulīčos,  2019.gada 15.jūnijā </v>
      </c>
      <c r="D3" s="136"/>
      <c r="E3" s="136"/>
      <c r="F3" s="136"/>
      <c r="G3" s="136"/>
      <c r="H3" s="136"/>
      <c r="I3" s="136"/>
      <c r="J3" s="199"/>
      <c r="K3" s="199"/>
      <c r="L3" s="199"/>
      <c r="M3" s="199"/>
      <c r="N3" s="199"/>
      <c r="O3" s="199"/>
      <c r="P3" s="199"/>
      <c r="Q3" s="270"/>
      <c r="R3" s="271"/>
    </row>
    <row r="4" spans="2:26" ht="15" customHeight="1" thickBot="1" x14ac:dyDescent="0.3">
      <c r="B4" s="170"/>
      <c r="C4" s="136"/>
      <c r="D4" s="136"/>
      <c r="E4" s="136"/>
      <c r="F4" s="136"/>
      <c r="G4" s="136"/>
      <c r="H4" s="136"/>
      <c r="I4" s="136"/>
      <c r="J4" s="199"/>
      <c r="K4" s="199"/>
      <c r="L4" s="199"/>
      <c r="M4" s="199"/>
      <c r="N4" s="199"/>
      <c r="O4" s="199"/>
      <c r="P4" s="199"/>
      <c r="Q4" s="270"/>
      <c r="R4" s="271"/>
      <c r="U4" s="201"/>
      <c r="V4" s="201"/>
      <c r="W4" s="201"/>
      <c r="X4" s="201"/>
    </row>
    <row r="5" spans="2:26" ht="18.75" customHeight="1" thickBot="1" x14ac:dyDescent="0.3">
      <c r="B5" s="170"/>
      <c r="C5" s="202" t="s">
        <v>305</v>
      </c>
      <c r="D5" s="202"/>
      <c r="E5" s="202"/>
      <c r="F5" s="265" t="s">
        <v>306</v>
      </c>
      <c r="G5" s="266"/>
      <c r="H5" s="267"/>
      <c r="I5" s="265" t="s">
        <v>307</v>
      </c>
      <c r="J5" s="266"/>
      <c r="K5" s="267"/>
      <c r="L5" s="265" t="s">
        <v>301</v>
      </c>
      <c r="M5" s="266"/>
      <c r="N5" s="267"/>
      <c r="O5" s="203"/>
      <c r="P5" s="203"/>
      <c r="Q5" s="272"/>
      <c r="R5" s="273"/>
      <c r="U5" s="201"/>
      <c r="V5" s="201"/>
      <c r="W5" s="201"/>
      <c r="X5" s="201"/>
    </row>
    <row r="6" spans="2:26" ht="69" customHeight="1" x14ac:dyDescent="0.2">
      <c r="B6" s="204" t="s">
        <v>13</v>
      </c>
      <c r="C6" s="205" t="s">
        <v>14</v>
      </c>
      <c r="D6" s="205" t="s">
        <v>15</v>
      </c>
      <c r="E6" s="206" t="s">
        <v>16</v>
      </c>
      <c r="F6" s="207" t="s">
        <v>308</v>
      </c>
      <c r="G6" s="208" t="s">
        <v>309</v>
      </c>
      <c r="H6" s="209" t="s">
        <v>310</v>
      </c>
      <c r="I6" s="210" t="s">
        <v>311</v>
      </c>
      <c r="J6" s="211" t="s">
        <v>312</v>
      </c>
      <c r="K6" s="209" t="s">
        <v>313</v>
      </c>
      <c r="L6" s="210" t="s">
        <v>314</v>
      </c>
      <c r="M6" s="208" t="s">
        <v>315</v>
      </c>
      <c r="N6" s="209" t="s">
        <v>316</v>
      </c>
      <c r="O6" s="212" t="s">
        <v>317</v>
      </c>
      <c r="P6" s="213" t="s">
        <v>318</v>
      </c>
      <c r="Q6" s="214" t="s">
        <v>319</v>
      </c>
      <c r="R6" s="213" t="s">
        <v>320</v>
      </c>
      <c r="U6" s="201"/>
      <c r="V6" s="201"/>
      <c r="W6" s="201"/>
      <c r="X6" s="201"/>
    </row>
    <row r="7" spans="2:26" ht="15" x14ac:dyDescent="0.25">
      <c r="B7" s="90">
        <v>8</v>
      </c>
      <c r="C7" s="91" t="str">
        <f>INDEX(PM_Dalibnieki[],MATCH(PM_Kompleksais[[#This Row],[Dablībnieka numurs]],PM_Dalibnieki[Dablībnieka numurs],0),2)</f>
        <v>Mārkulīči-Zala arms 3</v>
      </c>
      <c r="D7" s="91" t="str">
        <f>INDEX(PM_Dalibnieki[],MATCH(PM_Kompleksais[[#This Row],[Dablībnieka numurs]],PM_Dalibnieki[Dablībnieka numurs],0),3)</f>
        <v>Meistars</v>
      </c>
      <c r="E7" s="92" t="str">
        <f>INDEX(PM_Dalibnieki[],MATCH(PM_Kompleksais[[#This Row],[Dablībnieka numurs]],PM_Dalibnieki[Dablībnieka numurs],0),4)</f>
        <v>Jānis  Zandbergs</v>
      </c>
      <c r="F7" s="93">
        <f>INDEX(PM_Cuka[],MATCH(PM_Kompleksais[[#This Row],[Dablībnieka numurs]],PM_Cuka[Dablībnieka numurs],0),12)</f>
        <v>384</v>
      </c>
      <c r="G7" s="215">
        <f>INDEX(PM_Cuka[],MATCH(PM_Kompleksais[[#This Row],[Dablībnieka numurs]],PM_Cuka[Dablībnieka numurs],0),13)</f>
        <v>3</v>
      </c>
      <c r="H7" s="216">
        <f>INDEX(PM_Cuka[],MATCH(PM_Kompleksais[[#This Row],[Dablībnieka numurs]],PM_Cuka[Dablībnieka numurs],0),14)</f>
        <v>3</v>
      </c>
      <c r="I7" s="217">
        <f>INDEX(PM_EULopi[],MATCH(PM_Kompleksais[[#This Row],[Dablībnieka numurs]],PM_EULopi[Dablībnieka numurs],0),33)</f>
        <v>196</v>
      </c>
      <c r="J7" s="215">
        <f>INDEX(PM_EULopi[],MATCH(PM_Kompleksais[[#This Row],[Dablībnieka numurs]],PM_EULopi[Dablībnieka numurs],0),35)</f>
        <v>2</v>
      </c>
      <c r="K7" s="216">
        <f>INDEX(PM_EULopi[],MATCH(PM_Kompleksais[[#This Row],[Dablībnieka numurs]],PM_EULopi[Dablībnieka numurs],0),36)</f>
        <v>2</v>
      </c>
      <c r="L7" s="217">
        <f>INDEX(PM_Sportings[],MATCH(PM_Kompleksais[[#This Row],[Dablībnieka numurs]],PM_Sportings[Dablībnieka numurs],0),6)</f>
        <v>47</v>
      </c>
      <c r="M7" s="215">
        <f>INDEX(PM_Sportings[],MATCH(PM_Kompleksais[[#This Row],[Dablībnieka numurs]],PM_Sportings[Dablībnieka numurs],0),7)</f>
        <v>4</v>
      </c>
      <c r="N7" s="216">
        <f>INDEX(PM_Sportings[],MATCH(PM_Kompleksais[[#This Row],[Dablībnieka numurs]],PM_Sportings[Dablībnieka numurs],0),8)</f>
        <v>5</v>
      </c>
      <c r="O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</v>
      </c>
      <c r="P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</v>
      </c>
      <c r="Q7" s="220">
        <f>IF(ISNUMBER(PM_Kompleksais[[#This Row],[Vietu
Summa
(AUTO)]]),RANK(PM_Kompleksais[[#This Row],[Vietu
Summa
(AUTO)]],PM_Kompleksais[Vietu
Summa
(AUTO)],1),"Trūkst Rezultāts")</f>
        <v>1</v>
      </c>
      <c r="R7" s="221">
        <f>IF(ISNUMBER(PM_Kompleksais[[#This Row],[Vietu
Summa
(AUTO)]]),RANK(PM_Kompleksais[[#This Row],[Vietu
Summa
(Tiesnešu)]],PM_Kompleksais[Vietu
Summa
(Tiesnešu)],1),"Trūkst Rezultāts")</f>
        <v>1</v>
      </c>
      <c r="U7" s="201"/>
      <c r="V7" s="201"/>
      <c r="W7" s="201"/>
      <c r="X7" s="201"/>
    </row>
    <row r="8" spans="2:26" ht="15" x14ac:dyDescent="0.25">
      <c r="B8" s="90">
        <v>25</v>
      </c>
      <c r="C8" s="91" t="str">
        <f>INDEX(PM_Dalibnieki[],MATCH(PM_Kompleksais[[#This Row],[Dablībnieka numurs]],PM_Dalibnieki[Dablībnieka numurs],0),2)</f>
        <v>Meža sports</v>
      </c>
      <c r="D8" s="91" t="str">
        <f>INDEX(PM_Dalibnieki[],MATCH(PM_Kompleksais[[#This Row],[Dablībnieka numurs]],PM_Dalibnieki[Dablībnieka numurs],0),3)</f>
        <v>Meistars</v>
      </c>
      <c r="E8" s="92" t="str">
        <f>INDEX(PM_Dalibnieki[],MATCH(PM_Kompleksais[[#This Row],[Dablībnieka numurs]],PM_Dalibnieki[Dablībnieka numurs],0),4)</f>
        <v>Andis Apse</v>
      </c>
      <c r="F8" s="93">
        <f>INDEX(PM_Cuka[],MATCH(PM_Kompleksais[[#This Row],[Dablībnieka numurs]],PM_Cuka[Dablībnieka numurs],0),12)</f>
        <v>368</v>
      </c>
      <c r="G8" s="215">
        <f>INDEX(PM_Cuka[],MATCH(PM_Kompleksais[[#This Row],[Dablībnieka numurs]],PM_Cuka[Dablībnieka numurs],0),13)</f>
        <v>7</v>
      </c>
      <c r="H8" s="216">
        <f>INDEX(PM_Cuka[],MATCH(PM_Kompleksais[[#This Row],[Dablībnieka numurs]],PM_Cuka[Dablībnieka numurs],0),14)</f>
        <v>7</v>
      </c>
      <c r="I8" s="217">
        <f>INDEX(PM_EULopi[],MATCH(PM_Kompleksais[[#This Row],[Dablībnieka numurs]],PM_EULopi[Dablībnieka numurs],0),33)</f>
        <v>189</v>
      </c>
      <c r="J8" s="215">
        <f>INDEX(PM_EULopi[],MATCH(PM_Kompleksais[[#This Row],[Dablībnieka numurs]],PM_EULopi[Dablībnieka numurs],0),35)</f>
        <v>8</v>
      </c>
      <c r="K8" s="216">
        <f>INDEX(PM_EULopi[],MATCH(PM_Kompleksais[[#This Row],[Dablībnieka numurs]],PM_EULopi[Dablībnieka numurs],0),36)</f>
        <v>8</v>
      </c>
      <c r="L8" s="217">
        <f>INDEX(PM_Sportings[],MATCH(PM_Kompleksais[[#This Row],[Dablībnieka numurs]],PM_Sportings[Dablībnieka numurs],0),6)</f>
        <v>47</v>
      </c>
      <c r="M8" s="215">
        <f>INDEX(PM_Sportings[],MATCH(PM_Kompleksais[[#This Row],[Dablībnieka numurs]],PM_Sportings[Dablībnieka numurs],0),7)</f>
        <v>4</v>
      </c>
      <c r="N8" s="216">
        <f>INDEX(PM_Sportings[],MATCH(PM_Kompleksais[[#This Row],[Dablībnieka numurs]],PM_Sportings[Dablībnieka numurs],0),8)</f>
        <v>4</v>
      </c>
      <c r="O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19</v>
      </c>
      <c r="P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19</v>
      </c>
      <c r="Q8" s="220">
        <f>IF(ISNUMBER(PM_Kompleksais[[#This Row],[Vietu
Summa
(AUTO)]]),RANK(PM_Kompleksais[[#This Row],[Vietu
Summa
(AUTO)]],PM_Kompleksais[Vietu
Summa
(AUTO)],1),"Trūkst Rezultāts")</f>
        <v>2</v>
      </c>
      <c r="R8" s="221">
        <f>IF(ISNUMBER(PM_Kompleksais[[#This Row],[Vietu
Summa
(AUTO)]]),RANK(PM_Kompleksais[[#This Row],[Vietu
Summa
(Tiesnešu)]],PM_Kompleksais[Vietu
Summa
(Tiesnešu)],1),"Trūkst Rezultāts")</f>
        <v>2</v>
      </c>
      <c r="U8" s="201"/>
      <c r="V8" s="201"/>
      <c r="W8" s="201"/>
      <c r="X8" s="201"/>
    </row>
    <row r="9" spans="2:26" ht="15" x14ac:dyDescent="0.25">
      <c r="B9" s="90">
        <v>86</v>
      </c>
      <c r="C9" s="91">
        <f>INDEX(PM_Dalibnieki[],MATCH(PM_Kompleksais[[#This Row],[Dablībnieka numurs]],PM_Dalibnieki[Dablībnieka numurs],0),2)</f>
        <v>0</v>
      </c>
      <c r="D9" s="91" t="str">
        <f>INDEX(PM_Dalibnieki[],MATCH(PM_Kompleksais[[#This Row],[Dablībnieka numurs]],PM_Dalibnieki[Dablībnieka numurs],0),3)</f>
        <v>Meistars</v>
      </c>
      <c r="E9" s="92" t="str">
        <f>INDEX(PM_Dalibnieki[],MATCH(PM_Kompleksais[[#This Row],[Dablībnieka numurs]],PM_Dalibnieki[Dablībnieka numurs],0),4)</f>
        <v>Kārlis Lapiņš</v>
      </c>
      <c r="F9" s="93">
        <f>INDEX(PM_Cuka[],MATCH(PM_Kompleksais[[#This Row],[Dablībnieka numurs]],PM_Cuka[Dablībnieka numurs],0),12)</f>
        <v>367</v>
      </c>
      <c r="G9" s="215">
        <f>INDEX(PM_Cuka[],MATCH(PM_Kompleksais[[#This Row],[Dablībnieka numurs]],PM_Cuka[Dablībnieka numurs],0),13)</f>
        <v>8</v>
      </c>
      <c r="H9" s="216">
        <f>INDEX(PM_Cuka[],MATCH(PM_Kompleksais[[#This Row],[Dablībnieka numurs]],PM_Cuka[Dablībnieka numurs],0),14)</f>
        <v>8</v>
      </c>
      <c r="I9" s="217">
        <f>INDEX(PM_EULopi[],MATCH(PM_Kompleksais[[#This Row],[Dablībnieka numurs]],PM_EULopi[Dablībnieka numurs],0),33)</f>
        <v>193</v>
      </c>
      <c r="J9" s="215">
        <f>INDEX(PM_EULopi[],MATCH(PM_Kompleksais[[#This Row],[Dablībnieka numurs]],PM_EULopi[Dablībnieka numurs],0),35)</f>
        <v>3</v>
      </c>
      <c r="K9" s="216">
        <f>INDEX(PM_EULopi[],MATCH(PM_Kompleksais[[#This Row],[Dablībnieka numurs]],PM_EULopi[Dablībnieka numurs],0),36)</f>
        <v>3</v>
      </c>
      <c r="L9" s="217">
        <f>INDEX(PM_Sportings[],MATCH(PM_Kompleksais[[#This Row],[Dablībnieka numurs]],PM_Sportings[Dablībnieka numurs],0),6)</f>
        <v>45</v>
      </c>
      <c r="M9" s="215">
        <f>INDEX(PM_Sportings[],MATCH(PM_Kompleksais[[#This Row],[Dablībnieka numurs]],PM_Sportings[Dablībnieka numurs],0),7)</f>
        <v>10</v>
      </c>
      <c r="N9" s="216">
        <f>INDEX(PM_Sportings[],MATCH(PM_Kompleksais[[#This Row],[Dablībnieka numurs]],PM_Sportings[Dablībnieka numurs],0),8)</f>
        <v>11</v>
      </c>
      <c r="O9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21</v>
      </c>
      <c r="P9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22</v>
      </c>
      <c r="Q9" s="220">
        <f>IF(ISNUMBER(PM_Kompleksais[[#This Row],[Vietu
Summa
(AUTO)]]),RANK(PM_Kompleksais[[#This Row],[Vietu
Summa
(AUTO)]],PM_Kompleksais[Vietu
Summa
(AUTO)],1),"Trūkst Rezultāts")</f>
        <v>3</v>
      </c>
      <c r="R9" s="222">
        <f>IF(ISNUMBER(PM_Kompleksais[[#This Row],[Vietu
Summa
(AUTO)]]),RANK(PM_Kompleksais[[#This Row],[Vietu
Summa
(Tiesnešu)]],PM_Kompleksais[Vietu
Summa
(Tiesnešu)],1),"Trūkst Rezultāts")</f>
        <v>3</v>
      </c>
      <c r="U9" s="201"/>
      <c r="V9" s="201"/>
      <c r="W9" s="201"/>
      <c r="X9" s="201"/>
    </row>
    <row r="10" spans="2:26" ht="15" x14ac:dyDescent="0.25">
      <c r="B10" s="90">
        <v>55</v>
      </c>
      <c r="C10" s="91" t="str">
        <f>INDEX(PM_Dalibnieki[],MATCH(PM_Kompleksais[[#This Row],[Dablībnieka numurs]],PM_Dalibnieki[Dablībnieka numurs],0),2)</f>
        <v>Mārkulīči-Zala arms 1</v>
      </c>
      <c r="D10" s="91" t="str">
        <f>INDEX(PM_Dalibnieki[],MATCH(PM_Kompleksais[[#This Row],[Dablībnieka numurs]],PM_Dalibnieki[Dablībnieka numurs],0),3)</f>
        <v>Meistars</v>
      </c>
      <c r="E10" s="92" t="str">
        <f>INDEX(PM_Dalibnieki[],MATCH(PM_Kompleksais[[#This Row],[Dablībnieka numurs]],PM_Dalibnieki[Dablībnieka numurs],0),4)</f>
        <v>Mārtiņš  Gaņģis</v>
      </c>
      <c r="F10" s="93">
        <f>INDEX(PM_Cuka[],MATCH(PM_Kompleksais[[#This Row],[Dablībnieka numurs]],PM_Cuka[Dablībnieka numurs],0),12)</f>
        <v>383</v>
      </c>
      <c r="G10" s="215">
        <f>INDEX(PM_Cuka[],MATCH(PM_Kompleksais[[#This Row],[Dablībnieka numurs]],PM_Cuka[Dablībnieka numurs],0),13)</f>
        <v>4</v>
      </c>
      <c r="H10" s="216">
        <f>INDEX(PM_Cuka[],MATCH(PM_Kompleksais[[#This Row],[Dablībnieka numurs]],PM_Cuka[Dablībnieka numurs],0),14)</f>
        <v>4</v>
      </c>
      <c r="I10" s="217">
        <f>INDEX(PM_EULopi[],MATCH(PM_Kompleksais[[#This Row],[Dablībnieka numurs]],PM_EULopi[Dablībnieka numurs],0),33)</f>
        <v>170</v>
      </c>
      <c r="J10" s="215">
        <f>INDEX(PM_EULopi[],MATCH(PM_Kompleksais[[#This Row],[Dablībnieka numurs]],PM_EULopi[Dablībnieka numurs],0),35)</f>
        <v>28</v>
      </c>
      <c r="K10" s="216">
        <f>INDEX(PM_EULopi[],MATCH(PM_Kompleksais[[#This Row],[Dablībnieka numurs]],PM_EULopi[Dablībnieka numurs],0),36)</f>
        <v>28</v>
      </c>
      <c r="L10" s="217">
        <f>INDEX(PM_Sportings[],MATCH(PM_Kompleksais[[#This Row],[Dablībnieka numurs]],PM_Sportings[Dablībnieka numurs],0),6)</f>
        <v>48</v>
      </c>
      <c r="M10" s="215">
        <f>INDEX(PM_Sportings[],MATCH(PM_Kompleksais[[#This Row],[Dablībnieka numurs]],PM_Sportings[Dablībnieka numurs],0),7)</f>
        <v>1</v>
      </c>
      <c r="N10" s="216">
        <f>INDEX(PM_Sportings[],MATCH(PM_Kompleksais[[#This Row],[Dablībnieka numurs]],PM_Sportings[Dablībnieka numurs],0),8)</f>
        <v>2</v>
      </c>
      <c r="O10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33</v>
      </c>
      <c r="P10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34</v>
      </c>
      <c r="Q10" s="220">
        <f>IF(ISNUMBER(PM_Kompleksais[[#This Row],[Vietu
Summa
(AUTO)]]),RANK(PM_Kompleksais[[#This Row],[Vietu
Summa
(AUTO)]],PM_Kompleksais[Vietu
Summa
(AUTO)],1),"Trūkst Rezultāts")</f>
        <v>4</v>
      </c>
      <c r="R10" s="221">
        <f>IF(ISNUMBER(PM_Kompleksais[[#This Row],[Vietu
Summa
(AUTO)]]),RANK(PM_Kompleksais[[#This Row],[Vietu
Summa
(Tiesnešu)]],PM_Kompleksais[Vietu
Summa
(Tiesnešu)],1),"Trūkst Rezultāts")</f>
        <v>4</v>
      </c>
      <c r="U10" s="201"/>
      <c r="V10" s="201"/>
      <c r="W10" s="201"/>
      <c r="X10" s="201"/>
    </row>
    <row r="11" spans="2:26" ht="15" x14ac:dyDescent="0.25">
      <c r="B11" s="90">
        <v>44</v>
      </c>
      <c r="C11" s="91">
        <f>INDEX(PM_Dalibnieki[],MATCH(PM_Kompleksais[[#This Row],[Dablībnieka numurs]],PM_Dalibnieki[Dablībnieka numurs],0),2)</f>
        <v>0</v>
      </c>
      <c r="D11" s="91" t="str">
        <f>INDEX(PM_Dalibnieki[],MATCH(PM_Kompleksais[[#This Row],[Dablībnieka numurs]],PM_Dalibnieki[Dablībnieka numurs],0),3)</f>
        <v>Amatieris</v>
      </c>
      <c r="E11" s="92" t="str">
        <f>INDEX(PM_Dalibnieki[],MATCH(PM_Kompleksais[[#This Row],[Dablībnieka numurs]],PM_Dalibnieki[Dablībnieka numurs],0),4)</f>
        <v>Einārs Lapiņš</v>
      </c>
      <c r="F11" s="93">
        <f>INDEX(PM_Cuka[],MATCH(PM_Kompleksais[[#This Row],[Dablībnieka numurs]],PM_Cuka[Dablībnieka numurs],0),12)</f>
        <v>185</v>
      </c>
      <c r="G11" s="215">
        <f>INDEX(PM_Cuka[],MATCH(PM_Kompleksais[[#This Row],[Dablībnieka numurs]],PM_Cuka[Dablībnieka numurs],0),13)</f>
        <v>25</v>
      </c>
      <c r="H11" s="216">
        <f>INDEX(PM_Cuka[],MATCH(PM_Kompleksais[[#This Row],[Dablībnieka numurs]],PM_Cuka[Dablībnieka numurs],0),14)</f>
        <v>26</v>
      </c>
      <c r="I11" s="217">
        <f>INDEX(PM_EULopi[],MATCH(PM_Kompleksais[[#This Row],[Dablībnieka numurs]],PM_EULopi[Dablībnieka numurs],0),33)</f>
        <v>199</v>
      </c>
      <c r="J11" s="215">
        <f>INDEX(PM_EULopi[],MATCH(PM_Kompleksais[[#This Row],[Dablībnieka numurs]],PM_EULopi[Dablībnieka numurs],0),35)</f>
        <v>1</v>
      </c>
      <c r="K11" s="216">
        <f>INDEX(PM_EULopi[],MATCH(PM_Kompleksais[[#This Row],[Dablībnieka numurs]],PM_EULopi[Dablībnieka numurs],0),36)</f>
        <v>1</v>
      </c>
      <c r="L11" s="217">
        <f>INDEX(PM_Sportings[],MATCH(PM_Kompleksais[[#This Row],[Dablībnieka numurs]],PM_Sportings[Dablībnieka numurs],0),6)</f>
        <v>46</v>
      </c>
      <c r="M11" s="215">
        <f>INDEX(PM_Sportings[],MATCH(PM_Kompleksais[[#This Row],[Dablībnieka numurs]],PM_Sportings[Dablībnieka numurs],0),7)</f>
        <v>8</v>
      </c>
      <c r="N11" s="216">
        <f>INDEX(PM_Sportings[],MATCH(PM_Kompleksais[[#This Row],[Dablībnieka numurs]],PM_Sportings[Dablībnieka numurs],0),8)</f>
        <v>9</v>
      </c>
      <c r="O11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34</v>
      </c>
      <c r="P11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36</v>
      </c>
      <c r="Q11" s="220">
        <f>IF(ISNUMBER(PM_Kompleksais[[#This Row],[Vietu
Summa
(AUTO)]]),RANK(PM_Kompleksais[[#This Row],[Vietu
Summa
(AUTO)]],PM_Kompleksais[Vietu
Summa
(AUTO)],1),"Trūkst Rezultāts")</f>
        <v>5</v>
      </c>
      <c r="R11" s="221">
        <f>IF(ISNUMBER(PM_Kompleksais[[#This Row],[Vietu
Summa
(AUTO)]]),RANK(PM_Kompleksais[[#This Row],[Vietu
Summa
(Tiesnešu)]],PM_Kompleksais[Vietu
Summa
(Tiesnešu)],1),"Trūkst Rezultāts")</f>
        <v>5</v>
      </c>
      <c r="U11" s="201"/>
      <c r="V11" s="201"/>
      <c r="W11" s="201"/>
      <c r="X11" s="201"/>
    </row>
    <row r="12" spans="2:26" ht="15" x14ac:dyDescent="0.25">
      <c r="B12" s="90">
        <v>24</v>
      </c>
      <c r="C12" s="91">
        <f>INDEX(PM_Dalibnieki[],MATCH(PM_Kompleksais[[#This Row],[Dablībnieka numurs]],PM_Dalibnieki[Dablībnieka numurs],0),2)</f>
        <v>0</v>
      </c>
      <c r="D12" s="91" t="str">
        <f>INDEX(PM_Dalibnieki[],MATCH(PM_Kompleksais[[#This Row],[Dablībnieka numurs]],PM_Dalibnieki[Dablībnieka numurs],0),3)</f>
        <v>Meistars</v>
      </c>
      <c r="E12" s="92" t="str">
        <f>INDEX(PM_Dalibnieki[],MATCH(PM_Kompleksais[[#This Row],[Dablībnieka numurs]],PM_Dalibnieki[Dablībnieka numurs],0),4)</f>
        <v>Uldis Lapiņš</v>
      </c>
      <c r="F12" s="93">
        <f>INDEX(PM_Cuka[],MATCH(PM_Kompleksais[[#This Row],[Dablībnieka numurs]],PM_Cuka[Dablībnieka numurs],0),12)</f>
        <v>187</v>
      </c>
      <c r="G12" s="215">
        <f>INDEX(PM_Cuka[],MATCH(PM_Kompleksais[[#This Row],[Dablībnieka numurs]],PM_Cuka[Dablībnieka numurs],0),13)</f>
        <v>22</v>
      </c>
      <c r="H12" s="216">
        <f>INDEX(PM_Cuka[],MATCH(PM_Kompleksais[[#This Row],[Dablībnieka numurs]],PM_Cuka[Dablībnieka numurs],0),14)</f>
        <v>22</v>
      </c>
      <c r="I12" s="217">
        <f>INDEX(PM_EULopi[],MATCH(PM_Kompleksais[[#This Row],[Dablībnieka numurs]],PM_EULopi[Dablībnieka numurs],0),33)</f>
        <v>181</v>
      </c>
      <c r="J12" s="215">
        <f>INDEX(PM_EULopi[],MATCH(PM_Kompleksais[[#This Row],[Dablībnieka numurs]],PM_EULopi[Dablībnieka numurs],0),35)</f>
        <v>16</v>
      </c>
      <c r="K12" s="216">
        <f>INDEX(PM_EULopi[],MATCH(PM_Kompleksais[[#This Row],[Dablībnieka numurs]],PM_EULopi[Dablībnieka numurs],0),36)</f>
        <v>16</v>
      </c>
      <c r="L12" s="217">
        <f>INDEX(PM_Sportings[],MATCH(PM_Kompleksais[[#This Row],[Dablībnieka numurs]],PM_Sportings[Dablībnieka numurs],0),6)</f>
        <v>46</v>
      </c>
      <c r="M12" s="215">
        <f>INDEX(PM_Sportings[],MATCH(PM_Kompleksais[[#This Row],[Dablībnieka numurs]],PM_Sportings[Dablībnieka numurs],0),7)</f>
        <v>8</v>
      </c>
      <c r="N12" s="216">
        <f>INDEX(PM_Sportings[],MATCH(PM_Kompleksais[[#This Row],[Dablībnieka numurs]],PM_Sportings[Dablībnieka numurs],0),8)</f>
        <v>8</v>
      </c>
      <c r="O12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46</v>
      </c>
      <c r="P12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46</v>
      </c>
      <c r="Q12" s="220">
        <f>IF(ISNUMBER(PM_Kompleksais[[#This Row],[Vietu
Summa
(AUTO)]]),RANK(PM_Kompleksais[[#This Row],[Vietu
Summa
(AUTO)]],PM_Kompleksais[Vietu
Summa
(AUTO)],1),"Trūkst Rezultāts")</f>
        <v>6</v>
      </c>
      <c r="R12" s="222">
        <f>IF(ISNUMBER(PM_Kompleksais[[#This Row],[Vietu
Summa
(AUTO)]]),RANK(PM_Kompleksais[[#This Row],[Vietu
Summa
(Tiesnešu)]],PM_Kompleksais[Vietu
Summa
(Tiesnešu)],1),"Trūkst Rezultāts")</f>
        <v>6</v>
      </c>
      <c r="W12" s="223"/>
    </row>
    <row r="13" spans="2:26" ht="15" x14ac:dyDescent="0.25">
      <c r="B13" s="90">
        <v>27</v>
      </c>
      <c r="C13" s="91" t="str">
        <f>INDEX(PM_Dalibnieki[],MATCH(PM_Kompleksais[[#This Row],[Dablībnieka numurs]],PM_Dalibnieki[Dablībnieka numurs],0),2)</f>
        <v>Meža sports</v>
      </c>
      <c r="D13" s="91" t="str">
        <f>INDEX(PM_Dalibnieki[],MATCH(PM_Kompleksais[[#This Row],[Dablībnieka numurs]],PM_Dalibnieki[Dablībnieka numurs],0),3)</f>
        <v>Amatieris</v>
      </c>
      <c r="E13" s="92" t="str">
        <f>INDEX(PM_Dalibnieki[],MATCH(PM_Kompleksais[[#This Row],[Dablībnieka numurs]],PM_Dalibnieki[Dablībnieka numurs],0),4)</f>
        <v>Gints Priedītis</v>
      </c>
      <c r="F13" s="93">
        <f>INDEX(PM_Cuka[],MATCH(PM_Kompleksais[[#This Row],[Dablībnieka numurs]],PM_Cuka[Dablībnieka numurs],0),12)</f>
        <v>280</v>
      </c>
      <c r="G13" s="215">
        <f>INDEX(PM_Cuka[],MATCH(PM_Kompleksais[[#This Row],[Dablībnieka numurs]],PM_Cuka[Dablībnieka numurs],0),13)</f>
        <v>13</v>
      </c>
      <c r="H13" s="216">
        <f>INDEX(PM_Cuka[],MATCH(PM_Kompleksais[[#This Row],[Dablībnieka numurs]],PM_Cuka[Dablībnieka numurs],0),14)</f>
        <v>13</v>
      </c>
      <c r="I13" s="217">
        <f>INDEX(PM_EULopi[],MATCH(PM_Kompleksais[[#This Row],[Dablībnieka numurs]],PM_EULopi[Dablībnieka numurs],0),33)</f>
        <v>188</v>
      </c>
      <c r="J13" s="215">
        <f>INDEX(PM_EULopi[],MATCH(PM_Kompleksais[[#This Row],[Dablībnieka numurs]],PM_EULopi[Dablībnieka numurs],0),35)</f>
        <v>9</v>
      </c>
      <c r="K13" s="216">
        <f>INDEX(PM_EULopi[],MATCH(PM_Kompleksais[[#This Row],[Dablībnieka numurs]],PM_EULopi[Dablībnieka numurs],0),36)</f>
        <v>9</v>
      </c>
      <c r="L13" s="217">
        <f>INDEX(PM_Sportings[],MATCH(PM_Kompleksais[[#This Row],[Dablībnieka numurs]],PM_Sportings[Dablībnieka numurs],0),6)</f>
        <v>39</v>
      </c>
      <c r="M13" s="215">
        <f>INDEX(PM_Sportings[],MATCH(PM_Kompleksais[[#This Row],[Dablībnieka numurs]],PM_Sportings[Dablībnieka numurs],0),7)</f>
        <v>24</v>
      </c>
      <c r="N13" s="216">
        <f>INDEX(PM_Sportings[],MATCH(PM_Kompleksais[[#This Row],[Dablībnieka numurs]],PM_Sportings[Dablībnieka numurs],0),8)</f>
        <v>26</v>
      </c>
      <c r="O13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46</v>
      </c>
      <c r="P13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48</v>
      </c>
      <c r="Q13" s="220">
        <f>IF(ISNUMBER(PM_Kompleksais[[#This Row],[Vietu
Summa
(AUTO)]]),RANK(PM_Kompleksais[[#This Row],[Vietu
Summa
(AUTO)]],PM_Kompleksais[Vietu
Summa
(AUTO)],1),"Trūkst Rezultāts")</f>
        <v>6</v>
      </c>
      <c r="R13" s="222">
        <f>IF(ISNUMBER(PM_Kompleksais[[#This Row],[Vietu
Summa
(AUTO)]]),RANK(PM_Kompleksais[[#This Row],[Vietu
Summa
(Tiesnešu)]],PM_Kompleksais[Vietu
Summa
(Tiesnešu)],1),"Trūkst Rezultāts")</f>
        <v>7</v>
      </c>
      <c r="W13" s="223"/>
      <c r="Z13" s="223"/>
    </row>
    <row r="14" spans="2:26" ht="15" x14ac:dyDescent="0.25">
      <c r="B14" s="90">
        <v>110</v>
      </c>
      <c r="C14" s="91" t="str">
        <f>INDEX(PM_Dalibnieki[],MATCH(PM_Kompleksais[[#This Row],[Dablībnieka numurs]],PM_Dalibnieki[Dablībnieka numurs],0),2)</f>
        <v>Bebra Kungs 2</v>
      </c>
      <c r="D14" s="91" t="str">
        <f>INDEX(PM_Dalibnieki[],MATCH(PM_Kompleksais[[#This Row],[Dablībnieka numurs]],PM_Dalibnieki[Dablībnieka numurs],0),3)</f>
        <v>Meistars</v>
      </c>
      <c r="E14" s="92" t="str">
        <f>INDEX(PM_Dalibnieki[],MATCH(PM_Kompleksais[[#This Row],[Dablībnieka numurs]],PM_Dalibnieki[Dablībnieka numurs],0),4)</f>
        <v>Mārtiņš Turkopulis</v>
      </c>
      <c r="F14" s="93">
        <f>INDEX(PM_Cuka[],MATCH(PM_Kompleksais[[#This Row],[Dablībnieka numurs]],PM_Cuka[Dablībnieka numurs],0),12)</f>
        <v>177</v>
      </c>
      <c r="G14" s="215">
        <f>INDEX(PM_Cuka[],MATCH(PM_Kompleksais[[#This Row],[Dablībnieka numurs]],PM_Cuka[Dablībnieka numurs],0),13)</f>
        <v>41</v>
      </c>
      <c r="H14" s="216">
        <f>INDEX(PM_Cuka[],MATCH(PM_Kompleksais[[#This Row],[Dablībnieka numurs]],PM_Cuka[Dablībnieka numurs],0),14)</f>
        <v>41</v>
      </c>
      <c r="I14" s="217">
        <f>INDEX(PM_EULopi[],MATCH(PM_Kompleksais[[#This Row],[Dablībnieka numurs]],PM_EULopi[Dablībnieka numurs],0),33)</f>
        <v>190</v>
      </c>
      <c r="J14" s="215">
        <f>INDEX(PM_EULopi[],MATCH(PM_Kompleksais[[#This Row],[Dablībnieka numurs]],PM_EULopi[Dablībnieka numurs],0),35)</f>
        <v>6</v>
      </c>
      <c r="K14" s="216">
        <f>INDEX(PM_EULopi[],MATCH(PM_Kompleksais[[#This Row],[Dablībnieka numurs]],PM_EULopi[Dablībnieka numurs],0),36)</f>
        <v>7</v>
      </c>
      <c r="L14" s="217">
        <f>INDEX(PM_Sportings[],MATCH(PM_Kompleksais[[#This Row],[Dablībnieka numurs]],PM_Sportings[Dablībnieka numurs],0),6)</f>
        <v>45</v>
      </c>
      <c r="M14" s="215">
        <f>INDEX(PM_Sportings[],MATCH(PM_Kompleksais[[#This Row],[Dablībnieka numurs]],PM_Sportings[Dablībnieka numurs],0),7)</f>
        <v>10</v>
      </c>
      <c r="N14" s="216">
        <f>INDEX(PM_Sportings[],MATCH(PM_Kompleksais[[#This Row],[Dablībnieka numurs]],PM_Sportings[Dablībnieka numurs],0),8)</f>
        <v>12</v>
      </c>
      <c r="O14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57</v>
      </c>
      <c r="P14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60</v>
      </c>
      <c r="Q14" s="220">
        <f>IF(ISNUMBER(PM_Kompleksais[[#This Row],[Vietu
Summa
(AUTO)]]),RANK(PM_Kompleksais[[#This Row],[Vietu
Summa
(AUTO)]],PM_Kompleksais[Vietu
Summa
(AUTO)],1),"Trūkst Rezultāts")</f>
        <v>9</v>
      </c>
      <c r="R14" s="221">
        <f>IF(ISNUMBER(PM_Kompleksais[[#This Row],[Vietu
Summa
(AUTO)]]),RANK(PM_Kompleksais[[#This Row],[Vietu
Summa
(Tiesnešu)]],PM_Kompleksais[Vietu
Summa
(Tiesnešu)],1),"Trūkst Rezultāts")</f>
        <v>8</v>
      </c>
    </row>
    <row r="15" spans="2:26" ht="15" x14ac:dyDescent="0.25">
      <c r="B15" s="90">
        <v>82</v>
      </c>
      <c r="C15" s="91">
        <f>INDEX(PM_Dalibnieki[],MATCH(PM_Kompleksais[[#This Row],[Dablībnieka numurs]],PM_Dalibnieki[Dablībnieka numurs],0),2)</f>
        <v>0</v>
      </c>
      <c r="D15" s="91" t="str">
        <f>INDEX(PM_Dalibnieki[],MATCH(PM_Kompleksais[[#This Row],[Dablībnieka numurs]],PM_Dalibnieki[Dablībnieka numurs],0),3)</f>
        <v>Amatieris</v>
      </c>
      <c r="E15" s="92" t="str">
        <f>INDEX(PM_Dalibnieki[],MATCH(PM_Kompleksais[[#This Row],[Dablībnieka numurs]],PM_Dalibnieki[Dablībnieka numurs],0),4)</f>
        <v>Kristaps Didže</v>
      </c>
      <c r="F15" s="93">
        <f>INDEX(PM_Cuka[],MATCH(PM_Kompleksais[[#This Row],[Dablībnieka numurs]],PM_Cuka[Dablībnieka numurs],0),12)</f>
        <v>178</v>
      </c>
      <c r="G15" s="215">
        <f>INDEX(PM_Cuka[],MATCH(PM_Kompleksais[[#This Row],[Dablībnieka numurs]],PM_Cuka[Dablībnieka numurs],0),13)</f>
        <v>37</v>
      </c>
      <c r="H15" s="216">
        <f>INDEX(PM_Cuka[],MATCH(PM_Kompleksais[[#This Row],[Dablībnieka numurs]],PM_Cuka[Dablībnieka numurs],0),14)</f>
        <v>40</v>
      </c>
      <c r="I15" s="217">
        <f>INDEX(PM_EULopi[],MATCH(PM_Kompleksais[[#This Row],[Dablībnieka numurs]],PM_EULopi[Dablībnieka numurs],0),33)</f>
        <v>193</v>
      </c>
      <c r="J15" s="215">
        <f>INDEX(PM_EULopi[],MATCH(PM_Kompleksais[[#This Row],[Dablībnieka numurs]],PM_EULopi[Dablībnieka numurs],0),35)</f>
        <v>3</v>
      </c>
      <c r="K15" s="216">
        <f>INDEX(PM_EULopi[],MATCH(PM_Kompleksais[[#This Row],[Dablībnieka numurs]],PM_EULopi[Dablībnieka numurs],0),36)</f>
        <v>4</v>
      </c>
      <c r="L15" s="217">
        <f>INDEX(PM_Sportings[],MATCH(PM_Kompleksais[[#This Row],[Dablībnieka numurs]],PM_Sportings[Dablībnieka numurs],0),6)</f>
        <v>42</v>
      </c>
      <c r="M15" s="215">
        <f>INDEX(PM_Sportings[],MATCH(PM_Kompleksais[[#This Row],[Dablībnieka numurs]],PM_Sportings[Dablībnieka numurs],0),7)</f>
        <v>16</v>
      </c>
      <c r="N15" s="216">
        <f>INDEX(PM_Sportings[],MATCH(PM_Kompleksais[[#This Row],[Dablībnieka numurs]],PM_Sportings[Dablībnieka numurs],0),8)</f>
        <v>17</v>
      </c>
      <c r="O15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56</v>
      </c>
      <c r="P15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61</v>
      </c>
      <c r="Q15" s="220">
        <f>IF(ISNUMBER(PM_Kompleksais[[#This Row],[Vietu
Summa
(AUTO)]]),RANK(PM_Kompleksais[[#This Row],[Vietu
Summa
(AUTO)]],PM_Kompleksais[Vietu
Summa
(AUTO)],1),"Trūkst Rezultāts")</f>
        <v>8</v>
      </c>
      <c r="R15" s="221">
        <f>IF(ISNUMBER(PM_Kompleksais[[#This Row],[Vietu
Summa
(AUTO)]]),RANK(PM_Kompleksais[[#This Row],[Vietu
Summa
(Tiesnešu)]],PM_Kompleksais[Vietu
Summa
(Tiesnešu)],1),"Trūkst Rezultāts")</f>
        <v>9</v>
      </c>
    </row>
    <row r="16" spans="2:26" ht="15" x14ac:dyDescent="0.25">
      <c r="B16" s="90">
        <v>32</v>
      </c>
      <c r="C16" s="91">
        <f>INDEX(PM_Dalibnieki[],MATCH(PM_Kompleksais[[#This Row],[Dablībnieka numurs]],PM_Dalibnieki[Dablībnieka numurs],0),2)</f>
        <v>0</v>
      </c>
      <c r="D16" s="91" t="str">
        <f>INDEX(PM_Dalibnieki[],MATCH(PM_Kompleksais[[#This Row],[Dablībnieka numurs]],PM_Dalibnieki[Dablībnieka numurs],0),3)</f>
        <v>Meistars</v>
      </c>
      <c r="E16" s="92" t="str">
        <f>INDEX(PM_Dalibnieki[],MATCH(PM_Kompleksais[[#This Row],[Dablībnieka numurs]],PM_Dalibnieki[Dablībnieka numurs],0),4)</f>
        <v>Oskars Subota</v>
      </c>
      <c r="F16" s="93">
        <f>INDEX(PM_Cuka[],MATCH(PM_Kompleksais[[#This Row],[Dablībnieka numurs]],PM_Cuka[Dablībnieka numurs],0),12)</f>
        <v>280</v>
      </c>
      <c r="G16" s="215">
        <f>INDEX(PM_Cuka[],MATCH(PM_Kompleksais[[#This Row],[Dablībnieka numurs]],PM_Cuka[Dablībnieka numurs],0),13)</f>
        <v>13</v>
      </c>
      <c r="H16" s="216">
        <f>INDEX(PM_Cuka[],MATCH(PM_Kompleksais[[#This Row],[Dablībnieka numurs]],PM_Cuka[Dablībnieka numurs],0),14)</f>
        <v>14</v>
      </c>
      <c r="I16" s="217">
        <f>INDEX(PM_EULopi[],MATCH(PM_Kompleksais[[#This Row],[Dablībnieka numurs]],PM_EULopi[Dablībnieka numurs],0),33)</f>
        <v>167</v>
      </c>
      <c r="J16" s="215">
        <f>INDEX(PM_EULopi[],MATCH(PM_Kompleksais[[#This Row],[Dablībnieka numurs]],PM_EULopi[Dablībnieka numurs],0),35)</f>
        <v>31</v>
      </c>
      <c r="K16" s="216">
        <f>INDEX(PM_EULopi[],MATCH(PM_Kompleksais[[#This Row],[Dablībnieka numurs]],PM_EULopi[Dablībnieka numurs],0),36)</f>
        <v>31</v>
      </c>
      <c r="L16" s="217">
        <f>INDEX(PM_Sportings[],MATCH(PM_Kompleksais[[#This Row],[Dablībnieka numurs]],PM_Sportings[Dablībnieka numurs],0),6)</f>
        <v>41</v>
      </c>
      <c r="M16" s="215">
        <f>INDEX(PM_Sportings[],MATCH(PM_Kompleksais[[#This Row],[Dablībnieka numurs]],PM_Sportings[Dablībnieka numurs],0),7)</f>
        <v>20</v>
      </c>
      <c r="N16" s="216">
        <f>INDEX(PM_Sportings[],MATCH(PM_Kompleksais[[#This Row],[Dablībnieka numurs]],PM_Sportings[Dablībnieka numurs],0),8)</f>
        <v>22</v>
      </c>
      <c r="O16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64</v>
      </c>
      <c r="P16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67</v>
      </c>
      <c r="Q16" s="220">
        <f>IF(ISNUMBER(PM_Kompleksais[[#This Row],[Vietu
Summa
(AUTO)]]),RANK(PM_Kompleksais[[#This Row],[Vietu
Summa
(AUTO)]],PM_Kompleksais[Vietu
Summa
(AUTO)],1),"Trūkst Rezultāts")</f>
        <v>10</v>
      </c>
      <c r="R16" s="222">
        <f>IF(ISNUMBER(PM_Kompleksais[[#This Row],[Vietu
Summa
(AUTO)]]),RANK(PM_Kompleksais[[#This Row],[Vietu
Summa
(Tiesnešu)]],PM_Kompleksais[Vietu
Summa
(Tiesnešu)],1),"Trūkst Rezultāts")</f>
        <v>10</v>
      </c>
    </row>
    <row r="17" spans="2:18" ht="15" x14ac:dyDescent="0.25">
      <c r="B17" s="90">
        <v>26</v>
      </c>
      <c r="C17" s="91" t="str">
        <f>INDEX(PM_Dalibnieki[],MATCH(PM_Kompleksais[[#This Row],[Dablībnieka numurs]],PM_Dalibnieki[Dablībnieka numurs],0),2)</f>
        <v>Meža sports</v>
      </c>
      <c r="D17" s="91" t="str">
        <f>INDEX(PM_Dalibnieki[],MATCH(PM_Kompleksais[[#This Row],[Dablībnieka numurs]],PM_Dalibnieki[Dablībnieka numurs],0),3)</f>
        <v>Meistars</v>
      </c>
      <c r="E17" s="92" t="str">
        <f>INDEX(PM_Dalibnieki[],MATCH(PM_Kompleksais[[#This Row],[Dablībnieka numurs]],PM_Dalibnieki[Dablībnieka numurs],0),4)</f>
        <v>Andris Svārups</v>
      </c>
      <c r="F17" s="93">
        <f>INDEX(PM_Cuka[],MATCH(PM_Kompleksais[[#This Row],[Dablībnieka numurs]],PM_Cuka[Dablībnieka numurs],0),12)</f>
        <v>180</v>
      </c>
      <c r="G17" s="215">
        <f>INDEX(PM_Cuka[],MATCH(PM_Kompleksais[[#This Row],[Dablībnieka numurs]],PM_Cuka[Dablībnieka numurs],0),13)</f>
        <v>32</v>
      </c>
      <c r="H17" s="216">
        <f>INDEX(PM_Cuka[],MATCH(PM_Kompleksais[[#This Row],[Dablībnieka numurs]],PM_Cuka[Dablībnieka numurs],0),14)</f>
        <v>32</v>
      </c>
      <c r="I17" s="217">
        <f>INDEX(PM_EULopi[],MATCH(PM_Kompleksais[[#This Row],[Dablībnieka numurs]],PM_EULopi[Dablībnieka numurs],0),33)</f>
        <v>162</v>
      </c>
      <c r="J17" s="215">
        <f>INDEX(PM_EULopi[],MATCH(PM_Kompleksais[[#This Row],[Dablībnieka numurs]],PM_EULopi[Dablībnieka numurs],0),35)</f>
        <v>37</v>
      </c>
      <c r="K17" s="216">
        <f>INDEX(PM_EULopi[],MATCH(PM_Kompleksais[[#This Row],[Dablībnieka numurs]],PM_EULopi[Dablībnieka numurs],0),36)</f>
        <v>37</v>
      </c>
      <c r="L17" s="217">
        <f>INDEX(PM_Sportings[],MATCH(PM_Kompleksais[[#This Row],[Dablībnieka numurs]],PM_Sportings[Dablībnieka numurs],0),6)</f>
        <v>48</v>
      </c>
      <c r="M17" s="215">
        <f>INDEX(PM_Sportings[],MATCH(PM_Kompleksais[[#This Row],[Dablībnieka numurs]],PM_Sportings[Dablībnieka numurs],0),7)</f>
        <v>1</v>
      </c>
      <c r="N17" s="216">
        <f>INDEX(PM_Sportings[],MATCH(PM_Kompleksais[[#This Row],[Dablībnieka numurs]],PM_Sportings[Dablībnieka numurs],0),8)</f>
        <v>3</v>
      </c>
      <c r="O1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70</v>
      </c>
      <c r="P1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72</v>
      </c>
      <c r="Q17" s="220">
        <f>IF(ISNUMBER(PM_Kompleksais[[#This Row],[Vietu
Summa
(AUTO)]]),RANK(PM_Kompleksais[[#This Row],[Vietu
Summa
(AUTO)]],PM_Kompleksais[Vietu
Summa
(AUTO)],1),"Trūkst Rezultāts")</f>
        <v>11</v>
      </c>
      <c r="R17" s="221">
        <f>IF(ISNUMBER(PM_Kompleksais[[#This Row],[Vietu
Summa
(AUTO)]]),RANK(PM_Kompleksais[[#This Row],[Vietu
Summa
(Tiesnešu)]],PM_Kompleksais[Vietu
Summa
(Tiesnešu)],1),"Trūkst Rezultāts")</f>
        <v>11</v>
      </c>
    </row>
    <row r="18" spans="2:18" ht="15" x14ac:dyDescent="0.25">
      <c r="B18" s="90">
        <v>60</v>
      </c>
      <c r="C18" s="91" t="str">
        <f>INDEX(PM_Dalibnieki[],MATCH(PM_Kompleksais[[#This Row],[Dablībnieka numurs]],PM_Dalibnieki[Dablībnieka numurs],0),2)</f>
        <v>SIA ieroči 1</v>
      </c>
      <c r="D18" s="91" t="str">
        <f>INDEX(PM_Dalibnieki[],MATCH(PM_Kompleksais[[#This Row],[Dablībnieka numurs]],PM_Dalibnieki[Dablībnieka numurs],0),3)</f>
        <v>Meistars</v>
      </c>
      <c r="E18" s="92" t="str">
        <f>INDEX(PM_Dalibnieki[],MATCH(PM_Kompleksais[[#This Row],[Dablībnieka numurs]],PM_Dalibnieki[Dablībnieka numurs],0),4)</f>
        <v>Dāvis Zaube</v>
      </c>
      <c r="F18" s="93">
        <f>INDEX(PM_Cuka[],MATCH(PM_Kompleksais[[#This Row],[Dablībnieka numurs]],PM_Cuka[Dablībnieka numurs],0),12)</f>
        <v>182</v>
      </c>
      <c r="G18" s="215">
        <f>INDEX(PM_Cuka[],MATCH(PM_Kompleksais[[#This Row],[Dablībnieka numurs]],PM_Cuka[Dablībnieka numurs],0),13)</f>
        <v>29</v>
      </c>
      <c r="H18" s="216">
        <f>INDEX(PM_Cuka[],MATCH(PM_Kompleksais[[#This Row],[Dablībnieka numurs]],PM_Cuka[Dablībnieka numurs],0),14)</f>
        <v>30</v>
      </c>
      <c r="I18" s="217">
        <f>INDEX(PM_EULopi[],MATCH(PM_Kompleksais[[#This Row],[Dablībnieka numurs]],PM_EULopi[Dablībnieka numurs],0),33)</f>
        <v>187</v>
      </c>
      <c r="J18" s="215">
        <f>INDEX(PM_EULopi[],MATCH(PM_Kompleksais[[#This Row],[Dablībnieka numurs]],PM_EULopi[Dablībnieka numurs],0),35)</f>
        <v>12</v>
      </c>
      <c r="K18" s="216">
        <f>INDEX(PM_EULopi[],MATCH(PM_Kompleksais[[#This Row],[Dablībnieka numurs]],PM_EULopi[Dablībnieka numurs],0),36)</f>
        <v>12</v>
      </c>
      <c r="L18" s="217">
        <f>INDEX(PM_Sportings[],MATCH(PM_Kompleksais[[#This Row],[Dablībnieka numurs]],PM_Sportings[Dablībnieka numurs],0),6)</f>
        <v>35</v>
      </c>
      <c r="M18" s="215">
        <f>INDEX(PM_Sportings[],MATCH(PM_Kompleksais[[#This Row],[Dablībnieka numurs]],PM_Sportings[Dablībnieka numurs],0),7)</f>
        <v>38</v>
      </c>
      <c r="N18" s="216">
        <f>INDEX(PM_Sportings[],MATCH(PM_Kompleksais[[#This Row],[Dablībnieka numurs]],PM_Sportings[Dablībnieka numurs],0),8)</f>
        <v>38</v>
      </c>
      <c r="O1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79</v>
      </c>
      <c r="P1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80</v>
      </c>
      <c r="Q18" s="220">
        <f>IF(ISNUMBER(PM_Kompleksais[[#This Row],[Vietu
Summa
(AUTO)]]),RANK(PM_Kompleksais[[#This Row],[Vietu
Summa
(AUTO)]],PM_Kompleksais[Vietu
Summa
(AUTO)],1),"Trūkst Rezultāts")</f>
        <v>12</v>
      </c>
      <c r="R18" s="221">
        <f>IF(ISNUMBER(PM_Kompleksais[[#This Row],[Vietu
Summa
(AUTO)]]),RANK(PM_Kompleksais[[#This Row],[Vietu
Summa
(Tiesnešu)]],PM_Kompleksais[Vietu
Summa
(Tiesnešu)],1),"Trūkst Rezultāts")</f>
        <v>12</v>
      </c>
    </row>
    <row r="19" spans="2:18" ht="15" x14ac:dyDescent="0.25">
      <c r="B19" s="90">
        <v>68</v>
      </c>
      <c r="C19" s="91" t="str">
        <f>INDEX(PM_Dalibnieki[],MATCH(PM_Kompleksais[[#This Row],[Dablībnieka numurs]],PM_Dalibnieki[Dablībnieka numurs],0),2)</f>
        <v>SIA ieroči 1</v>
      </c>
      <c r="D19" s="91" t="str">
        <f>INDEX(PM_Dalibnieki[],MATCH(PM_Kompleksais[[#This Row],[Dablībnieka numurs]],PM_Dalibnieki[Dablībnieka numurs],0),3)</f>
        <v>Meistars</v>
      </c>
      <c r="E19" s="92" t="str">
        <f>INDEX(PM_Dalibnieki[],MATCH(PM_Kompleksais[[#This Row],[Dablībnieka numurs]],PM_Dalibnieki[Dablībnieka numurs],0),4)</f>
        <v>Lauris Ķemlers</v>
      </c>
      <c r="F19" s="93">
        <f>INDEX(PM_Cuka[],MATCH(PM_Kompleksais[[#This Row],[Dablībnieka numurs]],PM_Cuka[Dablībnieka numurs],0),12)</f>
        <v>385</v>
      </c>
      <c r="G19" s="215">
        <f>INDEX(PM_Cuka[],MATCH(PM_Kompleksais[[#This Row],[Dablībnieka numurs]],PM_Cuka[Dablībnieka numurs],0),13)</f>
        <v>2</v>
      </c>
      <c r="H19" s="216">
        <f>INDEX(PM_Cuka[],MATCH(PM_Kompleksais[[#This Row],[Dablībnieka numurs]],PM_Cuka[Dablībnieka numurs],0),14)</f>
        <v>2</v>
      </c>
      <c r="I19" s="217">
        <f>INDEX(PM_EULopi[],MATCH(PM_Kompleksais[[#This Row],[Dablībnieka numurs]],PM_EULopi[Dablībnieka numurs],0),33)</f>
        <v>146</v>
      </c>
      <c r="J19" s="215">
        <f>INDEX(PM_EULopi[],MATCH(PM_Kompleksais[[#This Row],[Dablībnieka numurs]],PM_EULopi[Dablībnieka numurs],0),35)</f>
        <v>48</v>
      </c>
      <c r="K19" s="216">
        <f>INDEX(PM_EULopi[],MATCH(PM_Kompleksais[[#This Row],[Dablībnieka numurs]],PM_EULopi[Dablībnieka numurs],0),36)</f>
        <v>48</v>
      </c>
      <c r="L19" s="217">
        <f>INDEX(PM_Sportings[],MATCH(PM_Kompleksais[[#This Row],[Dablībnieka numurs]],PM_Sportings[Dablībnieka numurs],0),6)</f>
        <v>38</v>
      </c>
      <c r="M19" s="215">
        <f>INDEX(PM_Sportings[],MATCH(PM_Kompleksais[[#This Row],[Dablībnieka numurs]],PM_Sportings[Dablībnieka numurs],0),7)</f>
        <v>30</v>
      </c>
      <c r="N19" s="216">
        <f>INDEX(PM_Sportings[],MATCH(PM_Kompleksais[[#This Row],[Dablībnieka numurs]],PM_Sportings[Dablībnieka numurs],0),8)</f>
        <v>30</v>
      </c>
      <c r="O19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80</v>
      </c>
      <c r="P19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80</v>
      </c>
      <c r="Q19" s="220">
        <f>IF(ISNUMBER(PM_Kompleksais[[#This Row],[Vietu
Summa
(AUTO)]]),RANK(PM_Kompleksais[[#This Row],[Vietu
Summa
(AUTO)]],PM_Kompleksais[Vietu
Summa
(AUTO)],1),"Trūkst Rezultāts")</f>
        <v>13</v>
      </c>
      <c r="R19" s="222">
        <f>IF(ISNUMBER(PM_Kompleksais[[#This Row],[Vietu
Summa
(AUTO)]]),RANK(PM_Kompleksais[[#This Row],[Vietu
Summa
(Tiesnešu)]],PM_Kompleksais[Vietu
Summa
(Tiesnešu)],1),"Trūkst Rezultāts")</f>
        <v>12</v>
      </c>
    </row>
    <row r="20" spans="2:18" ht="15" x14ac:dyDescent="0.25">
      <c r="B20" s="90">
        <v>1</v>
      </c>
      <c r="C20" s="91" t="str">
        <f>INDEX(PM_Dalibnieki[],MATCH(PM_Kompleksais[[#This Row],[Dablībnieka numurs]],PM_Dalibnieki[Dablībnieka numurs],0),2)</f>
        <v>Mārkulīči-Zala arms 3</v>
      </c>
      <c r="D20" s="91" t="str">
        <f>INDEX(PM_Dalibnieki[],MATCH(PM_Kompleksais[[#This Row],[Dablībnieka numurs]],PM_Dalibnieki[Dablībnieka numurs],0),3)</f>
        <v>Meistars</v>
      </c>
      <c r="E20" s="92" t="str">
        <f>INDEX(PM_Dalibnieki[],MATCH(PM_Kompleksais[[#This Row],[Dablībnieka numurs]],PM_Dalibnieki[Dablībnieka numurs],0),4)</f>
        <v>Ēriks Bergs</v>
      </c>
      <c r="F20" s="93">
        <f>INDEX(PM_Cuka[],MATCH(PM_Kompleksais[[#This Row],[Dablībnieka numurs]],PM_Cuka[Dablībnieka numurs],0),12)</f>
        <v>180</v>
      </c>
      <c r="G20" s="215">
        <f>INDEX(PM_Cuka[],MATCH(PM_Kompleksais[[#This Row],[Dablībnieka numurs]],PM_Cuka[Dablībnieka numurs],0),13)</f>
        <v>32</v>
      </c>
      <c r="H20" s="216">
        <f>INDEX(PM_Cuka[],MATCH(PM_Kompleksais[[#This Row],[Dablībnieka numurs]],PM_Cuka[Dablībnieka numurs],0),14)</f>
        <v>34</v>
      </c>
      <c r="I20" s="217">
        <f>INDEX(PM_EULopi[],MATCH(PM_Kompleksais[[#This Row],[Dablībnieka numurs]],PM_EULopi[Dablībnieka numurs],0),33)</f>
        <v>174</v>
      </c>
      <c r="J20" s="215">
        <f>INDEX(PM_EULopi[],MATCH(PM_Kompleksais[[#This Row],[Dablībnieka numurs]],PM_EULopi[Dablībnieka numurs],0),35)</f>
        <v>21</v>
      </c>
      <c r="K20" s="216">
        <f>INDEX(PM_EULopi[],MATCH(PM_Kompleksais[[#This Row],[Dablībnieka numurs]],PM_EULopi[Dablībnieka numurs],0),36)</f>
        <v>22</v>
      </c>
      <c r="L20" s="217">
        <f>INDEX(PM_Sportings[],MATCH(PM_Kompleksais[[#This Row],[Dablībnieka numurs]],PM_Sportings[Dablībnieka numurs],0),6)</f>
        <v>38</v>
      </c>
      <c r="M20" s="215">
        <f>INDEX(PM_Sportings[],MATCH(PM_Kompleksais[[#This Row],[Dablībnieka numurs]],PM_Sportings[Dablībnieka numurs],0),7)</f>
        <v>30</v>
      </c>
      <c r="N20" s="216">
        <f>INDEX(PM_Sportings[],MATCH(PM_Kompleksais[[#This Row],[Dablībnieka numurs]],PM_Sportings[Dablībnieka numurs],0),8)</f>
        <v>31</v>
      </c>
      <c r="O20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83</v>
      </c>
      <c r="P20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87</v>
      </c>
      <c r="Q20" s="220">
        <f>IF(ISNUMBER(PM_Kompleksais[[#This Row],[Vietu
Summa
(AUTO)]]),RANK(PM_Kompleksais[[#This Row],[Vietu
Summa
(AUTO)]],PM_Kompleksais[Vietu
Summa
(AUTO)],1),"Trūkst Rezultāts")</f>
        <v>14</v>
      </c>
      <c r="R20" s="221">
        <f>IF(ISNUMBER(PM_Kompleksais[[#This Row],[Vietu
Summa
(AUTO)]]),RANK(PM_Kompleksais[[#This Row],[Vietu
Summa
(Tiesnešu)]],PM_Kompleksais[Vietu
Summa
(Tiesnešu)],1),"Trūkst Rezultāts")</f>
        <v>14</v>
      </c>
    </row>
    <row r="21" spans="2:18" ht="15" x14ac:dyDescent="0.25">
      <c r="B21" s="90">
        <v>70</v>
      </c>
      <c r="C21" s="91" t="str">
        <f>INDEX(PM_Dalibnieki[],MATCH(PM_Kompleksais[[#This Row],[Dablībnieka numurs]],PM_Dalibnieki[Dablībnieka numurs],0),2)</f>
        <v>SIA ieroči 1</v>
      </c>
      <c r="D21" s="91" t="str">
        <f>INDEX(PM_Dalibnieki[],MATCH(PM_Kompleksais[[#This Row],[Dablībnieka numurs]],PM_Dalibnieki[Dablībnieka numurs],0),3)</f>
        <v>Juniors</v>
      </c>
      <c r="E21" s="92" t="str">
        <f>INDEX(PM_Dalibnieki[],MATCH(PM_Kompleksais[[#This Row],[Dablībnieka numurs]],PM_Dalibnieki[Dablībnieka numurs],0),4)</f>
        <v>Reinis Ķemlers</v>
      </c>
      <c r="F21" s="93">
        <f>INDEX(PM_Cuka[],MATCH(PM_Kompleksais[[#This Row],[Dablībnieka numurs]],PM_Cuka[Dablībnieka numurs],0),12)</f>
        <v>189</v>
      </c>
      <c r="G21" s="215">
        <f>INDEX(PM_Cuka[],MATCH(PM_Kompleksais[[#This Row],[Dablībnieka numurs]],PM_Cuka[Dablībnieka numurs],0),13)</f>
        <v>20</v>
      </c>
      <c r="H21" s="216">
        <f>INDEX(PM_Cuka[],MATCH(PM_Kompleksais[[#This Row],[Dablībnieka numurs]],PM_Cuka[Dablībnieka numurs],0),14)</f>
        <v>20</v>
      </c>
      <c r="I21" s="217">
        <f>INDEX(PM_EULopi[],MATCH(PM_Kompleksais[[#This Row],[Dablībnieka numurs]],PM_EULopi[Dablībnieka numurs],0),33)</f>
        <v>160</v>
      </c>
      <c r="J21" s="215">
        <f>INDEX(PM_EULopi[],MATCH(PM_Kompleksais[[#This Row],[Dablībnieka numurs]],PM_EULopi[Dablībnieka numurs],0),35)</f>
        <v>39</v>
      </c>
      <c r="K21" s="216">
        <f>INDEX(PM_EULopi[],MATCH(PM_Kompleksais[[#This Row],[Dablībnieka numurs]],PM_EULopi[Dablībnieka numurs],0),36)</f>
        <v>39</v>
      </c>
      <c r="L21" s="217">
        <f>INDEX(PM_Sportings[],MATCH(PM_Kompleksais[[#This Row],[Dablībnieka numurs]],PM_Sportings[Dablībnieka numurs],0),6)</f>
        <v>38</v>
      </c>
      <c r="M21" s="215">
        <f>INDEX(PM_Sportings[],MATCH(PM_Kompleksais[[#This Row],[Dablībnieka numurs]],PM_Sportings[Dablībnieka numurs],0),7)</f>
        <v>30</v>
      </c>
      <c r="N21" s="216">
        <f>INDEX(PM_Sportings[],MATCH(PM_Kompleksais[[#This Row],[Dablībnieka numurs]],PM_Sportings[Dablībnieka numurs],0),8)</f>
        <v>31</v>
      </c>
      <c r="O21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89</v>
      </c>
      <c r="P21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90</v>
      </c>
      <c r="Q21" s="220">
        <f>IF(ISNUMBER(PM_Kompleksais[[#This Row],[Vietu
Summa
(AUTO)]]),RANK(PM_Kompleksais[[#This Row],[Vietu
Summa
(AUTO)]],PM_Kompleksais[Vietu
Summa
(AUTO)],1),"Trūkst Rezultāts")</f>
        <v>15</v>
      </c>
      <c r="R21" s="221">
        <f>IF(ISNUMBER(PM_Kompleksais[[#This Row],[Vietu
Summa
(AUTO)]]),RANK(PM_Kompleksais[[#This Row],[Vietu
Summa
(Tiesnešu)]],PM_Kompleksais[Vietu
Summa
(Tiesnešu)],1),"Trūkst Rezultāts")</f>
        <v>15</v>
      </c>
    </row>
    <row r="22" spans="2:18" ht="15" x14ac:dyDescent="0.25">
      <c r="B22" s="90">
        <v>34</v>
      </c>
      <c r="C22" s="91" t="str">
        <f>INDEX(PM_Dalibnieki[],MATCH(PM_Kompleksais[[#This Row],[Dablībnieka numurs]],PM_Dalibnieki[Dablībnieka numurs],0),2)</f>
        <v>SIA ieroči 1</v>
      </c>
      <c r="D22" s="91" t="str">
        <f>INDEX(PM_Dalibnieki[],MATCH(PM_Kompleksais[[#This Row],[Dablībnieka numurs]],PM_Dalibnieki[Dablībnieka numurs],0),3)</f>
        <v>Meistars</v>
      </c>
      <c r="E22" s="92" t="str">
        <f>INDEX(PM_Dalibnieki[],MATCH(PM_Kompleksais[[#This Row],[Dablībnieka numurs]],PM_Dalibnieki[Dablībnieka numurs],0),4)</f>
        <v>Vilnis Zvirgzdiņš</v>
      </c>
      <c r="F22" s="93">
        <f>INDEX(PM_Cuka[],MATCH(PM_Kompleksais[[#This Row],[Dablībnieka numurs]],PM_Cuka[Dablībnieka numurs],0),12)</f>
        <v>180</v>
      </c>
      <c r="G22" s="215">
        <f>INDEX(PM_Cuka[],MATCH(PM_Kompleksais[[#This Row],[Dablībnieka numurs]],PM_Cuka[Dablībnieka numurs],0),13)</f>
        <v>32</v>
      </c>
      <c r="H22" s="216">
        <f>INDEX(PM_Cuka[],MATCH(PM_Kompleksais[[#This Row],[Dablībnieka numurs]],PM_Cuka[Dablībnieka numurs],0),14)</f>
        <v>35</v>
      </c>
      <c r="I22" s="217">
        <f>INDEX(PM_EULopi[],MATCH(PM_Kompleksais[[#This Row],[Dablībnieka numurs]],PM_EULopi[Dablībnieka numurs],0),33)</f>
        <v>153</v>
      </c>
      <c r="J22" s="215">
        <f>INDEX(PM_EULopi[],MATCH(PM_Kompleksais[[#This Row],[Dablībnieka numurs]],PM_EULopi[Dablībnieka numurs],0),35)</f>
        <v>45</v>
      </c>
      <c r="K22" s="216">
        <f>INDEX(PM_EULopi[],MATCH(PM_Kompleksais[[#This Row],[Dablībnieka numurs]],PM_EULopi[Dablībnieka numurs],0),36)</f>
        <v>45</v>
      </c>
      <c r="L22" s="217">
        <f>INDEX(PM_Sportings[],MATCH(PM_Kompleksais[[#This Row],[Dablībnieka numurs]],PM_Sportings[Dablībnieka numurs],0),6)</f>
        <v>43</v>
      </c>
      <c r="M22" s="215">
        <f>INDEX(PM_Sportings[],MATCH(PM_Kompleksais[[#This Row],[Dablībnieka numurs]],PM_Sportings[Dablībnieka numurs],0),7)</f>
        <v>13</v>
      </c>
      <c r="N22" s="216">
        <f>INDEX(PM_Sportings[],MATCH(PM_Kompleksais[[#This Row],[Dablībnieka numurs]],PM_Sportings[Dablībnieka numurs],0),8)</f>
        <v>13</v>
      </c>
      <c r="O22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90</v>
      </c>
      <c r="P22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93</v>
      </c>
      <c r="Q22" s="220">
        <f>IF(ISNUMBER(PM_Kompleksais[[#This Row],[Vietu
Summa
(AUTO)]]),RANK(PM_Kompleksais[[#This Row],[Vietu
Summa
(AUTO)]],PM_Kompleksais[Vietu
Summa
(AUTO)],1),"Trūkst Rezultāts")</f>
        <v>16</v>
      </c>
      <c r="R22" s="222">
        <f>IF(ISNUMBER(PM_Kompleksais[[#This Row],[Vietu
Summa
(AUTO)]]),RANK(PM_Kompleksais[[#This Row],[Vietu
Summa
(Tiesnešu)]],PM_Kompleksais[Vietu
Summa
(Tiesnešu)],1),"Trūkst Rezultāts")</f>
        <v>16</v>
      </c>
    </row>
    <row r="23" spans="2:18" ht="15" customHeight="1" x14ac:dyDescent="0.25">
      <c r="B23" s="90">
        <v>35</v>
      </c>
      <c r="C23" s="91" t="str">
        <f>INDEX(PM_Dalibnieki[],MATCH(PM_Kompleksais[[#This Row],[Dablībnieka numurs]],PM_Dalibnieki[Dablībnieka numurs],0),2)</f>
        <v>SIA ieroči 2</v>
      </c>
      <c r="D23" s="91" t="str">
        <f>INDEX(PM_Dalibnieki[],MATCH(PM_Kompleksais[[#This Row],[Dablībnieka numurs]],PM_Dalibnieki[Dablībnieka numurs],0),3)</f>
        <v>Meistars</v>
      </c>
      <c r="E23" s="92" t="str">
        <f>INDEX(PM_Dalibnieki[],MATCH(PM_Kompleksais[[#This Row],[Dablībnieka numurs]],PM_Dalibnieki[Dablībnieka numurs],0),4)</f>
        <v>Dairis Neilands</v>
      </c>
      <c r="F23" s="93">
        <f>INDEX(PM_Cuka[],MATCH(PM_Kompleksais[[#This Row],[Dablībnieka numurs]],PM_Cuka[Dablībnieka numurs],0),12)</f>
        <v>174</v>
      </c>
      <c r="G23" s="215">
        <f>INDEX(PM_Cuka[],MATCH(PM_Kompleksais[[#This Row],[Dablībnieka numurs]],PM_Cuka[Dablībnieka numurs],0),13)</f>
        <v>46</v>
      </c>
      <c r="H23" s="216">
        <f>INDEX(PM_Cuka[],MATCH(PM_Kompleksais[[#This Row],[Dablībnieka numurs]],PM_Cuka[Dablībnieka numurs],0),14)</f>
        <v>46</v>
      </c>
      <c r="I23" s="217">
        <f>INDEX(PM_EULopi[],MATCH(PM_Kompleksais[[#This Row],[Dablībnieka numurs]],PM_EULopi[Dablībnieka numurs],0),33)</f>
        <v>142</v>
      </c>
      <c r="J23" s="215">
        <f>INDEX(PM_EULopi[],MATCH(PM_Kompleksais[[#This Row],[Dablībnieka numurs]],PM_EULopi[Dablībnieka numurs],0),35)</f>
        <v>50</v>
      </c>
      <c r="K23" s="216">
        <f>INDEX(PM_EULopi[],MATCH(PM_Kompleksais[[#This Row],[Dablībnieka numurs]],PM_EULopi[Dablībnieka numurs],0),36)</f>
        <v>50</v>
      </c>
      <c r="L23" s="217">
        <f>INDEX(PM_Sportings[],MATCH(PM_Kompleksais[[#This Row],[Dablībnieka numurs]],PM_Sportings[Dablībnieka numurs],0),6)</f>
        <v>48</v>
      </c>
      <c r="M23" s="215">
        <f>INDEX(PM_Sportings[],MATCH(PM_Kompleksais[[#This Row],[Dablībnieka numurs]],PM_Sportings[Dablībnieka numurs],0),7)</f>
        <v>1</v>
      </c>
      <c r="N23" s="216">
        <f>INDEX(PM_Sportings[],MATCH(PM_Kompleksais[[#This Row],[Dablībnieka numurs]],PM_Sportings[Dablībnieka numurs],0),8)</f>
        <v>1</v>
      </c>
      <c r="O23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97</v>
      </c>
      <c r="P23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97</v>
      </c>
      <c r="Q23" s="220">
        <f>IF(ISNUMBER(PM_Kompleksais[[#This Row],[Vietu
Summa
(AUTO)]]),RANK(PM_Kompleksais[[#This Row],[Vietu
Summa
(AUTO)]],PM_Kompleksais[Vietu
Summa
(AUTO)],1),"Trūkst Rezultāts")</f>
        <v>18</v>
      </c>
      <c r="R23" s="221">
        <f>IF(ISNUMBER(PM_Kompleksais[[#This Row],[Vietu
Summa
(AUTO)]]),RANK(PM_Kompleksais[[#This Row],[Vietu
Summa
(Tiesnešu)]],PM_Kompleksais[Vietu
Summa
(Tiesnešu)],1),"Trūkst Rezultāts")</f>
        <v>17</v>
      </c>
    </row>
    <row r="24" spans="2:18" ht="15" x14ac:dyDescent="0.25">
      <c r="B24" s="90">
        <v>64</v>
      </c>
      <c r="C24" s="91">
        <f>INDEX(PM_Dalibnieki[],MATCH(PM_Kompleksais[[#This Row],[Dablībnieka numurs]],PM_Dalibnieki[Dablībnieka numurs],0),2)</f>
        <v>0</v>
      </c>
      <c r="D24" s="91" t="str">
        <f>INDEX(PM_Dalibnieki[],MATCH(PM_Kompleksais[[#This Row],[Dablībnieka numurs]],PM_Dalibnieki[Dablībnieka numurs],0),3)</f>
        <v>Meistars</v>
      </c>
      <c r="E24" s="92" t="str">
        <f>INDEX(PM_Dalibnieki[],MATCH(PM_Kompleksais[[#This Row],[Dablībnieka numurs]],PM_Dalibnieki[Dablībnieka numurs],0),4)</f>
        <v>Ģirts Vārna</v>
      </c>
      <c r="F24" s="93">
        <f>INDEX(PM_Cuka[],MATCH(PM_Kompleksais[[#This Row],[Dablībnieka numurs]],PM_Cuka[Dablībnieka numurs],0),12)</f>
        <v>184</v>
      </c>
      <c r="G24" s="215">
        <f>INDEX(PM_Cuka[],MATCH(PM_Kompleksais[[#This Row],[Dablībnieka numurs]],PM_Cuka[Dablībnieka numurs],0),13)</f>
        <v>27</v>
      </c>
      <c r="H24" s="216">
        <f>INDEX(PM_Cuka[],MATCH(PM_Kompleksais[[#This Row],[Dablībnieka numurs]],PM_Cuka[Dablībnieka numurs],0),14)</f>
        <v>27</v>
      </c>
      <c r="I24" s="217">
        <f>INDEX(PM_EULopi[],MATCH(PM_Kompleksais[[#This Row],[Dablībnieka numurs]],PM_EULopi[Dablībnieka numurs],0),33)</f>
        <v>183</v>
      </c>
      <c r="J24" s="215">
        <f>INDEX(PM_EULopi[],MATCH(PM_Kompleksais[[#This Row],[Dablībnieka numurs]],PM_EULopi[Dablībnieka numurs],0),35)</f>
        <v>14</v>
      </c>
      <c r="K24" s="216">
        <f>INDEX(PM_EULopi[],MATCH(PM_Kompleksais[[#This Row],[Dablībnieka numurs]],PM_EULopi[Dablībnieka numurs],0),36)</f>
        <v>15</v>
      </c>
      <c r="L24" s="217">
        <f>INDEX(PM_Sportings[],MATCH(PM_Kompleksais[[#This Row],[Dablībnieka numurs]],PM_Sportings[Dablībnieka numurs],0),6)</f>
        <v>28</v>
      </c>
      <c r="M24" s="215">
        <f>INDEX(PM_Sportings[],MATCH(PM_Kompleksais[[#This Row],[Dablībnieka numurs]],PM_Sportings[Dablībnieka numurs],0),7)</f>
        <v>54</v>
      </c>
      <c r="N24" s="216">
        <f>INDEX(PM_Sportings[],MATCH(PM_Kompleksais[[#This Row],[Dablībnieka numurs]],PM_Sportings[Dablībnieka numurs],0),8)</f>
        <v>55</v>
      </c>
      <c r="O24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95</v>
      </c>
      <c r="P24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97</v>
      </c>
      <c r="Q24" s="220">
        <f>IF(ISNUMBER(PM_Kompleksais[[#This Row],[Vietu
Summa
(AUTO)]]),RANK(PM_Kompleksais[[#This Row],[Vietu
Summa
(AUTO)]],PM_Kompleksais[Vietu
Summa
(AUTO)],1),"Trūkst Rezultāts")</f>
        <v>17</v>
      </c>
      <c r="R24" s="221">
        <f>IF(ISNUMBER(PM_Kompleksais[[#This Row],[Vietu
Summa
(AUTO)]]),RANK(PM_Kompleksais[[#This Row],[Vietu
Summa
(Tiesnešu)]],PM_Kompleksais[Vietu
Summa
(Tiesnešu)],1),"Trūkst Rezultāts")</f>
        <v>17</v>
      </c>
    </row>
    <row r="25" spans="2:18" ht="15" x14ac:dyDescent="0.25">
      <c r="B25" s="90">
        <v>30</v>
      </c>
      <c r="C25" s="91">
        <f>INDEX(PM_Dalibnieki[],MATCH(PM_Kompleksais[[#This Row],[Dablībnieka numurs]],PM_Dalibnieki[Dablībnieka numurs],0),2)</f>
        <v>0</v>
      </c>
      <c r="D25" s="91" t="str">
        <f>INDEX(PM_Dalibnieki[],MATCH(PM_Kompleksais[[#This Row],[Dablībnieka numurs]],PM_Dalibnieki[Dablībnieka numurs],0),3)</f>
        <v>Amatieris</v>
      </c>
      <c r="E25" s="92" t="str">
        <f>INDEX(PM_Dalibnieki[],MATCH(PM_Kompleksais[[#This Row],[Dablībnieka numurs]],PM_Dalibnieki[Dablībnieka numurs],0),4)</f>
        <v>Pēteris Sudakovs</v>
      </c>
      <c r="F25" s="93">
        <f>INDEX(PM_Cuka[],MATCH(PM_Kompleksais[[#This Row],[Dablībnieka numurs]],PM_Cuka[Dablībnieka numurs],0),12)</f>
        <v>142</v>
      </c>
      <c r="G25" s="215">
        <f>INDEX(PM_Cuka[],MATCH(PM_Kompleksais[[#This Row],[Dablībnieka numurs]],PM_Cuka[Dablībnieka numurs],0),13)</f>
        <v>79</v>
      </c>
      <c r="H25" s="216">
        <f>INDEX(PM_Cuka[],MATCH(PM_Kompleksais[[#This Row],[Dablībnieka numurs]],PM_Cuka[Dablībnieka numurs],0),14)</f>
        <v>79</v>
      </c>
      <c r="I25" s="217">
        <f>INDEX(PM_EULopi[],MATCH(PM_Kompleksais[[#This Row],[Dablībnieka numurs]],PM_EULopi[Dablībnieka numurs],0),33)</f>
        <v>183</v>
      </c>
      <c r="J25" s="215">
        <f>INDEX(PM_EULopi[],MATCH(PM_Kompleksais[[#This Row],[Dablībnieka numurs]],PM_EULopi[Dablībnieka numurs],0),35)</f>
        <v>14</v>
      </c>
      <c r="K25" s="216">
        <f>INDEX(PM_EULopi[],MATCH(PM_Kompleksais[[#This Row],[Dablībnieka numurs]],PM_EULopi[Dablībnieka numurs],0),36)</f>
        <v>14</v>
      </c>
      <c r="L25" s="217">
        <f>INDEX(PM_Sportings[],MATCH(PM_Kompleksais[[#This Row],[Dablībnieka numurs]],PM_Sportings[Dablībnieka numurs],0),6)</f>
        <v>47</v>
      </c>
      <c r="M25" s="215">
        <f>INDEX(PM_Sportings[],MATCH(PM_Kompleksais[[#This Row],[Dablībnieka numurs]],PM_Sportings[Dablībnieka numurs],0),7)</f>
        <v>4</v>
      </c>
      <c r="N25" s="216">
        <f>INDEX(PM_Sportings[],MATCH(PM_Kompleksais[[#This Row],[Dablībnieka numurs]],PM_Sportings[Dablībnieka numurs],0),8)</f>
        <v>5</v>
      </c>
      <c r="O25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97</v>
      </c>
      <c r="P25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98</v>
      </c>
      <c r="Q25" s="220">
        <f>IF(ISNUMBER(PM_Kompleksais[[#This Row],[Vietu
Summa
(AUTO)]]),RANK(PM_Kompleksais[[#This Row],[Vietu
Summa
(AUTO)]],PM_Kompleksais[Vietu
Summa
(AUTO)],1),"Trūkst Rezultāts")</f>
        <v>18</v>
      </c>
      <c r="R25" s="221">
        <f>IF(ISNUMBER(PM_Kompleksais[[#This Row],[Vietu
Summa
(AUTO)]]),RANK(PM_Kompleksais[[#This Row],[Vietu
Summa
(Tiesnešu)]],PM_Kompleksais[Vietu
Summa
(Tiesnešu)],1),"Trūkst Rezultāts")</f>
        <v>19</v>
      </c>
    </row>
    <row r="26" spans="2:18" ht="15" x14ac:dyDescent="0.25">
      <c r="B26" s="90">
        <v>22</v>
      </c>
      <c r="C26" s="91">
        <f>INDEX(PM_Dalibnieki[],MATCH(PM_Kompleksais[[#This Row],[Dablībnieka numurs]],PM_Dalibnieki[Dablībnieka numurs],0),2)</f>
        <v>0</v>
      </c>
      <c r="D26" s="91" t="str">
        <f>INDEX(PM_Dalibnieki[],MATCH(PM_Kompleksais[[#This Row],[Dablībnieka numurs]],PM_Dalibnieki[Dablībnieka numurs],0),3)</f>
        <v>Meistars</v>
      </c>
      <c r="E26" s="92" t="str">
        <f>INDEX(PM_Dalibnieki[],MATCH(PM_Kompleksais[[#This Row],[Dablībnieka numurs]],PM_Dalibnieki[Dablībnieka numurs],0),4)</f>
        <v>Mārcis Cīrulis</v>
      </c>
      <c r="F26" s="93">
        <f>INDEX(PM_Cuka[],MATCH(PM_Kompleksais[[#This Row],[Dablībnieka numurs]],PM_Cuka[Dablībnieka numurs],0),12)</f>
        <v>174</v>
      </c>
      <c r="G26" s="215">
        <f>INDEX(PM_Cuka[],MATCH(PM_Kompleksais[[#This Row],[Dablībnieka numurs]],PM_Cuka[Dablībnieka numurs],0),13)</f>
        <v>46</v>
      </c>
      <c r="H26" s="216">
        <f>INDEX(PM_Cuka[],MATCH(PM_Kompleksais[[#This Row],[Dablībnieka numurs]],PM_Cuka[Dablībnieka numurs],0),14)</f>
        <v>49</v>
      </c>
      <c r="I26" s="217">
        <f>INDEX(PM_EULopi[],MATCH(PM_Kompleksais[[#This Row],[Dablībnieka numurs]],PM_EULopi[Dablībnieka numurs],0),33)</f>
        <v>192</v>
      </c>
      <c r="J26" s="215">
        <f>INDEX(PM_EULopi[],MATCH(PM_Kompleksais[[#This Row],[Dablībnieka numurs]],PM_EULopi[Dablībnieka numurs],0),35)</f>
        <v>5</v>
      </c>
      <c r="K26" s="216">
        <f>INDEX(PM_EULopi[],MATCH(PM_Kompleksais[[#This Row],[Dablībnieka numurs]],PM_EULopi[Dablībnieka numurs],0),36)</f>
        <v>5</v>
      </c>
      <c r="L26" s="217">
        <f>INDEX(PM_Sportings[],MATCH(PM_Kompleksais[[#This Row],[Dablībnieka numurs]],PM_Sportings[Dablībnieka numurs],0),6)</f>
        <v>31</v>
      </c>
      <c r="M26" s="215">
        <f>INDEX(PM_Sportings[],MATCH(PM_Kompleksais[[#This Row],[Dablībnieka numurs]],PM_Sportings[Dablībnieka numurs],0),7)</f>
        <v>47</v>
      </c>
      <c r="N26" s="216">
        <f>INDEX(PM_Sportings[],MATCH(PM_Kompleksais[[#This Row],[Dablībnieka numurs]],PM_Sportings[Dablībnieka numurs],0),8)</f>
        <v>49</v>
      </c>
      <c r="O26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98</v>
      </c>
      <c r="P26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103</v>
      </c>
      <c r="Q26" s="220">
        <f>IF(ISNUMBER(PM_Kompleksais[[#This Row],[Vietu
Summa
(AUTO)]]),RANK(PM_Kompleksais[[#This Row],[Vietu
Summa
(AUTO)]],PM_Kompleksais[Vietu
Summa
(AUTO)],1),"Trūkst Rezultāts")</f>
        <v>20</v>
      </c>
      <c r="R26" s="222">
        <f>IF(ISNUMBER(PM_Kompleksais[[#This Row],[Vietu
Summa
(AUTO)]]),RANK(PM_Kompleksais[[#This Row],[Vietu
Summa
(Tiesnešu)]],PM_Kompleksais[Vietu
Summa
(Tiesnešu)],1),"Trūkst Rezultāts")</f>
        <v>20</v>
      </c>
    </row>
    <row r="27" spans="2:18" ht="15" x14ac:dyDescent="0.25">
      <c r="B27" s="90">
        <v>5</v>
      </c>
      <c r="C27" s="91">
        <f>INDEX(PM_Dalibnieki[],MATCH(PM_Kompleksais[[#This Row],[Dablībnieka numurs]],PM_Dalibnieki[Dablībnieka numurs],0),2)</f>
        <v>0</v>
      </c>
      <c r="D27" s="91" t="str">
        <f>INDEX(PM_Dalibnieki[],MATCH(PM_Kompleksais[[#This Row],[Dablībnieka numurs]],PM_Dalibnieki[Dablībnieka numurs],0),3)</f>
        <v>Meistars</v>
      </c>
      <c r="E27" s="92" t="str">
        <f>INDEX(PM_Dalibnieki[],MATCH(PM_Kompleksais[[#This Row],[Dablībnieka numurs]],PM_Dalibnieki[Dablībnieka numurs],0),4)</f>
        <v>Valērijs Ķirķis</v>
      </c>
      <c r="F27" s="93">
        <f>INDEX(PM_Cuka[],MATCH(PM_Kompleksais[[#This Row],[Dablībnieka numurs]],PM_Cuka[Dablībnieka numurs],0),12)</f>
        <v>182</v>
      </c>
      <c r="G27" s="215">
        <f>INDEX(PM_Cuka[],MATCH(PM_Kompleksais[[#This Row],[Dablībnieka numurs]],PM_Cuka[Dablībnieka numurs],0),13)</f>
        <v>29</v>
      </c>
      <c r="H27" s="216">
        <f>INDEX(PM_Cuka[],MATCH(PM_Kompleksais[[#This Row],[Dablībnieka numurs]],PM_Cuka[Dablībnieka numurs],0),14)</f>
        <v>29</v>
      </c>
      <c r="I27" s="217">
        <f>INDEX(PM_EULopi[],MATCH(PM_Kompleksais[[#This Row],[Dablībnieka numurs]],PM_EULopi[Dablībnieka numurs],0),33)</f>
        <v>181</v>
      </c>
      <c r="J27" s="215">
        <f>INDEX(PM_EULopi[],MATCH(PM_Kompleksais[[#This Row],[Dablībnieka numurs]],PM_EULopi[Dablībnieka numurs],0),35)</f>
        <v>16</v>
      </c>
      <c r="K27" s="216">
        <f>INDEX(PM_EULopi[],MATCH(PM_Kompleksais[[#This Row],[Dablībnieka numurs]],PM_EULopi[Dablībnieka numurs],0),36)</f>
        <v>17</v>
      </c>
      <c r="L27" s="217">
        <f>INDEX(PM_Sportings[],MATCH(PM_Kompleksais[[#This Row],[Dablībnieka numurs]],PM_Sportings[Dablībnieka numurs],0),6)</f>
        <v>27</v>
      </c>
      <c r="M27" s="215">
        <f>INDEX(PM_Sportings[],MATCH(PM_Kompleksais[[#This Row],[Dablībnieka numurs]],PM_Sportings[Dablībnieka numurs],0),7)</f>
        <v>56</v>
      </c>
      <c r="N27" s="216">
        <f>INDEX(PM_Sportings[],MATCH(PM_Kompleksais[[#This Row],[Dablībnieka numurs]],PM_Sportings[Dablībnieka numurs],0),8)</f>
        <v>58</v>
      </c>
      <c r="O2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101</v>
      </c>
      <c r="P2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104</v>
      </c>
      <c r="Q27" s="220">
        <f>IF(ISNUMBER(PM_Kompleksais[[#This Row],[Vietu
Summa
(AUTO)]]),RANK(PM_Kompleksais[[#This Row],[Vietu
Summa
(AUTO)]],PM_Kompleksais[Vietu
Summa
(AUTO)],1),"Trūkst Rezultāts")</f>
        <v>21</v>
      </c>
      <c r="R27" s="221">
        <f>IF(ISNUMBER(PM_Kompleksais[[#This Row],[Vietu
Summa
(AUTO)]]),RANK(PM_Kompleksais[[#This Row],[Vietu
Summa
(Tiesnešu)]],PM_Kompleksais[Vietu
Summa
(Tiesnešu)],1),"Trūkst Rezultāts")</f>
        <v>21</v>
      </c>
    </row>
    <row r="28" spans="2:18" ht="15" x14ac:dyDescent="0.25">
      <c r="B28" s="90">
        <v>69</v>
      </c>
      <c r="C28" s="91">
        <f>INDEX(PM_Dalibnieki[],MATCH(PM_Kompleksais[[#This Row],[Dablībnieka numurs]],PM_Dalibnieki[Dablībnieka numurs],0),2)</f>
        <v>0</v>
      </c>
      <c r="D28" s="91" t="str">
        <f>INDEX(PM_Dalibnieki[],MATCH(PM_Kompleksais[[#This Row],[Dablībnieka numurs]],PM_Dalibnieki[Dablībnieka numurs],0),3)</f>
        <v>Amatieris</v>
      </c>
      <c r="E28" s="92" t="str">
        <f>INDEX(PM_Dalibnieki[],MATCH(PM_Kompleksais[[#This Row],[Dablībnieka numurs]],PM_Dalibnieki[Dablībnieka numurs],0),4)</f>
        <v>Edvīns Mārtinsons</v>
      </c>
      <c r="F28" s="93">
        <f>INDEX(PM_Cuka[],MATCH(PM_Kompleksais[[#This Row],[Dablībnieka numurs]],PM_Cuka[Dablībnieka numurs],0),12)</f>
        <v>173</v>
      </c>
      <c r="G28" s="215">
        <f>INDEX(PM_Cuka[],MATCH(PM_Kompleksais[[#This Row],[Dablībnieka numurs]],PM_Cuka[Dablībnieka numurs],0),13)</f>
        <v>52</v>
      </c>
      <c r="H28" s="216">
        <f>INDEX(PM_Cuka[],MATCH(PM_Kompleksais[[#This Row],[Dablībnieka numurs]],PM_Cuka[Dablībnieka numurs],0),14)</f>
        <v>52</v>
      </c>
      <c r="I28" s="217">
        <f>INDEX(PM_EULopi[],MATCH(PM_Kompleksais[[#This Row],[Dablībnieka numurs]],PM_EULopi[Dablībnieka numurs],0),33)</f>
        <v>166</v>
      </c>
      <c r="J28" s="215">
        <f>INDEX(PM_EULopi[],MATCH(PM_Kompleksais[[#This Row],[Dablībnieka numurs]],PM_EULopi[Dablībnieka numurs],0),35)</f>
        <v>32</v>
      </c>
      <c r="K28" s="216">
        <f>INDEX(PM_EULopi[],MATCH(PM_Kompleksais[[#This Row],[Dablībnieka numurs]],PM_EULopi[Dablībnieka numurs],0),36)</f>
        <v>33</v>
      </c>
      <c r="L28" s="217">
        <f>INDEX(PM_Sportings[],MATCH(PM_Kompleksais[[#This Row],[Dablībnieka numurs]],PM_Sportings[Dablībnieka numurs],0),6)</f>
        <v>41</v>
      </c>
      <c r="M28" s="215">
        <f>INDEX(PM_Sportings[],MATCH(PM_Kompleksais[[#This Row],[Dablībnieka numurs]],PM_Sportings[Dablībnieka numurs],0),7)</f>
        <v>20</v>
      </c>
      <c r="N28" s="216">
        <f>INDEX(PM_Sportings[],MATCH(PM_Kompleksais[[#This Row],[Dablībnieka numurs]],PM_Sportings[Dablībnieka numurs],0),8)</f>
        <v>20</v>
      </c>
      <c r="O2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104</v>
      </c>
      <c r="P2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105</v>
      </c>
      <c r="Q28" s="220">
        <f>IF(ISNUMBER(PM_Kompleksais[[#This Row],[Vietu
Summa
(AUTO)]]),RANK(PM_Kompleksais[[#This Row],[Vietu
Summa
(AUTO)]],PM_Kompleksais[Vietu
Summa
(AUTO)],1),"Trūkst Rezultāts")</f>
        <v>23</v>
      </c>
      <c r="R28" s="222">
        <f>IF(ISNUMBER(PM_Kompleksais[[#This Row],[Vietu
Summa
(AUTO)]]),RANK(PM_Kompleksais[[#This Row],[Vietu
Summa
(Tiesnešu)]],PM_Kompleksais[Vietu
Summa
(Tiesnešu)],1),"Trūkst Rezultāts")</f>
        <v>22</v>
      </c>
    </row>
    <row r="29" spans="2:18" ht="15" x14ac:dyDescent="0.25">
      <c r="B29" s="90">
        <v>39</v>
      </c>
      <c r="C29" s="91">
        <f>INDEX(PM_Dalibnieki[],MATCH(PM_Kompleksais[[#This Row],[Dablībnieka numurs]],PM_Dalibnieki[Dablībnieka numurs],0),2)</f>
        <v>0</v>
      </c>
      <c r="D29" s="91" t="str">
        <f>INDEX(PM_Dalibnieki[],MATCH(PM_Kompleksais[[#This Row],[Dablībnieka numurs]],PM_Dalibnieki[Dablībnieka numurs],0),3)</f>
        <v>Amatieris</v>
      </c>
      <c r="E29" s="92" t="str">
        <f>INDEX(PM_Dalibnieki[],MATCH(PM_Kompleksais[[#This Row],[Dablībnieka numurs]],PM_Dalibnieki[Dablībnieka numurs],0),4)</f>
        <v>Armands Ķudis</v>
      </c>
      <c r="F29" s="93">
        <f>INDEX(PM_Cuka[],MATCH(PM_Kompleksais[[#This Row],[Dablībnieka numurs]],PM_Cuka[Dablībnieka numurs],0),12)</f>
        <v>160</v>
      </c>
      <c r="G29" s="215">
        <f>INDEX(PM_Cuka[],MATCH(PM_Kompleksais[[#This Row],[Dablībnieka numurs]],PM_Cuka[Dablībnieka numurs],0),13)</f>
        <v>68</v>
      </c>
      <c r="H29" s="216">
        <f>INDEX(PM_Cuka[],MATCH(PM_Kompleksais[[#This Row],[Dablībnieka numurs]],PM_Cuka[Dablībnieka numurs],0),14)</f>
        <v>69</v>
      </c>
      <c r="I29" s="217">
        <f>INDEX(PM_EULopi[],MATCH(PM_Kompleksais[[#This Row],[Dablībnieka numurs]],PM_EULopi[Dablībnieka numurs],0),33)</f>
        <v>174</v>
      </c>
      <c r="J29" s="215">
        <f>INDEX(PM_EULopi[],MATCH(PM_Kompleksais[[#This Row],[Dablībnieka numurs]],PM_EULopi[Dablībnieka numurs],0),35)</f>
        <v>21</v>
      </c>
      <c r="K29" s="216">
        <f>INDEX(PM_EULopi[],MATCH(PM_Kompleksais[[#This Row],[Dablībnieka numurs]],PM_EULopi[Dablībnieka numurs],0),36)</f>
        <v>25</v>
      </c>
      <c r="L29" s="217">
        <f>INDEX(PM_Sportings[],MATCH(PM_Kompleksais[[#This Row],[Dablībnieka numurs]],PM_Sportings[Dablībnieka numurs],0),6)</f>
        <v>43</v>
      </c>
      <c r="M29" s="215">
        <f>INDEX(PM_Sportings[],MATCH(PM_Kompleksais[[#This Row],[Dablībnieka numurs]],PM_Sportings[Dablībnieka numurs],0),7)</f>
        <v>13</v>
      </c>
      <c r="N29" s="216">
        <f>INDEX(PM_Sportings[],MATCH(PM_Kompleksais[[#This Row],[Dablībnieka numurs]],PM_Sportings[Dablībnieka numurs],0),8)</f>
        <v>15</v>
      </c>
      <c r="O29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102</v>
      </c>
      <c r="P29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109</v>
      </c>
      <c r="Q29" s="220">
        <f>IF(ISNUMBER(PM_Kompleksais[[#This Row],[Vietu
Summa
(AUTO)]]),RANK(PM_Kompleksais[[#This Row],[Vietu
Summa
(AUTO)]],PM_Kompleksais[Vietu
Summa
(AUTO)],1),"Trūkst Rezultāts")</f>
        <v>22</v>
      </c>
      <c r="R29" s="221">
        <f>IF(ISNUMBER(PM_Kompleksais[[#This Row],[Vietu
Summa
(AUTO)]]),RANK(PM_Kompleksais[[#This Row],[Vietu
Summa
(Tiesnešu)]],PM_Kompleksais[Vietu
Summa
(Tiesnešu)],1),"Trūkst Rezultāts")</f>
        <v>23</v>
      </c>
    </row>
    <row r="30" spans="2:18" ht="15" x14ac:dyDescent="0.25">
      <c r="B30" s="90">
        <v>72</v>
      </c>
      <c r="C30" s="91" t="str">
        <f>INDEX(PM_Dalibnieki[],MATCH(PM_Kompleksais[[#This Row],[Dablībnieka numurs]],PM_Dalibnieki[Dablībnieka numurs],0),2)</f>
        <v>Bebra Kungs 2</v>
      </c>
      <c r="D30" s="91" t="str">
        <f>INDEX(PM_Dalibnieki[],MATCH(PM_Kompleksais[[#This Row],[Dablībnieka numurs]],PM_Dalibnieki[Dablībnieka numurs],0),3)</f>
        <v>Meistars</v>
      </c>
      <c r="E30" s="92" t="str">
        <f>INDEX(PM_Dalibnieki[],MATCH(PM_Kompleksais[[#This Row],[Dablībnieka numurs]],PM_Dalibnieki[Dablībnieka numurs],0),4)</f>
        <v>Aivars Delveris</v>
      </c>
      <c r="F30" s="93">
        <f>INDEX(PM_Cuka[],MATCH(PM_Kompleksais[[#This Row],[Dablībnieka numurs]],PM_Cuka[Dablībnieka numurs],0),12)</f>
        <v>187</v>
      </c>
      <c r="G30" s="215">
        <f>INDEX(PM_Cuka[],MATCH(PM_Kompleksais[[#This Row],[Dablībnieka numurs]],PM_Cuka[Dablībnieka numurs],0),13)</f>
        <v>22</v>
      </c>
      <c r="H30" s="216">
        <f>INDEX(PM_Cuka[],MATCH(PM_Kompleksais[[#This Row],[Dablībnieka numurs]],PM_Cuka[Dablībnieka numurs],0),14)</f>
        <v>22</v>
      </c>
      <c r="I30" s="217">
        <f>INDEX(PM_EULopi[],MATCH(PM_Kompleksais[[#This Row],[Dablībnieka numurs]],PM_EULopi[Dablībnieka numurs],0),33)</f>
        <v>159</v>
      </c>
      <c r="J30" s="215">
        <f>INDEX(PM_EULopi[],MATCH(PM_Kompleksais[[#This Row],[Dablībnieka numurs]],PM_EULopi[Dablībnieka numurs],0),35)</f>
        <v>41</v>
      </c>
      <c r="K30" s="216">
        <f>INDEX(PM_EULopi[],MATCH(PM_Kompleksais[[#This Row],[Dablībnieka numurs]],PM_EULopi[Dablībnieka numurs],0),36)</f>
        <v>41</v>
      </c>
      <c r="L30" s="217">
        <f>INDEX(PM_Sportings[],MATCH(PM_Kompleksais[[#This Row],[Dablībnieka numurs]],PM_Sportings[Dablībnieka numurs],0),6)</f>
        <v>32</v>
      </c>
      <c r="M30" s="215">
        <f>INDEX(PM_Sportings[],MATCH(PM_Kompleksais[[#This Row],[Dablībnieka numurs]],PM_Sportings[Dablībnieka numurs],0),7)</f>
        <v>46</v>
      </c>
      <c r="N30" s="216">
        <f>INDEX(PM_Sportings[],MATCH(PM_Kompleksais[[#This Row],[Dablībnieka numurs]],PM_Sportings[Dablībnieka numurs],0),8)</f>
        <v>46</v>
      </c>
      <c r="O30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109</v>
      </c>
      <c r="P30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109</v>
      </c>
      <c r="Q30" s="220">
        <f>IF(ISNUMBER(PM_Kompleksais[[#This Row],[Vietu
Summa
(AUTO)]]),RANK(PM_Kompleksais[[#This Row],[Vietu
Summa
(AUTO)]],PM_Kompleksais[Vietu
Summa
(AUTO)],1),"Trūkst Rezultāts")</f>
        <v>25</v>
      </c>
      <c r="R30" s="222">
        <f>IF(ISNUMBER(PM_Kompleksais[[#This Row],[Vietu
Summa
(AUTO)]]),RANK(PM_Kompleksais[[#This Row],[Vietu
Summa
(Tiesnešu)]],PM_Kompleksais[Vietu
Summa
(Tiesnešu)],1),"Trūkst Rezultāts")</f>
        <v>23</v>
      </c>
    </row>
    <row r="31" spans="2:18" ht="15" x14ac:dyDescent="0.25">
      <c r="B31" s="90">
        <v>66</v>
      </c>
      <c r="C31" s="91">
        <f>INDEX(PM_Dalibnieki[],MATCH(PM_Kompleksais[[#This Row],[Dablībnieka numurs]],PM_Dalibnieki[Dablībnieka numurs],0),2)</f>
        <v>0</v>
      </c>
      <c r="D31" s="91" t="str">
        <f>INDEX(PM_Dalibnieki[],MATCH(PM_Kompleksais[[#This Row],[Dablībnieka numurs]],PM_Dalibnieki[Dablībnieka numurs],0),3)</f>
        <v>Amatieris</v>
      </c>
      <c r="E31" s="92" t="str">
        <f>INDEX(PM_Dalibnieki[],MATCH(PM_Kompleksais[[#This Row],[Dablībnieka numurs]],PM_Dalibnieki[Dablībnieka numurs],0),4)</f>
        <v>Toms Lamba</v>
      </c>
      <c r="F31" s="93">
        <f>INDEX(PM_Cuka[],MATCH(PM_Kompleksais[[#This Row],[Dablībnieka numurs]],PM_Cuka[Dablībnieka numurs],0),12)</f>
        <v>166</v>
      </c>
      <c r="G31" s="215">
        <f>INDEX(PM_Cuka[],MATCH(PM_Kompleksais[[#This Row],[Dablībnieka numurs]],PM_Cuka[Dablībnieka numurs],0),13)</f>
        <v>60</v>
      </c>
      <c r="H31" s="216">
        <f>INDEX(PM_Cuka[],MATCH(PM_Kompleksais[[#This Row],[Dablībnieka numurs]],PM_Cuka[Dablībnieka numurs],0),14)</f>
        <v>62</v>
      </c>
      <c r="I31" s="217">
        <f>INDEX(PM_EULopi[],MATCH(PM_Kompleksais[[#This Row],[Dablībnieka numurs]],PM_EULopi[Dablībnieka numurs],0),33)</f>
        <v>166</v>
      </c>
      <c r="J31" s="215">
        <f>INDEX(PM_EULopi[],MATCH(PM_Kompleksais[[#This Row],[Dablībnieka numurs]],PM_EULopi[Dablībnieka numurs],0),35)</f>
        <v>32</v>
      </c>
      <c r="K31" s="216">
        <f>INDEX(PM_EULopi[],MATCH(PM_Kompleksais[[#This Row],[Dablībnieka numurs]],PM_EULopi[Dablībnieka numurs],0),36)</f>
        <v>32</v>
      </c>
      <c r="L31" s="217">
        <f>INDEX(PM_Sportings[],MATCH(PM_Kompleksais[[#This Row],[Dablībnieka numurs]],PM_Sportings[Dablībnieka numurs],0),6)</f>
        <v>42</v>
      </c>
      <c r="M31" s="215">
        <f>INDEX(PM_Sportings[],MATCH(PM_Kompleksais[[#This Row],[Dablībnieka numurs]],PM_Sportings[Dablībnieka numurs],0),7)</f>
        <v>16</v>
      </c>
      <c r="N31" s="216">
        <f>INDEX(PM_Sportings[],MATCH(PM_Kompleksais[[#This Row],[Dablībnieka numurs]],PM_Sportings[Dablībnieka numurs],0),8)</f>
        <v>18</v>
      </c>
      <c r="O31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108</v>
      </c>
      <c r="P31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112</v>
      </c>
      <c r="Q31" s="220">
        <f>IF(ISNUMBER(PM_Kompleksais[[#This Row],[Vietu
Summa
(AUTO)]]),RANK(PM_Kompleksais[[#This Row],[Vietu
Summa
(AUTO)]],PM_Kompleksais[Vietu
Summa
(AUTO)],1),"Trūkst Rezultāts")</f>
        <v>24</v>
      </c>
      <c r="R31" s="221">
        <f>IF(ISNUMBER(PM_Kompleksais[[#This Row],[Vietu
Summa
(AUTO)]]),RANK(PM_Kompleksais[[#This Row],[Vietu
Summa
(Tiesnešu)]],PM_Kompleksais[Vietu
Summa
(Tiesnešu)],1),"Trūkst Rezultāts")</f>
        <v>25</v>
      </c>
    </row>
    <row r="32" spans="2:18" ht="15" x14ac:dyDescent="0.25">
      <c r="B32" s="90">
        <v>45</v>
      </c>
      <c r="C32" s="91">
        <f>INDEX(PM_Dalibnieki[],MATCH(PM_Kompleksais[[#This Row],[Dablībnieka numurs]],PM_Dalibnieki[Dablībnieka numurs],0),2)</f>
        <v>0</v>
      </c>
      <c r="D32" s="91" t="str">
        <f>INDEX(PM_Dalibnieki[],MATCH(PM_Kompleksais[[#This Row],[Dablībnieka numurs]],PM_Dalibnieki[Dablībnieka numurs],0),3)</f>
        <v>Amatieris</v>
      </c>
      <c r="E32" s="92" t="str">
        <f>INDEX(PM_Dalibnieki[],MATCH(PM_Kompleksais[[#This Row],[Dablībnieka numurs]],PM_Dalibnieki[Dablībnieka numurs],0),4)</f>
        <v>Kristaps Lapiņš</v>
      </c>
      <c r="F32" s="93">
        <f>INDEX(PM_Cuka[],MATCH(PM_Kompleksais[[#This Row],[Dablībnieka numurs]],PM_Cuka[Dablībnieka numurs],0),12)</f>
        <v>176</v>
      </c>
      <c r="G32" s="215">
        <f>INDEX(PM_Cuka[],MATCH(PM_Kompleksais[[#This Row],[Dablībnieka numurs]],PM_Cuka[Dablībnieka numurs],0),13)</f>
        <v>42</v>
      </c>
      <c r="H32" s="216">
        <f>INDEX(PM_Cuka[],MATCH(PM_Kompleksais[[#This Row],[Dablībnieka numurs]],PM_Cuka[Dablībnieka numurs],0),14)</f>
        <v>44</v>
      </c>
      <c r="I32" s="217">
        <f>INDEX(PM_EULopi[],MATCH(PM_Kompleksais[[#This Row],[Dablībnieka numurs]],PM_EULopi[Dablībnieka numurs],0),33)</f>
        <v>131</v>
      </c>
      <c r="J32" s="215">
        <f>INDEX(PM_EULopi[],MATCH(PM_Kompleksais[[#This Row],[Dablībnieka numurs]],PM_EULopi[Dablībnieka numurs],0),35)</f>
        <v>54</v>
      </c>
      <c r="K32" s="216">
        <f>INDEX(PM_EULopi[],MATCH(PM_Kompleksais[[#This Row],[Dablībnieka numurs]],PM_EULopi[Dablībnieka numurs],0),36)</f>
        <v>54</v>
      </c>
      <c r="L32" s="217">
        <f>INDEX(PM_Sportings[],MATCH(PM_Kompleksais[[#This Row],[Dablībnieka numurs]],PM_Sportings[Dablībnieka numurs],0),6)</f>
        <v>43</v>
      </c>
      <c r="M32" s="215">
        <f>INDEX(PM_Sportings[],MATCH(PM_Kompleksais[[#This Row],[Dablībnieka numurs]],PM_Sportings[Dablībnieka numurs],0),7)</f>
        <v>13</v>
      </c>
      <c r="N32" s="216">
        <f>INDEX(PM_Sportings[],MATCH(PM_Kompleksais[[#This Row],[Dablībnieka numurs]],PM_Sportings[Dablībnieka numurs],0),8)</f>
        <v>14</v>
      </c>
      <c r="O32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109</v>
      </c>
      <c r="P32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112</v>
      </c>
      <c r="Q32" s="220">
        <f>IF(ISNUMBER(PM_Kompleksais[[#This Row],[Vietu
Summa
(AUTO)]]),RANK(PM_Kompleksais[[#This Row],[Vietu
Summa
(AUTO)]],PM_Kompleksais[Vietu
Summa
(AUTO)],1),"Trūkst Rezultāts")</f>
        <v>25</v>
      </c>
      <c r="R32" s="222">
        <f>IF(ISNUMBER(PM_Kompleksais[[#This Row],[Vietu
Summa
(AUTO)]]),RANK(PM_Kompleksais[[#This Row],[Vietu
Summa
(Tiesnešu)]],PM_Kompleksais[Vietu
Summa
(Tiesnešu)],1),"Trūkst Rezultāts")</f>
        <v>25</v>
      </c>
    </row>
    <row r="33" spans="2:18" ht="15" x14ac:dyDescent="0.25">
      <c r="B33" s="90">
        <v>71</v>
      </c>
      <c r="C33" s="91">
        <f>INDEX(PM_Dalibnieki[],MATCH(PM_Kompleksais[[#This Row],[Dablībnieka numurs]],PM_Dalibnieki[Dablībnieka numurs],0),2)</f>
        <v>0</v>
      </c>
      <c r="D33" s="91" t="str">
        <f>INDEX(PM_Dalibnieki[],MATCH(PM_Kompleksais[[#This Row],[Dablībnieka numurs]],PM_Dalibnieki[Dablībnieka numurs],0),3)</f>
        <v>Amatieris</v>
      </c>
      <c r="E33" s="92" t="str">
        <f>INDEX(PM_Dalibnieki[],MATCH(PM_Kompleksais[[#This Row],[Dablībnieka numurs]],PM_Dalibnieki[Dablībnieka numurs],0),4)</f>
        <v>Vilnis Eglītis</v>
      </c>
      <c r="F33" s="93">
        <f>INDEX(PM_Cuka[],MATCH(PM_Kompleksais[[#This Row],[Dablībnieka numurs]],PM_Cuka[Dablībnieka numurs],0),12)</f>
        <v>178</v>
      </c>
      <c r="G33" s="215">
        <f>INDEX(PM_Cuka[],MATCH(PM_Kompleksais[[#This Row],[Dablībnieka numurs]],PM_Cuka[Dablībnieka numurs],0),13)</f>
        <v>37</v>
      </c>
      <c r="H33" s="216">
        <f>INDEX(PM_Cuka[],MATCH(PM_Kompleksais[[#This Row],[Dablībnieka numurs]],PM_Cuka[Dablībnieka numurs],0),14)</f>
        <v>37</v>
      </c>
      <c r="I33" s="217">
        <f>INDEX(PM_EULopi[],MATCH(PM_Kompleksais[[#This Row],[Dablībnieka numurs]],PM_EULopi[Dablībnieka numurs],0),33)</f>
        <v>177</v>
      </c>
      <c r="J33" s="215">
        <f>INDEX(PM_EULopi[],MATCH(PM_Kompleksais[[#This Row],[Dablībnieka numurs]],PM_EULopi[Dablībnieka numurs],0),35)</f>
        <v>20</v>
      </c>
      <c r="K33" s="216">
        <f>INDEX(PM_EULopi[],MATCH(PM_Kompleksais[[#This Row],[Dablībnieka numurs]],PM_EULopi[Dablībnieka numurs],0),36)</f>
        <v>20</v>
      </c>
      <c r="L33" s="217">
        <f>INDEX(PM_Sportings[],MATCH(PM_Kompleksais[[#This Row],[Dablībnieka numurs]],PM_Sportings[Dablībnieka numurs],0),6)</f>
        <v>23</v>
      </c>
      <c r="M33" s="215">
        <f>INDEX(PM_Sportings[],MATCH(PM_Kompleksais[[#This Row],[Dablībnieka numurs]],PM_Sportings[Dablībnieka numurs],0),7)</f>
        <v>62</v>
      </c>
      <c r="N33" s="216">
        <f>INDEX(PM_Sportings[],MATCH(PM_Kompleksais[[#This Row],[Dablībnieka numurs]],PM_Sportings[Dablībnieka numurs],0),8)</f>
        <v>63</v>
      </c>
      <c r="O33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119</v>
      </c>
      <c r="P33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120</v>
      </c>
      <c r="Q33" s="220">
        <f>IF(ISNUMBER(PM_Kompleksais[[#This Row],[Vietu
Summa
(AUTO)]]),RANK(PM_Kompleksais[[#This Row],[Vietu
Summa
(AUTO)]],PM_Kompleksais[Vietu
Summa
(AUTO)],1),"Trūkst Rezultāts")</f>
        <v>27</v>
      </c>
      <c r="R33" s="221">
        <f>IF(ISNUMBER(PM_Kompleksais[[#This Row],[Vietu
Summa
(AUTO)]]),RANK(PM_Kompleksais[[#This Row],[Vietu
Summa
(Tiesnešu)]],PM_Kompleksais[Vietu
Summa
(Tiesnešu)],1),"Trūkst Rezultāts")</f>
        <v>27</v>
      </c>
    </row>
    <row r="34" spans="2:18" ht="15" x14ac:dyDescent="0.25">
      <c r="B34" s="90">
        <v>23</v>
      </c>
      <c r="C34" s="91">
        <f>INDEX(PM_Dalibnieki[],MATCH(PM_Kompleksais[[#This Row],[Dablībnieka numurs]],PM_Dalibnieki[Dablībnieka numurs],0),2)</f>
        <v>0</v>
      </c>
      <c r="D34" s="91" t="str">
        <f>INDEX(PM_Dalibnieki[],MATCH(PM_Kompleksais[[#This Row],[Dablībnieka numurs]],PM_Dalibnieki[Dablībnieka numurs],0),3)</f>
        <v>Meistars</v>
      </c>
      <c r="E34" s="92" t="str">
        <f>INDEX(PM_Dalibnieki[],MATCH(PM_Kompleksais[[#This Row],[Dablībnieka numurs]],PM_Dalibnieki[Dablībnieka numurs],0),4)</f>
        <v>Gintaras Juknevičius</v>
      </c>
      <c r="F34" s="93">
        <f>INDEX(PM_Cuka[],MATCH(PM_Kompleksais[[#This Row],[Dablībnieka numurs]],PM_Cuka[Dablībnieka numurs],0),12)</f>
        <v>125</v>
      </c>
      <c r="G34" s="215">
        <f>INDEX(PM_Cuka[],MATCH(PM_Kompleksais[[#This Row],[Dablībnieka numurs]],PM_Cuka[Dablībnieka numurs],0),13)</f>
        <v>82</v>
      </c>
      <c r="H34" s="216">
        <f>INDEX(PM_Cuka[],MATCH(PM_Kompleksais[[#This Row],[Dablībnieka numurs]],PM_Cuka[Dablībnieka numurs],0),14)</f>
        <v>82</v>
      </c>
      <c r="I34" s="217">
        <f>INDEX(PM_EULopi[],MATCH(PM_Kompleksais[[#This Row],[Dablībnieka numurs]],PM_EULopi[Dablībnieka numurs],0),33)</f>
        <v>174</v>
      </c>
      <c r="J34" s="215">
        <f>INDEX(PM_EULopi[],MATCH(PM_Kompleksais[[#This Row],[Dablībnieka numurs]],PM_EULopi[Dablībnieka numurs],0),35)</f>
        <v>21</v>
      </c>
      <c r="K34" s="216">
        <f>INDEX(PM_EULopi[],MATCH(PM_Kompleksais[[#This Row],[Dablībnieka numurs]],PM_EULopi[Dablībnieka numurs],0),36)</f>
        <v>21</v>
      </c>
      <c r="L34" s="217">
        <f>INDEX(PM_Sportings[],MATCH(PM_Kompleksais[[#This Row],[Dablībnieka numurs]],PM_Sportings[Dablībnieka numurs],0),6)</f>
        <v>42</v>
      </c>
      <c r="M34" s="215">
        <f>INDEX(PM_Sportings[],MATCH(PM_Kompleksais[[#This Row],[Dablībnieka numurs]],PM_Sportings[Dablībnieka numurs],0),7)</f>
        <v>16</v>
      </c>
      <c r="N34" s="216">
        <f>INDEX(PM_Sportings[],MATCH(PM_Kompleksais[[#This Row],[Dablībnieka numurs]],PM_Sportings[Dablībnieka numurs],0),8)</f>
        <v>18</v>
      </c>
      <c r="O34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119</v>
      </c>
      <c r="P34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121</v>
      </c>
      <c r="Q34" s="220">
        <f>IF(ISNUMBER(PM_Kompleksais[[#This Row],[Vietu
Summa
(AUTO)]]),RANK(PM_Kompleksais[[#This Row],[Vietu
Summa
(AUTO)]],PM_Kompleksais[Vietu
Summa
(AUTO)],1),"Trūkst Rezultāts")</f>
        <v>27</v>
      </c>
      <c r="R34" s="222">
        <f>IF(ISNUMBER(PM_Kompleksais[[#This Row],[Vietu
Summa
(AUTO)]]),RANK(PM_Kompleksais[[#This Row],[Vietu
Summa
(Tiesnešu)]],PM_Kompleksais[Vietu
Summa
(Tiesnešu)],1),"Trūkst Rezultāts")</f>
        <v>28</v>
      </c>
    </row>
    <row r="35" spans="2:18" ht="15" x14ac:dyDescent="0.25">
      <c r="B35" s="90">
        <v>6</v>
      </c>
      <c r="C35" s="91">
        <f>INDEX(PM_Dalibnieki[],MATCH(PM_Kompleksais[[#This Row],[Dablībnieka numurs]],PM_Dalibnieki[Dablībnieka numurs],0),2)</f>
        <v>0</v>
      </c>
      <c r="D35" s="91" t="str">
        <f>INDEX(PM_Dalibnieki[],MATCH(PM_Kompleksais[[#This Row],[Dablībnieka numurs]],PM_Dalibnieki[Dablībnieka numurs],0),3)</f>
        <v>Amatieris</v>
      </c>
      <c r="E35" s="92" t="str">
        <f>INDEX(PM_Dalibnieki[],MATCH(PM_Kompleksais[[#This Row],[Dablībnieka numurs]],PM_Dalibnieki[Dablībnieka numurs],0),4)</f>
        <v>Intars Jurģis</v>
      </c>
      <c r="F35" s="93">
        <f>INDEX(PM_Cuka[],MATCH(PM_Kompleksais[[#This Row],[Dablībnieka numurs]],PM_Cuka[Dablībnieka numurs],0),12)</f>
        <v>270</v>
      </c>
      <c r="G35" s="215">
        <f>INDEX(PM_Cuka[],MATCH(PM_Kompleksais[[#This Row],[Dablībnieka numurs]],PM_Cuka[Dablībnieka numurs],0),13)</f>
        <v>16</v>
      </c>
      <c r="H35" s="216">
        <f>INDEX(PM_Cuka[],MATCH(PM_Kompleksais[[#This Row],[Dablībnieka numurs]],PM_Cuka[Dablībnieka numurs],0),14)</f>
        <v>16</v>
      </c>
      <c r="I35" s="217">
        <f>INDEX(PM_EULopi[],MATCH(PM_Kompleksais[[#This Row],[Dablībnieka numurs]],PM_EULopi[Dablībnieka numurs],0),33)</f>
        <v>139</v>
      </c>
      <c r="J35" s="215">
        <f>INDEX(PM_EULopi[],MATCH(PM_Kompleksais[[#This Row],[Dablībnieka numurs]],PM_EULopi[Dablībnieka numurs],0),35)</f>
        <v>51</v>
      </c>
      <c r="K35" s="216">
        <f>INDEX(PM_EULopi[],MATCH(PM_Kompleksais[[#This Row],[Dablībnieka numurs]],PM_EULopi[Dablībnieka numurs],0),36)</f>
        <v>51</v>
      </c>
      <c r="L35" s="217">
        <f>INDEX(PM_Sportings[],MATCH(PM_Kompleksais[[#This Row],[Dablībnieka numurs]],PM_Sportings[Dablībnieka numurs],0),6)</f>
        <v>28</v>
      </c>
      <c r="M35" s="215">
        <f>INDEX(PM_Sportings[],MATCH(PM_Kompleksais[[#This Row],[Dablībnieka numurs]],PM_Sportings[Dablībnieka numurs],0),7)</f>
        <v>54</v>
      </c>
      <c r="N35" s="216">
        <f>INDEX(PM_Sportings[],MATCH(PM_Kompleksais[[#This Row],[Dablībnieka numurs]],PM_Sportings[Dablībnieka numurs],0),8)</f>
        <v>54</v>
      </c>
      <c r="O35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121</v>
      </c>
      <c r="P35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121</v>
      </c>
      <c r="Q35" s="220">
        <f>IF(ISNUMBER(PM_Kompleksais[[#This Row],[Vietu
Summa
(AUTO)]]),RANK(PM_Kompleksais[[#This Row],[Vietu
Summa
(AUTO)]],PM_Kompleksais[Vietu
Summa
(AUTO)],1),"Trūkst Rezultāts")</f>
        <v>29</v>
      </c>
      <c r="R35" s="221">
        <f>IF(ISNUMBER(PM_Kompleksais[[#This Row],[Vietu
Summa
(AUTO)]]),RANK(PM_Kompleksais[[#This Row],[Vietu
Summa
(Tiesnešu)]],PM_Kompleksais[Vietu
Summa
(Tiesnešu)],1),"Trūkst Rezultāts")</f>
        <v>28</v>
      </c>
    </row>
    <row r="36" spans="2:18" ht="15" x14ac:dyDescent="0.25">
      <c r="B36" s="90">
        <v>56</v>
      </c>
      <c r="C36" s="91">
        <f>INDEX(PM_Dalibnieki[],MATCH(PM_Kompleksais[[#This Row],[Dablībnieka numurs]],PM_Dalibnieki[Dablībnieka numurs],0),2)</f>
        <v>0</v>
      </c>
      <c r="D36" s="91" t="str">
        <f>INDEX(PM_Dalibnieki[],MATCH(PM_Kompleksais[[#This Row],[Dablībnieka numurs]],PM_Dalibnieki[Dablībnieka numurs],0),3)</f>
        <v>Amatieris</v>
      </c>
      <c r="E36" s="92" t="str">
        <f>INDEX(PM_Dalibnieki[],MATCH(PM_Kompleksais[[#This Row],[Dablībnieka numurs]],PM_Dalibnieki[Dablībnieka numurs],0),4)</f>
        <v>Linards Počs</v>
      </c>
      <c r="F36" s="93">
        <f>INDEX(PM_Cuka[],MATCH(PM_Kompleksais[[#This Row],[Dablībnieka numurs]],PM_Cuka[Dablībnieka numurs],0),12)</f>
        <v>160</v>
      </c>
      <c r="G36" s="215">
        <f>INDEX(PM_Cuka[],MATCH(PM_Kompleksais[[#This Row],[Dablībnieka numurs]],PM_Cuka[Dablībnieka numurs],0),13)</f>
        <v>68</v>
      </c>
      <c r="H36" s="216">
        <f>INDEX(PM_Cuka[],MATCH(PM_Kompleksais[[#This Row],[Dablībnieka numurs]],PM_Cuka[Dablībnieka numurs],0),14)</f>
        <v>68</v>
      </c>
      <c r="I36" s="217">
        <f>INDEX(PM_EULopi[],MATCH(PM_Kompleksais[[#This Row],[Dablībnieka numurs]],PM_EULopi[Dablībnieka numurs],0),33)</f>
        <v>178</v>
      </c>
      <c r="J36" s="215">
        <f>INDEX(PM_EULopi[],MATCH(PM_Kompleksais[[#This Row],[Dablībnieka numurs]],PM_EULopi[Dablībnieka numurs],0),35)</f>
        <v>19</v>
      </c>
      <c r="K36" s="216">
        <f>INDEX(PM_EULopi[],MATCH(PM_Kompleksais[[#This Row],[Dablībnieka numurs]],PM_EULopi[Dablībnieka numurs],0),36)</f>
        <v>19</v>
      </c>
      <c r="L36" s="217">
        <f>INDEX(PM_Sportings[],MATCH(PM_Kompleksais[[#This Row],[Dablībnieka numurs]],PM_Sportings[Dablībnieka numurs],0),6)</f>
        <v>34</v>
      </c>
      <c r="M36" s="215">
        <f>INDEX(PM_Sportings[],MATCH(PM_Kompleksais[[#This Row],[Dablībnieka numurs]],PM_Sportings[Dablībnieka numurs],0),7)</f>
        <v>39</v>
      </c>
      <c r="N36" s="216">
        <f>INDEX(PM_Sportings[],MATCH(PM_Kompleksais[[#This Row],[Dablībnieka numurs]],PM_Sportings[Dablībnieka numurs],0),8)</f>
        <v>39</v>
      </c>
      <c r="O36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126</v>
      </c>
      <c r="P36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126</v>
      </c>
      <c r="Q36" s="220">
        <f>IF(ISNUMBER(PM_Kompleksais[[#This Row],[Vietu
Summa
(AUTO)]]),RANK(PM_Kompleksais[[#This Row],[Vietu
Summa
(AUTO)]],PM_Kompleksais[Vietu
Summa
(AUTO)],1),"Trūkst Rezultāts")</f>
        <v>32</v>
      </c>
      <c r="R36" s="222">
        <f>IF(ISNUMBER(PM_Kompleksais[[#This Row],[Vietu
Summa
(AUTO)]]),RANK(PM_Kompleksais[[#This Row],[Vietu
Summa
(Tiesnešu)]],PM_Kompleksais[Vietu
Summa
(Tiesnešu)],1),"Trūkst Rezultāts")</f>
        <v>30</v>
      </c>
    </row>
    <row r="37" spans="2:18" ht="15" x14ac:dyDescent="0.25">
      <c r="B37" s="90">
        <v>81</v>
      </c>
      <c r="C37" s="91">
        <f>INDEX(PM_Dalibnieki[],MATCH(PM_Kompleksais[[#This Row],[Dablībnieka numurs]],PM_Dalibnieki[Dablībnieka numurs],0),2)</f>
        <v>0</v>
      </c>
      <c r="D37" s="91" t="str">
        <f>INDEX(PM_Dalibnieki[],MATCH(PM_Kompleksais[[#This Row],[Dablībnieka numurs]],PM_Dalibnieki[Dablībnieka numurs],0),3)</f>
        <v>Amatieris</v>
      </c>
      <c r="E37" s="92" t="str">
        <f>INDEX(PM_Dalibnieki[],MATCH(PM_Kompleksais[[#This Row],[Dablībnieka numurs]],PM_Dalibnieki[Dablībnieka numurs],0),4)</f>
        <v>Ralfs Vingris</v>
      </c>
      <c r="F37" s="93">
        <f>INDEX(PM_Cuka[],MATCH(PM_Kompleksais[[#This Row],[Dablībnieka numurs]],PM_Cuka[Dablībnieka numurs],0),12)</f>
        <v>181</v>
      </c>
      <c r="G37" s="215">
        <f>INDEX(PM_Cuka[],MATCH(PM_Kompleksais[[#This Row],[Dablībnieka numurs]],PM_Cuka[Dablībnieka numurs],0),13)</f>
        <v>31</v>
      </c>
      <c r="H37" s="216">
        <f>INDEX(PM_Cuka[],MATCH(PM_Kompleksais[[#This Row],[Dablībnieka numurs]],PM_Cuka[Dablībnieka numurs],0),14)</f>
        <v>31</v>
      </c>
      <c r="I37" s="217">
        <f>INDEX(PM_EULopi[],MATCH(PM_Kompleksais[[#This Row],[Dablībnieka numurs]],PM_EULopi[Dablībnieka numurs],0),33)</f>
        <v>107</v>
      </c>
      <c r="J37" s="215">
        <f>INDEX(PM_EULopi[],MATCH(PM_Kompleksais[[#This Row],[Dablībnieka numurs]],PM_EULopi[Dablībnieka numurs],0),35)</f>
        <v>67</v>
      </c>
      <c r="K37" s="216">
        <f>INDEX(PM_EULopi[],MATCH(PM_Kompleksais[[#This Row],[Dablībnieka numurs]],PM_EULopi[Dablībnieka numurs],0),36)</f>
        <v>67</v>
      </c>
      <c r="L37" s="217">
        <f>INDEX(PM_Sportings[],MATCH(PM_Kompleksais[[#This Row],[Dablībnieka numurs]],PM_Sportings[Dablībnieka numurs],0),6)</f>
        <v>39</v>
      </c>
      <c r="M37" s="215">
        <f>INDEX(PM_Sportings[],MATCH(PM_Kompleksais[[#This Row],[Dablībnieka numurs]],PM_Sportings[Dablībnieka numurs],0),7)</f>
        <v>24</v>
      </c>
      <c r="N37" s="216">
        <f>INDEX(PM_Sportings[],MATCH(PM_Kompleksais[[#This Row],[Dablībnieka numurs]],PM_Sportings[Dablībnieka numurs],0),8)</f>
        <v>29</v>
      </c>
      <c r="O3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122</v>
      </c>
      <c r="P3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127</v>
      </c>
      <c r="Q37" s="220">
        <f>IF(ISNUMBER(PM_Kompleksais[[#This Row],[Vietu
Summa
(AUTO)]]),RANK(PM_Kompleksais[[#This Row],[Vietu
Summa
(AUTO)]],PM_Kompleksais[Vietu
Summa
(AUTO)],1),"Trūkst Rezultāts")</f>
        <v>30</v>
      </c>
      <c r="R37" s="221">
        <f>IF(ISNUMBER(PM_Kompleksais[[#This Row],[Vietu
Summa
(AUTO)]]),RANK(PM_Kompleksais[[#This Row],[Vietu
Summa
(Tiesnešu)]],PM_Kompleksais[Vietu
Summa
(Tiesnešu)],1),"Trūkst Rezultāts")</f>
        <v>31</v>
      </c>
    </row>
    <row r="38" spans="2:18" ht="15" x14ac:dyDescent="0.25">
      <c r="B38" s="90">
        <v>78</v>
      </c>
      <c r="C38" s="91">
        <f>INDEX(PM_Dalibnieki[],MATCH(PM_Kompleksais[[#This Row],[Dablībnieka numurs]],PM_Dalibnieki[Dablībnieka numurs],0),2)</f>
        <v>0</v>
      </c>
      <c r="D38" s="91" t="str">
        <f>INDEX(PM_Dalibnieki[],MATCH(PM_Kompleksais[[#This Row],[Dablībnieka numurs]],PM_Dalibnieki[Dablībnieka numurs],0),3)</f>
        <v>Amatieris</v>
      </c>
      <c r="E38" s="92" t="str">
        <f>INDEX(PM_Dalibnieki[],MATCH(PM_Kompleksais[[#This Row],[Dablībnieka numurs]],PM_Dalibnieki[Dablībnieka numurs],0),4)</f>
        <v>Sandis Melnis</v>
      </c>
      <c r="F38" s="93">
        <f>INDEX(PM_Cuka[],MATCH(PM_Kompleksais[[#This Row],[Dablībnieka numurs]],PM_Cuka[Dablībnieka numurs],0),12)</f>
        <v>163</v>
      </c>
      <c r="G38" s="215">
        <f>INDEX(PM_Cuka[],MATCH(PM_Kompleksais[[#This Row],[Dablībnieka numurs]],PM_Cuka[Dablībnieka numurs],0),13)</f>
        <v>66</v>
      </c>
      <c r="H38" s="216">
        <f>INDEX(PM_Cuka[],MATCH(PM_Kompleksais[[#This Row],[Dablībnieka numurs]],PM_Cuka[Dablībnieka numurs],0),14)</f>
        <v>66</v>
      </c>
      <c r="I38" s="217">
        <f>INDEX(PM_EULopi[],MATCH(PM_Kompleksais[[#This Row],[Dablībnieka numurs]],PM_EULopi[Dablībnieka numurs],0),33)</f>
        <v>160</v>
      </c>
      <c r="J38" s="215">
        <f>INDEX(PM_EULopi[],MATCH(PM_Kompleksais[[#This Row],[Dablībnieka numurs]],PM_EULopi[Dablībnieka numurs],0),35)</f>
        <v>39</v>
      </c>
      <c r="K38" s="216">
        <f>INDEX(PM_EULopi[],MATCH(PM_Kompleksais[[#This Row],[Dablībnieka numurs]],PM_EULopi[Dablībnieka numurs],0),36)</f>
        <v>40</v>
      </c>
      <c r="L38" s="217">
        <f>INDEX(PM_Sportings[],MATCH(PM_Kompleksais[[#This Row],[Dablībnieka numurs]],PM_Sportings[Dablībnieka numurs],0),6)</f>
        <v>39</v>
      </c>
      <c r="M38" s="215">
        <f>INDEX(PM_Sportings[],MATCH(PM_Kompleksais[[#This Row],[Dablībnieka numurs]],PM_Sportings[Dablībnieka numurs],0),7)</f>
        <v>24</v>
      </c>
      <c r="N38" s="216">
        <f>INDEX(PM_Sportings[],MATCH(PM_Kompleksais[[#This Row],[Dablībnieka numurs]],PM_Sportings[Dablībnieka numurs],0),8)</f>
        <v>24</v>
      </c>
      <c r="O3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129</v>
      </c>
      <c r="P3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130</v>
      </c>
      <c r="Q38" s="220">
        <f>IF(ISNUMBER(PM_Kompleksais[[#This Row],[Vietu
Summa
(AUTO)]]),RANK(PM_Kompleksais[[#This Row],[Vietu
Summa
(AUTO)]],PM_Kompleksais[Vietu
Summa
(AUTO)],1),"Trūkst Rezultāts")</f>
        <v>33</v>
      </c>
      <c r="R38" s="221">
        <f>IF(ISNUMBER(PM_Kompleksais[[#This Row],[Vietu
Summa
(AUTO)]]),RANK(PM_Kompleksais[[#This Row],[Vietu
Summa
(Tiesnešu)]],PM_Kompleksais[Vietu
Summa
(Tiesnešu)],1),"Trūkst Rezultāts")</f>
        <v>32</v>
      </c>
    </row>
    <row r="39" spans="2:18" ht="15" x14ac:dyDescent="0.25">
      <c r="B39" s="90">
        <v>36</v>
      </c>
      <c r="C39" s="91" t="str">
        <f>INDEX(PM_Dalibnieki[],MATCH(PM_Kompleksais[[#This Row],[Dablībnieka numurs]],PM_Dalibnieki[Dablībnieka numurs],0),2)</f>
        <v>SIA ieroči 2</v>
      </c>
      <c r="D39" s="91" t="str">
        <f>INDEX(PM_Dalibnieki[],MATCH(PM_Kompleksais[[#This Row],[Dablībnieka numurs]],PM_Dalibnieki[Dablībnieka numurs],0),3)</f>
        <v>Juniors</v>
      </c>
      <c r="E39" s="92" t="str">
        <f>INDEX(PM_Dalibnieki[],MATCH(PM_Kompleksais[[#This Row],[Dablībnieka numurs]],PM_Dalibnieki[Dablībnieka numurs],0),4)</f>
        <v>Kārlis Zvirgzdiņš</v>
      </c>
      <c r="F39" s="93">
        <f>INDEX(PM_Cuka[],MATCH(PM_Kompleksais[[#This Row],[Dablībnieka numurs]],PM_Cuka[Dablībnieka numurs],0),12)</f>
        <v>184</v>
      </c>
      <c r="G39" s="215">
        <f>INDEX(PM_Cuka[],MATCH(PM_Kompleksais[[#This Row],[Dablībnieka numurs]],PM_Cuka[Dablībnieka numurs],0),13)</f>
        <v>27</v>
      </c>
      <c r="H39" s="216">
        <f>INDEX(PM_Cuka[],MATCH(PM_Kompleksais[[#This Row],[Dablībnieka numurs]],PM_Cuka[Dablībnieka numurs],0),14)</f>
        <v>28</v>
      </c>
      <c r="I39" s="217">
        <f>INDEX(PM_EULopi[],MATCH(PM_Kompleksais[[#This Row],[Dablībnieka numurs]],PM_EULopi[Dablībnieka numurs],0),33)</f>
        <v>103</v>
      </c>
      <c r="J39" s="215">
        <f>INDEX(PM_EULopi[],MATCH(PM_Kompleksais[[#This Row],[Dablībnieka numurs]],PM_EULopi[Dablībnieka numurs],0),35)</f>
        <v>68</v>
      </c>
      <c r="K39" s="216">
        <f>INDEX(PM_EULopi[],MATCH(PM_Kompleksais[[#This Row],[Dablībnieka numurs]],PM_EULopi[Dablībnieka numurs],0),36)</f>
        <v>68</v>
      </c>
      <c r="L39" s="217">
        <f>INDEX(PM_Sportings[],MATCH(PM_Kompleksais[[#This Row],[Dablībnieka numurs]],PM_Sportings[Dablībnieka numurs],0),6)</f>
        <v>38</v>
      </c>
      <c r="M39" s="215">
        <f>INDEX(PM_Sportings[],MATCH(PM_Kompleksais[[#This Row],[Dablībnieka numurs]],PM_Sportings[Dablībnieka numurs],0),7)</f>
        <v>30</v>
      </c>
      <c r="N39" s="216">
        <f>INDEX(PM_Sportings[],MATCH(PM_Kompleksais[[#This Row],[Dablībnieka numurs]],PM_Sportings[Dablībnieka numurs],0),8)</f>
        <v>34</v>
      </c>
      <c r="O39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125</v>
      </c>
      <c r="P39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130</v>
      </c>
      <c r="Q39" s="220">
        <f>IF(ISNUMBER(PM_Kompleksais[[#This Row],[Vietu
Summa
(AUTO)]]),RANK(PM_Kompleksais[[#This Row],[Vietu
Summa
(AUTO)]],PM_Kompleksais[Vietu
Summa
(AUTO)],1),"Trūkst Rezultāts")</f>
        <v>31</v>
      </c>
      <c r="R39" s="221">
        <f>IF(ISNUMBER(PM_Kompleksais[[#This Row],[Vietu
Summa
(AUTO)]]),RANK(PM_Kompleksais[[#This Row],[Vietu
Summa
(Tiesnešu)]],PM_Kompleksais[Vietu
Summa
(Tiesnešu)],1),"Trūkst Rezultāts")</f>
        <v>32</v>
      </c>
    </row>
    <row r="40" spans="2:18" ht="15" x14ac:dyDescent="0.25">
      <c r="B40" s="90">
        <v>37</v>
      </c>
      <c r="C40" s="91" t="str">
        <f>INDEX(PM_Dalibnieki[],MATCH(PM_Kompleksais[[#This Row],[Dablībnieka numurs]],PM_Dalibnieki[Dablībnieka numurs],0),2)</f>
        <v>Mārkulīči-Zala arms 1</v>
      </c>
      <c r="D40" s="91" t="str">
        <f>INDEX(PM_Dalibnieki[],MATCH(PM_Kompleksais[[#This Row],[Dablībnieka numurs]],PM_Dalibnieki[Dablībnieka numurs],0),3)</f>
        <v>Meistars</v>
      </c>
      <c r="E40" s="92" t="str">
        <f>INDEX(PM_Dalibnieki[],MATCH(PM_Kompleksais[[#This Row],[Dablībnieka numurs]],PM_Dalibnieki[Dablībnieka numurs],0),4)</f>
        <v>Artis Kaspars</v>
      </c>
      <c r="F40" s="93">
        <f>INDEX(PM_Cuka[],MATCH(PM_Kompleksais[[#This Row],[Dablībnieka numurs]],PM_Cuka[Dablībnieka numurs],0),12)</f>
        <v>279</v>
      </c>
      <c r="G40" s="215">
        <f>INDEX(PM_Cuka[],MATCH(PM_Kompleksais[[#This Row],[Dablībnieka numurs]],PM_Cuka[Dablībnieka numurs],0),13)</f>
        <v>15</v>
      </c>
      <c r="H40" s="216">
        <f>INDEX(PM_Cuka[],MATCH(PM_Kompleksais[[#This Row],[Dablībnieka numurs]],PM_Cuka[Dablībnieka numurs],0),14)</f>
        <v>15</v>
      </c>
      <c r="I40" s="217">
        <f>INDEX(PM_EULopi[],MATCH(PM_Kompleksais[[#This Row],[Dablībnieka numurs]],PM_EULopi[Dablībnieka numurs],0),33)</f>
        <v>130</v>
      </c>
      <c r="J40" s="215">
        <f>INDEX(PM_EULopi[],MATCH(PM_Kompleksais[[#This Row],[Dablībnieka numurs]],PM_EULopi[Dablībnieka numurs],0),35)</f>
        <v>55</v>
      </c>
      <c r="K40" s="216">
        <f>INDEX(PM_EULopi[],MATCH(PM_Kompleksais[[#This Row],[Dablībnieka numurs]],PM_EULopi[Dablībnieka numurs],0),36)</f>
        <v>55</v>
      </c>
      <c r="L40" s="217">
        <f>INDEX(PM_Sportings[],MATCH(PM_Kompleksais[[#This Row],[Dablībnieka numurs]],PM_Sportings[Dablībnieka numurs],0),6)</f>
        <v>26</v>
      </c>
      <c r="M40" s="215">
        <f>INDEX(PM_Sportings[],MATCH(PM_Kompleksais[[#This Row],[Dablībnieka numurs]],PM_Sportings[Dablībnieka numurs],0),7)</f>
        <v>59</v>
      </c>
      <c r="N40" s="216">
        <f>INDEX(PM_Sportings[],MATCH(PM_Kompleksais[[#This Row],[Dablībnieka numurs]],PM_Sportings[Dablībnieka numurs],0),8)</f>
        <v>60</v>
      </c>
      <c r="O40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129</v>
      </c>
      <c r="P40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130</v>
      </c>
      <c r="Q40" s="220">
        <f>IF(ISNUMBER(PM_Kompleksais[[#This Row],[Vietu
Summa
(AUTO)]]),RANK(PM_Kompleksais[[#This Row],[Vietu
Summa
(AUTO)]],PM_Kompleksais[Vietu
Summa
(AUTO)],1),"Trūkst Rezultāts")</f>
        <v>33</v>
      </c>
      <c r="R40" s="221">
        <f>IF(ISNUMBER(PM_Kompleksais[[#This Row],[Vietu
Summa
(AUTO)]]),RANK(PM_Kompleksais[[#This Row],[Vietu
Summa
(Tiesnešu)]],PM_Kompleksais[Vietu
Summa
(Tiesnešu)],1),"Trūkst Rezultāts")</f>
        <v>32</v>
      </c>
    </row>
    <row r="41" spans="2:18" ht="15" x14ac:dyDescent="0.25">
      <c r="B41" s="90">
        <v>88</v>
      </c>
      <c r="C41" s="91">
        <f>INDEX(PM_Dalibnieki[],MATCH(PM_Kompleksais[[#This Row],[Dablībnieka numurs]],PM_Dalibnieki[Dablībnieka numurs],0),2)</f>
        <v>0</v>
      </c>
      <c r="D41" s="91" t="str">
        <f>INDEX(PM_Dalibnieki[],MATCH(PM_Kompleksais[[#This Row],[Dablībnieka numurs]],PM_Dalibnieki[Dablībnieka numurs],0),3)</f>
        <v>Amatieris</v>
      </c>
      <c r="E41" s="92" t="str">
        <f>INDEX(PM_Dalibnieki[],MATCH(PM_Kompleksais[[#This Row],[Dablībnieka numurs]],PM_Dalibnieki[Dablībnieka numurs],0),4)</f>
        <v>Didzis Liepiņš</v>
      </c>
      <c r="F41" s="93">
        <f>INDEX(PM_Cuka[],MATCH(PM_Kompleksais[[#This Row],[Dablībnieka numurs]],PM_Cuka[Dablībnieka numurs],0),12)</f>
        <v>374</v>
      </c>
      <c r="G41" s="215">
        <f>INDEX(PM_Cuka[],MATCH(PM_Kompleksais[[#This Row],[Dablībnieka numurs]],PM_Cuka[Dablībnieka numurs],0),13)</f>
        <v>6</v>
      </c>
      <c r="H41" s="216">
        <f>INDEX(PM_Cuka[],MATCH(PM_Kompleksais[[#This Row],[Dablībnieka numurs]],PM_Cuka[Dablībnieka numurs],0),14)</f>
        <v>6</v>
      </c>
      <c r="I41" s="217">
        <f>INDEX(PM_EULopi[],MATCH(PM_Kompleksais[[#This Row],[Dablībnieka numurs]],PM_EULopi[Dablībnieka numurs],0),33)</f>
        <v>123</v>
      </c>
      <c r="J41" s="215">
        <f>INDEX(PM_EULopi[],MATCH(PM_Kompleksais[[#This Row],[Dablībnieka numurs]],PM_EULopi[Dablībnieka numurs],0),35)</f>
        <v>61</v>
      </c>
      <c r="K41" s="216">
        <f>INDEX(PM_EULopi[],MATCH(PM_Kompleksais[[#This Row],[Dablībnieka numurs]],PM_EULopi[Dablībnieka numurs],0),36)</f>
        <v>61</v>
      </c>
      <c r="L41" s="217">
        <f>INDEX(PM_Sportings[],MATCH(PM_Kompleksais[[#This Row],[Dablībnieka numurs]],PM_Sportings[Dablībnieka numurs],0),6)</f>
        <v>18</v>
      </c>
      <c r="M41" s="215">
        <f>INDEX(PM_Sportings[],MATCH(PM_Kompleksais[[#This Row],[Dablībnieka numurs]],PM_Sportings[Dablībnieka numurs],0),7)</f>
        <v>67</v>
      </c>
      <c r="N41" s="216">
        <f>INDEX(PM_Sportings[],MATCH(PM_Kompleksais[[#This Row],[Dablībnieka numurs]],PM_Sportings[Dablībnieka numurs],0),8)</f>
        <v>67</v>
      </c>
      <c r="O41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134</v>
      </c>
      <c r="P41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134</v>
      </c>
      <c r="Q41" s="220">
        <f>IF(ISNUMBER(PM_Kompleksais[[#This Row],[Vietu
Summa
(AUTO)]]),RANK(PM_Kompleksais[[#This Row],[Vietu
Summa
(AUTO)]],PM_Kompleksais[Vietu
Summa
(AUTO)],1),"Trūkst Rezultāts")</f>
        <v>35</v>
      </c>
      <c r="R41" s="222">
        <f>IF(ISNUMBER(PM_Kompleksais[[#This Row],[Vietu
Summa
(AUTO)]]),RANK(PM_Kompleksais[[#This Row],[Vietu
Summa
(Tiesnešu)]],PM_Kompleksais[Vietu
Summa
(Tiesnešu)],1),"Trūkst Rezultāts")</f>
        <v>35</v>
      </c>
    </row>
    <row r="42" spans="2:18" ht="15" x14ac:dyDescent="0.25">
      <c r="B42" s="90">
        <v>87</v>
      </c>
      <c r="C42" s="91">
        <f>INDEX(PM_Dalibnieki[],MATCH(PM_Kompleksais[[#This Row],[Dablībnieka numurs]],PM_Dalibnieki[Dablībnieka numurs],0),2)</f>
        <v>0</v>
      </c>
      <c r="D42" s="91" t="str">
        <f>INDEX(PM_Dalibnieki[],MATCH(PM_Kompleksais[[#This Row],[Dablībnieka numurs]],PM_Dalibnieki[Dablībnieka numurs],0),3)</f>
        <v>Amatieris</v>
      </c>
      <c r="E42" s="92" t="str">
        <f>INDEX(PM_Dalibnieki[],MATCH(PM_Kompleksais[[#This Row],[Dablībnieka numurs]],PM_Dalibnieki[Dablībnieka numurs],0),4)</f>
        <v>Edžus Alksnītis</v>
      </c>
      <c r="F42" s="93">
        <f>INDEX(PM_Cuka[],MATCH(PM_Kompleksais[[#This Row],[Dablībnieka numurs]],PM_Cuka[Dablībnieka numurs],0),12)</f>
        <v>175</v>
      </c>
      <c r="G42" s="215">
        <f>INDEX(PM_Cuka[],MATCH(PM_Kompleksais[[#This Row],[Dablībnieka numurs]],PM_Cuka[Dablībnieka numurs],0),13)</f>
        <v>45</v>
      </c>
      <c r="H42" s="216">
        <f>INDEX(PM_Cuka[],MATCH(PM_Kompleksais[[#This Row],[Dablībnieka numurs]],PM_Cuka[Dablībnieka numurs],0),14)</f>
        <v>45</v>
      </c>
      <c r="I42" s="217">
        <f>INDEX(PM_EULopi[],MATCH(PM_Kompleksais[[#This Row],[Dablībnieka numurs]],PM_EULopi[Dablībnieka numurs],0),33)</f>
        <v>130</v>
      </c>
      <c r="J42" s="215">
        <f>INDEX(PM_EULopi[],MATCH(PM_Kompleksais[[#This Row],[Dablībnieka numurs]],PM_EULopi[Dablībnieka numurs],0),35)</f>
        <v>55</v>
      </c>
      <c r="K42" s="216">
        <f>INDEX(PM_EULopi[],MATCH(PM_Kompleksais[[#This Row],[Dablībnieka numurs]],PM_EULopi[Dablībnieka numurs],0),36)</f>
        <v>56</v>
      </c>
      <c r="L42" s="217">
        <f>INDEX(PM_Sportings[],MATCH(PM_Kompleksais[[#This Row],[Dablībnieka numurs]],PM_Sportings[Dablībnieka numurs],0),6)</f>
        <v>36</v>
      </c>
      <c r="M42" s="215">
        <f>INDEX(PM_Sportings[],MATCH(PM_Kompleksais[[#This Row],[Dablībnieka numurs]],PM_Sportings[Dablībnieka numurs],0),7)</f>
        <v>36</v>
      </c>
      <c r="N42" s="216">
        <f>INDEX(PM_Sportings[],MATCH(PM_Kompleksais[[#This Row],[Dablībnieka numurs]],PM_Sportings[Dablībnieka numurs],0),8)</f>
        <v>36</v>
      </c>
      <c r="O42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136</v>
      </c>
      <c r="P42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137</v>
      </c>
      <c r="Q42" s="220">
        <f>IF(ISNUMBER(PM_Kompleksais[[#This Row],[Vietu
Summa
(AUTO)]]),RANK(PM_Kompleksais[[#This Row],[Vietu
Summa
(AUTO)]],PM_Kompleksais[Vietu
Summa
(AUTO)],1),"Trūkst Rezultāts")</f>
        <v>36</v>
      </c>
      <c r="R42" s="221">
        <f>IF(ISNUMBER(PM_Kompleksais[[#This Row],[Vietu
Summa
(AUTO)]]),RANK(PM_Kompleksais[[#This Row],[Vietu
Summa
(Tiesnešu)]],PM_Kompleksais[Vietu
Summa
(Tiesnešu)],1),"Trūkst Rezultāts")</f>
        <v>36</v>
      </c>
    </row>
    <row r="43" spans="2:18" ht="15" x14ac:dyDescent="0.25">
      <c r="B43" s="90">
        <v>59</v>
      </c>
      <c r="C43" s="91" t="str">
        <f>INDEX(PM_Dalibnieki[],MATCH(PM_Kompleksais[[#This Row],[Dablībnieka numurs]],PM_Dalibnieki[Dablībnieka numurs],0),2)</f>
        <v>SIA ieroči 2</v>
      </c>
      <c r="D43" s="91" t="str">
        <f>INDEX(PM_Dalibnieki[],MATCH(PM_Kompleksais[[#This Row],[Dablībnieka numurs]],PM_Dalibnieki[Dablībnieka numurs],0),3)</f>
        <v>Amatieris</v>
      </c>
      <c r="E43" s="92" t="str">
        <f>INDEX(PM_Dalibnieki[],MATCH(PM_Kompleksais[[#This Row],[Dablībnieka numurs]],PM_Dalibnieki[Dablībnieka numurs],0),4)</f>
        <v>Artis Almanis</v>
      </c>
      <c r="F43" s="93">
        <f>INDEX(PM_Cuka[],MATCH(PM_Kompleksais[[#This Row],[Dablībnieka numurs]],PM_Cuka[Dablībnieka numurs],0),12)</f>
        <v>179</v>
      </c>
      <c r="G43" s="215">
        <f>INDEX(PM_Cuka[],MATCH(PM_Kompleksais[[#This Row],[Dablībnieka numurs]],PM_Cuka[Dablībnieka numurs],0),13)</f>
        <v>36</v>
      </c>
      <c r="H43" s="216">
        <f>INDEX(PM_Cuka[],MATCH(PM_Kompleksais[[#This Row],[Dablībnieka numurs]],PM_Cuka[Dablībnieka numurs],0),14)</f>
        <v>36</v>
      </c>
      <c r="I43" s="217">
        <f>INDEX(PM_EULopi[],MATCH(PM_Kompleksais[[#This Row],[Dablībnieka numurs]],PM_EULopi[Dablībnieka numurs],0),33)</f>
        <v>157</v>
      </c>
      <c r="J43" s="215">
        <f>INDEX(PM_EULopi[],MATCH(PM_Kompleksais[[#This Row],[Dablībnieka numurs]],PM_EULopi[Dablībnieka numurs],0),35)</f>
        <v>42</v>
      </c>
      <c r="K43" s="216">
        <f>INDEX(PM_EULopi[],MATCH(PM_Kompleksais[[#This Row],[Dablībnieka numurs]],PM_EULopi[Dablībnieka numurs],0),36)</f>
        <v>42</v>
      </c>
      <c r="L43" s="217">
        <f>INDEX(PM_Sportings[],MATCH(PM_Kompleksais[[#This Row],[Dablībnieka numurs]],PM_Sportings[Dablībnieka numurs],0),6)</f>
        <v>25</v>
      </c>
      <c r="M43" s="215">
        <f>INDEX(PM_Sportings[],MATCH(PM_Kompleksais[[#This Row],[Dablībnieka numurs]],PM_Sportings[Dablībnieka numurs],0),7)</f>
        <v>61</v>
      </c>
      <c r="N43" s="216">
        <f>INDEX(PM_Sportings[],MATCH(PM_Kompleksais[[#This Row],[Dablībnieka numurs]],PM_Sportings[Dablībnieka numurs],0),8)</f>
        <v>61</v>
      </c>
      <c r="O43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139</v>
      </c>
      <c r="P43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139</v>
      </c>
      <c r="Q43" s="220">
        <f>IF(ISNUMBER(PM_Kompleksais[[#This Row],[Vietu
Summa
(AUTO)]]),RANK(PM_Kompleksais[[#This Row],[Vietu
Summa
(AUTO)]],PM_Kompleksais[Vietu
Summa
(AUTO)],1),"Trūkst Rezultāts")</f>
        <v>38</v>
      </c>
      <c r="R43" s="221">
        <f>IF(ISNUMBER(PM_Kompleksais[[#This Row],[Vietu
Summa
(AUTO)]]),RANK(PM_Kompleksais[[#This Row],[Vietu
Summa
(Tiesnešu)]],PM_Kompleksais[Vietu
Summa
(Tiesnešu)],1),"Trūkst Rezultāts")</f>
        <v>37</v>
      </c>
    </row>
    <row r="44" spans="2:18" ht="15" x14ac:dyDescent="0.25">
      <c r="B44" s="90">
        <v>2</v>
      </c>
      <c r="C44" s="91">
        <f>INDEX(PM_Dalibnieki[],MATCH(PM_Kompleksais[[#This Row],[Dablībnieka numurs]],PM_Dalibnieki[Dablībnieka numurs],0),2)</f>
        <v>0</v>
      </c>
      <c r="D44" s="91" t="str">
        <f>INDEX(PM_Dalibnieki[],MATCH(PM_Kompleksais[[#This Row],[Dablībnieka numurs]],PM_Dalibnieki[Dablībnieka numurs],0),3)</f>
        <v>Amatieris</v>
      </c>
      <c r="E44" s="92" t="str">
        <f>INDEX(PM_Dalibnieki[],MATCH(PM_Kompleksais[[#This Row],[Dablībnieka numurs]],PM_Dalibnieki[Dablībnieka numurs],0),4)</f>
        <v>Gunārs Pastars</v>
      </c>
      <c r="F44" s="93">
        <f>INDEX(PM_Cuka[],MATCH(PM_Kompleksais[[#This Row],[Dablībnieka numurs]],PM_Cuka[Dablībnieka numurs],0),12)</f>
        <v>174</v>
      </c>
      <c r="G44" s="215">
        <f>INDEX(PM_Cuka[],MATCH(PM_Kompleksais[[#This Row],[Dablībnieka numurs]],PM_Cuka[Dablībnieka numurs],0),13)</f>
        <v>46</v>
      </c>
      <c r="H44" s="216">
        <f>INDEX(PM_Cuka[],MATCH(PM_Kompleksais[[#This Row],[Dablībnieka numurs]],PM_Cuka[Dablībnieka numurs],0),14)</f>
        <v>48</v>
      </c>
      <c r="I44" s="217">
        <f>INDEX(PM_EULopi[],MATCH(PM_Kompleksais[[#This Row],[Dablībnieka numurs]],PM_EULopi[Dablībnieka numurs],0),33)</f>
        <v>130</v>
      </c>
      <c r="J44" s="215">
        <f>INDEX(PM_EULopi[],MATCH(PM_Kompleksais[[#This Row],[Dablībnieka numurs]],PM_EULopi[Dablībnieka numurs],0),35)</f>
        <v>55</v>
      </c>
      <c r="K44" s="216">
        <f>INDEX(PM_EULopi[],MATCH(PM_Kompleksais[[#This Row],[Dablībnieka numurs]],PM_EULopi[Dablībnieka numurs],0),36)</f>
        <v>57</v>
      </c>
      <c r="L44" s="217">
        <f>INDEX(PM_Sportings[],MATCH(PM_Kompleksais[[#This Row],[Dablībnieka numurs]],PM_Sportings[Dablībnieka numurs],0),6)</f>
        <v>36</v>
      </c>
      <c r="M44" s="215">
        <f>INDEX(PM_Sportings[],MATCH(PM_Kompleksais[[#This Row],[Dablībnieka numurs]],PM_Sportings[Dablībnieka numurs],0),7)</f>
        <v>36</v>
      </c>
      <c r="N44" s="216">
        <f>INDEX(PM_Sportings[],MATCH(PM_Kompleksais[[#This Row],[Dablībnieka numurs]],PM_Sportings[Dablībnieka numurs],0),8)</f>
        <v>37</v>
      </c>
      <c r="O44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137</v>
      </c>
      <c r="P44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142</v>
      </c>
      <c r="Q44" s="220">
        <f>IF(ISNUMBER(PM_Kompleksais[[#This Row],[Vietu
Summa
(AUTO)]]),RANK(PM_Kompleksais[[#This Row],[Vietu
Summa
(AUTO)]],PM_Kompleksais[Vietu
Summa
(AUTO)],1),"Trūkst Rezultāts")</f>
        <v>37</v>
      </c>
      <c r="R44" s="222">
        <f>IF(ISNUMBER(PM_Kompleksais[[#This Row],[Vietu
Summa
(AUTO)]]),RANK(PM_Kompleksais[[#This Row],[Vietu
Summa
(Tiesnešu)]],PM_Kompleksais[Vietu
Summa
(Tiesnešu)],1),"Trūkst Rezultāts")</f>
        <v>38</v>
      </c>
    </row>
    <row r="45" spans="2:18" ht="15" x14ac:dyDescent="0.25">
      <c r="B45" s="90">
        <v>15</v>
      </c>
      <c r="C45" s="91" t="str">
        <f>INDEX(PM_Dalibnieki[],MATCH(PM_Kompleksais[[#This Row],[Dablībnieka numurs]],PM_Dalibnieki[Dablībnieka numurs],0),2)</f>
        <v>Mārkulīči-Zala arms 2</v>
      </c>
      <c r="D45" s="91" t="str">
        <f>INDEX(PM_Dalibnieki[],MATCH(PM_Kompleksais[[#This Row],[Dablībnieka numurs]],PM_Dalibnieki[Dablībnieka numurs],0),3)</f>
        <v>Meistars</v>
      </c>
      <c r="E45" s="92" t="str">
        <f>INDEX(PM_Dalibnieki[],MATCH(PM_Kompleksais[[#This Row],[Dablībnieka numurs]],PM_Dalibnieki[Dablībnieka numurs],0),4)</f>
        <v>Raivis Bērziņš</v>
      </c>
      <c r="F45" s="93">
        <f>INDEX(PM_Cuka[],MATCH(PM_Kompleksais[[#This Row],[Dablībnieka numurs]],PM_Cuka[Dablībnieka numurs],0),12)</f>
        <v>174</v>
      </c>
      <c r="G45" s="215">
        <f>INDEX(PM_Cuka[],MATCH(PM_Kompleksais[[#This Row],[Dablībnieka numurs]],PM_Cuka[Dablībnieka numurs],0),13)</f>
        <v>46</v>
      </c>
      <c r="H45" s="216">
        <f>INDEX(PM_Cuka[],MATCH(PM_Kompleksais[[#This Row],[Dablībnieka numurs]],PM_Cuka[Dablībnieka numurs],0),14)</f>
        <v>47</v>
      </c>
      <c r="I45" s="217">
        <f>INDEX(PM_EULopi[],MATCH(PM_Kompleksais[[#This Row],[Dablībnieka numurs]],PM_EULopi[Dablībnieka numurs],0),33)</f>
        <v>97</v>
      </c>
      <c r="J45" s="215">
        <f>INDEX(PM_EULopi[],MATCH(PM_Kompleksais[[#This Row],[Dablībnieka numurs]],PM_EULopi[Dablībnieka numurs],0),35)</f>
        <v>70</v>
      </c>
      <c r="K45" s="216">
        <f>INDEX(PM_EULopi[],MATCH(PM_Kompleksais[[#This Row],[Dablībnieka numurs]],PM_EULopi[Dablībnieka numurs],0),36)</f>
        <v>70</v>
      </c>
      <c r="L45" s="217">
        <f>INDEX(PM_Sportings[],MATCH(PM_Kompleksais[[#This Row],[Dablībnieka numurs]],PM_Sportings[Dablībnieka numurs],0),6)</f>
        <v>39</v>
      </c>
      <c r="M45" s="215">
        <f>INDEX(PM_Sportings[],MATCH(PM_Kompleksais[[#This Row],[Dablībnieka numurs]],PM_Sportings[Dablībnieka numurs],0),7)</f>
        <v>24</v>
      </c>
      <c r="N45" s="216">
        <f>INDEX(PM_Sportings[],MATCH(PM_Kompleksais[[#This Row],[Dablībnieka numurs]],PM_Sportings[Dablībnieka numurs],0),8)</f>
        <v>27</v>
      </c>
      <c r="O45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140</v>
      </c>
      <c r="P45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144</v>
      </c>
      <c r="Q45" s="220">
        <f>IF(ISNUMBER(PM_Kompleksais[[#This Row],[Vietu
Summa
(AUTO)]]),RANK(PM_Kompleksais[[#This Row],[Vietu
Summa
(AUTO)]],PM_Kompleksais[Vietu
Summa
(AUTO)],1),"Trūkst Rezultāts")</f>
        <v>39</v>
      </c>
      <c r="R45" s="222">
        <f>IF(ISNUMBER(PM_Kompleksais[[#This Row],[Vietu
Summa
(AUTO)]]),RANK(PM_Kompleksais[[#This Row],[Vietu
Summa
(Tiesnešu)]],PM_Kompleksais[Vietu
Summa
(Tiesnešu)],1),"Trūkst Rezultāts")</f>
        <v>39</v>
      </c>
    </row>
    <row r="46" spans="2:18" ht="15" x14ac:dyDescent="0.25">
      <c r="B46" s="90">
        <v>7</v>
      </c>
      <c r="C46" s="91">
        <f>INDEX(PM_Dalibnieki[],MATCH(PM_Kompleksais[[#This Row],[Dablībnieka numurs]],PM_Dalibnieki[Dablībnieka numurs],0),2)</f>
        <v>0</v>
      </c>
      <c r="D46" s="91" t="str">
        <f>INDEX(PM_Dalibnieki[],MATCH(PM_Kompleksais[[#This Row],[Dablībnieka numurs]],PM_Dalibnieki[Dablībnieka numurs],0),3)</f>
        <v>Meistars</v>
      </c>
      <c r="E46" s="92" t="str">
        <f>INDEX(PM_Dalibnieki[],MATCH(PM_Kompleksais[[#This Row],[Dablībnieka numurs]],PM_Dalibnieki[Dablībnieka numurs],0),4)</f>
        <v>Gints Žeigurs</v>
      </c>
      <c r="F46" s="93">
        <f>INDEX(PM_Cuka[],MATCH(PM_Kompleksais[[#This Row],[Dablībnieka numurs]],PM_Cuka[Dablībnieka numurs],0),12)</f>
        <v>168</v>
      </c>
      <c r="G46" s="215">
        <f>INDEX(PM_Cuka[],MATCH(PM_Kompleksais[[#This Row],[Dablībnieka numurs]],PM_Cuka[Dablībnieka numurs],0),13)</f>
        <v>58</v>
      </c>
      <c r="H46" s="216">
        <f>INDEX(PM_Cuka[],MATCH(PM_Kompleksais[[#This Row],[Dablībnieka numurs]],PM_Cuka[Dablībnieka numurs],0),14)</f>
        <v>58</v>
      </c>
      <c r="I46" s="217">
        <f>INDEX(PM_EULopi[],MATCH(PM_Kompleksais[[#This Row],[Dablībnieka numurs]],PM_EULopi[Dablībnieka numurs],0),33)</f>
        <v>170</v>
      </c>
      <c r="J46" s="215">
        <f>INDEX(PM_EULopi[],MATCH(PM_Kompleksais[[#This Row],[Dablībnieka numurs]],PM_EULopi[Dablībnieka numurs],0),35)</f>
        <v>28</v>
      </c>
      <c r="K46" s="216">
        <f>INDEX(PM_EULopi[],MATCH(PM_Kompleksais[[#This Row],[Dablībnieka numurs]],PM_EULopi[Dablībnieka numurs],0),36)</f>
        <v>29</v>
      </c>
      <c r="L46" s="217">
        <f>INDEX(PM_Sportings[],MATCH(PM_Kompleksais[[#This Row],[Dablībnieka numurs]],PM_Sportings[Dablībnieka numurs],0),6)</f>
        <v>23</v>
      </c>
      <c r="M46" s="215">
        <f>INDEX(PM_Sportings[],MATCH(PM_Kompleksais[[#This Row],[Dablībnieka numurs]],PM_Sportings[Dablībnieka numurs],0),7)</f>
        <v>62</v>
      </c>
      <c r="N46" s="216">
        <f>INDEX(PM_Sportings[],MATCH(PM_Kompleksais[[#This Row],[Dablībnieka numurs]],PM_Sportings[Dablībnieka numurs],0),8)</f>
        <v>62</v>
      </c>
      <c r="O46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148</v>
      </c>
      <c r="P46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149</v>
      </c>
      <c r="Q46" s="220">
        <f>IF(ISNUMBER(PM_Kompleksais[[#This Row],[Vietu
Summa
(AUTO)]]),RANK(PM_Kompleksais[[#This Row],[Vietu
Summa
(AUTO)]],PM_Kompleksais[Vietu
Summa
(AUTO)],1),"Trūkst Rezultāts")</f>
        <v>40</v>
      </c>
      <c r="R46" s="222">
        <f>IF(ISNUMBER(PM_Kompleksais[[#This Row],[Vietu
Summa
(AUTO)]]),RANK(PM_Kompleksais[[#This Row],[Vietu
Summa
(Tiesnešu)]],PM_Kompleksais[Vietu
Summa
(Tiesnešu)],1),"Trūkst Rezultāts")</f>
        <v>40</v>
      </c>
    </row>
    <row r="47" spans="2:18" ht="15" x14ac:dyDescent="0.25">
      <c r="B47" s="90">
        <v>52</v>
      </c>
      <c r="C47" s="91">
        <f>INDEX(PM_Dalibnieki[],MATCH(PM_Kompleksais[[#This Row],[Dablībnieka numurs]],PM_Dalibnieki[Dablībnieka numurs],0),2)</f>
        <v>0</v>
      </c>
      <c r="D47" s="91" t="str">
        <f>INDEX(PM_Dalibnieki[],MATCH(PM_Kompleksais[[#This Row],[Dablībnieka numurs]],PM_Dalibnieki[Dablībnieka numurs],0),3)</f>
        <v>Amatieris</v>
      </c>
      <c r="E47" s="92" t="str">
        <f>INDEX(PM_Dalibnieki[],MATCH(PM_Kompleksais[[#This Row],[Dablībnieka numurs]],PM_Dalibnieki[Dablībnieka numurs],0),4)</f>
        <v>Normunds Bērziņš</v>
      </c>
      <c r="F47" s="93">
        <f>INDEX(PM_Cuka[],MATCH(PM_Kompleksais[[#This Row],[Dablībnieka numurs]],PM_Cuka[Dablībnieka numurs],0),12)</f>
        <v>139</v>
      </c>
      <c r="G47" s="215">
        <f>INDEX(PM_Cuka[],MATCH(PM_Kompleksais[[#This Row],[Dablībnieka numurs]],PM_Cuka[Dablībnieka numurs],0),13)</f>
        <v>80</v>
      </c>
      <c r="H47" s="216">
        <f>INDEX(PM_Cuka[],MATCH(PM_Kompleksais[[#This Row],[Dablībnieka numurs]],PM_Cuka[Dablībnieka numurs],0),14)</f>
        <v>80</v>
      </c>
      <c r="I47" s="217">
        <f>INDEX(PM_EULopi[],MATCH(PM_Kompleksais[[#This Row],[Dablībnieka numurs]],PM_EULopi[Dablībnieka numurs],0),33)</f>
        <v>120</v>
      </c>
      <c r="J47" s="215">
        <f>INDEX(PM_EULopi[],MATCH(PM_Kompleksais[[#This Row],[Dablībnieka numurs]],PM_EULopi[Dablībnieka numurs],0),35)</f>
        <v>62</v>
      </c>
      <c r="K47" s="216">
        <f>INDEX(PM_EULopi[],MATCH(PM_Kompleksais[[#This Row],[Dablībnieka numurs]],PM_EULopi[Dablībnieka numurs],0),36)</f>
        <v>62</v>
      </c>
      <c r="L47" s="217">
        <f>INDEX(PM_Sportings[],MATCH(PM_Kompleksais[[#This Row],[Dablībnieka numurs]],PM_Sportings[Dablībnieka numurs],0),6)</f>
        <v>41</v>
      </c>
      <c r="M47" s="215">
        <f>INDEX(PM_Sportings[],MATCH(PM_Kompleksais[[#This Row],[Dablībnieka numurs]],PM_Sportings[Dablībnieka numurs],0),7)</f>
        <v>20</v>
      </c>
      <c r="N47" s="216">
        <f>INDEX(PM_Sportings[],MATCH(PM_Kompleksais[[#This Row],[Dablībnieka numurs]],PM_Sportings[Dablībnieka numurs],0),8)</f>
        <v>21</v>
      </c>
      <c r="O4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162</v>
      </c>
      <c r="P4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163</v>
      </c>
      <c r="Q47" s="220">
        <f>IF(ISNUMBER(PM_Kompleksais[[#This Row],[Vietu
Summa
(AUTO)]]),RANK(PM_Kompleksais[[#This Row],[Vietu
Summa
(AUTO)]],PM_Kompleksais[Vietu
Summa
(AUTO)],1),"Trūkst Rezultāts")</f>
        <v>41</v>
      </c>
      <c r="R47" s="222">
        <f>IF(ISNUMBER(PM_Kompleksais[[#This Row],[Vietu
Summa
(AUTO)]]),RANK(PM_Kompleksais[[#This Row],[Vietu
Summa
(Tiesnešu)]],PM_Kompleksais[Vietu
Summa
(Tiesnešu)],1),"Trūkst Rezultāts")</f>
        <v>41</v>
      </c>
    </row>
    <row r="48" spans="2:18" ht="15" x14ac:dyDescent="0.25">
      <c r="B48" s="90">
        <v>9</v>
      </c>
      <c r="C48" s="91">
        <f>INDEX(PM_Dalibnieki[],MATCH(PM_Kompleksais[[#This Row],[Dablībnieka numurs]],PM_Dalibnieki[Dablībnieka numurs],0),2)</f>
        <v>0</v>
      </c>
      <c r="D48" s="91" t="str">
        <f>INDEX(PM_Dalibnieki[],MATCH(PM_Kompleksais[[#This Row],[Dablībnieka numurs]],PM_Dalibnieki[Dablībnieka numurs],0),3)</f>
        <v>Amatieris</v>
      </c>
      <c r="E48" s="92" t="str">
        <f>INDEX(PM_Dalibnieki[],MATCH(PM_Kompleksais[[#This Row],[Dablībnieka numurs]],PM_Dalibnieki[Dablībnieka numurs],0),4)</f>
        <v>Aivars Apse</v>
      </c>
      <c r="F48" s="93">
        <f>INDEX(PM_Cuka[],MATCH(PM_Kompleksais[[#This Row],[Dablībnieka numurs]],PM_Cuka[Dablībnieka numurs],0),12)</f>
        <v>155</v>
      </c>
      <c r="G48" s="215">
        <f>INDEX(PM_Cuka[],MATCH(PM_Kompleksais[[#This Row],[Dablībnieka numurs]],PM_Cuka[Dablībnieka numurs],0),13)</f>
        <v>73</v>
      </c>
      <c r="H48" s="216">
        <f>INDEX(PM_Cuka[],MATCH(PM_Kompleksais[[#This Row],[Dablībnieka numurs]],PM_Cuka[Dablībnieka numurs],0),14)</f>
        <v>73</v>
      </c>
      <c r="I48" s="217">
        <f>INDEX(PM_EULopi[],MATCH(PM_Kompleksais[[#This Row],[Dablībnieka numurs]],PM_EULopi[Dablībnieka numurs],0),33)</f>
        <v>152</v>
      </c>
      <c r="J48" s="215">
        <f>INDEX(PM_EULopi[],MATCH(PM_Kompleksais[[#This Row],[Dablībnieka numurs]],PM_EULopi[Dablībnieka numurs],0),35)</f>
        <v>46</v>
      </c>
      <c r="K48" s="216">
        <f>INDEX(PM_EULopi[],MATCH(PM_Kompleksais[[#This Row],[Dablībnieka numurs]],PM_EULopi[Dablībnieka numurs],0),36)</f>
        <v>46</v>
      </c>
      <c r="L48" s="217">
        <f>INDEX(PM_Sportings[],MATCH(PM_Kompleksais[[#This Row],[Dablībnieka numurs]],PM_Sportings[Dablībnieka numurs],0),6)</f>
        <v>31</v>
      </c>
      <c r="M48" s="215">
        <f>INDEX(PM_Sportings[],MATCH(PM_Kompleksais[[#This Row],[Dablībnieka numurs]],PM_Sportings[Dablībnieka numurs],0),7)</f>
        <v>47</v>
      </c>
      <c r="N48" s="216">
        <f>INDEX(PM_Sportings[],MATCH(PM_Kompleksais[[#This Row],[Dablībnieka numurs]],PM_Sportings[Dablībnieka numurs],0),8)</f>
        <v>47</v>
      </c>
      <c r="O4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166</v>
      </c>
      <c r="P4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166</v>
      </c>
      <c r="Q48" s="220">
        <f>IF(ISNUMBER(PM_Kompleksais[[#This Row],[Vietu
Summa
(AUTO)]]),RANK(PM_Kompleksais[[#This Row],[Vietu
Summa
(AUTO)]],PM_Kompleksais[Vietu
Summa
(AUTO)],1),"Trūkst Rezultāts")</f>
        <v>43</v>
      </c>
      <c r="R48" s="221">
        <f>IF(ISNUMBER(PM_Kompleksais[[#This Row],[Vietu
Summa
(AUTO)]]),RANK(PM_Kompleksais[[#This Row],[Vietu
Summa
(Tiesnešu)]],PM_Kompleksais[Vietu
Summa
(Tiesnešu)],1),"Trūkst Rezultāts")</f>
        <v>42</v>
      </c>
    </row>
    <row r="49" spans="2:18" ht="15" x14ac:dyDescent="0.25">
      <c r="B49" s="90">
        <v>16</v>
      </c>
      <c r="C49" s="91">
        <f>INDEX(PM_Dalibnieki[],MATCH(PM_Kompleksais[[#This Row],[Dablībnieka numurs]],PM_Dalibnieki[Dablībnieka numurs],0),2)</f>
        <v>0</v>
      </c>
      <c r="D49" s="91" t="str">
        <f>INDEX(PM_Dalibnieki[],MATCH(PM_Kompleksais[[#This Row],[Dablībnieka numurs]],PM_Dalibnieki[Dablībnieka numurs],0),3)</f>
        <v>Amatieris</v>
      </c>
      <c r="E49" s="92" t="str">
        <f>INDEX(PM_Dalibnieki[],MATCH(PM_Kompleksais[[#This Row],[Dablībnieka numurs]],PM_Dalibnieki[Dablībnieka numurs],0),4)</f>
        <v>Jānis Priedeslaipa</v>
      </c>
      <c r="F49" s="93">
        <f>INDEX(PM_Cuka[],MATCH(PM_Kompleksais[[#This Row],[Dablībnieka numurs]],PM_Cuka[Dablībnieka numurs],0),12)</f>
        <v>173</v>
      </c>
      <c r="G49" s="215">
        <f>INDEX(PM_Cuka[],MATCH(PM_Kompleksais[[#This Row],[Dablībnieka numurs]],PM_Cuka[Dablībnieka numurs],0),13)</f>
        <v>52</v>
      </c>
      <c r="H49" s="216">
        <f>INDEX(PM_Cuka[],MATCH(PM_Kompleksais[[#This Row],[Dablībnieka numurs]],PM_Cuka[Dablībnieka numurs],0),14)</f>
        <v>53</v>
      </c>
      <c r="I49" s="217">
        <f>INDEX(PM_EULopi[],MATCH(PM_Kompleksais[[#This Row],[Dablībnieka numurs]],PM_EULopi[Dablībnieka numurs],0),33)</f>
        <v>156</v>
      </c>
      <c r="J49" s="215">
        <f>INDEX(PM_EULopi[],MATCH(PM_Kompleksais[[#This Row],[Dablībnieka numurs]],PM_EULopi[Dablībnieka numurs],0),35)</f>
        <v>44</v>
      </c>
      <c r="K49" s="216">
        <f>INDEX(PM_EULopi[],MATCH(PM_Kompleksais[[#This Row],[Dablībnieka numurs]],PM_EULopi[Dablībnieka numurs],0),36)</f>
        <v>44</v>
      </c>
      <c r="L49" s="217">
        <f>INDEX(PM_Sportings[],MATCH(PM_Kompleksais[[#This Row],[Dablībnieka numurs]],PM_Sportings[Dablībnieka numurs],0),6)</f>
        <v>16</v>
      </c>
      <c r="M49" s="215">
        <f>INDEX(PM_Sportings[],MATCH(PM_Kompleksais[[#This Row],[Dablībnieka numurs]],PM_Sportings[Dablībnieka numurs],0),7)</f>
        <v>69</v>
      </c>
      <c r="N49" s="216">
        <f>INDEX(PM_Sportings[],MATCH(PM_Kompleksais[[#This Row],[Dablībnieka numurs]],PM_Sportings[Dablībnieka numurs],0),8)</f>
        <v>69</v>
      </c>
      <c r="O49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165</v>
      </c>
      <c r="P49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166</v>
      </c>
      <c r="Q49" s="220">
        <f>IF(ISNUMBER(PM_Kompleksais[[#This Row],[Vietu
Summa
(AUTO)]]),RANK(PM_Kompleksais[[#This Row],[Vietu
Summa
(AUTO)]],PM_Kompleksais[Vietu
Summa
(AUTO)],1),"Trūkst Rezultāts")</f>
        <v>42</v>
      </c>
      <c r="R49" s="222">
        <f>IF(ISNUMBER(PM_Kompleksais[[#This Row],[Vietu
Summa
(AUTO)]]),RANK(PM_Kompleksais[[#This Row],[Vietu
Summa
(Tiesnešu)]],PM_Kompleksais[Vietu
Summa
(Tiesnešu)],1),"Trūkst Rezultāts")</f>
        <v>42</v>
      </c>
    </row>
    <row r="50" spans="2:18" ht="17.25" customHeight="1" x14ac:dyDescent="0.25">
      <c r="B50" s="90">
        <v>4</v>
      </c>
      <c r="C50" s="91">
        <f>INDEX(PM_Dalibnieki[],MATCH(PM_Kompleksais[[#This Row],[Dablībnieka numurs]],PM_Dalibnieki[Dablībnieka numurs],0),2)</f>
        <v>0</v>
      </c>
      <c r="D50" s="91" t="str">
        <f>INDEX(PM_Dalibnieki[],MATCH(PM_Kompleksais[[#This Row],[Dablībnieka numurs]],PM_Dalibnieki[Dablībnieka numurs],0),3)</f>
        <v>Amatieris</v>
      </c>
      <c r="E50" s="92" t="str">
        <f>INDEX(PM_Dalibnieki[],MATCH(PM_Kompleksais[[#This Row],[Dablībnieka numurs]],PM_Dalibnieki[Dablībnieka numurs],0),4)</f>
        <v>Kaspars Ofkants</v>
      </c>
      <c r="F50" s="93">
        <f>INDEX(PM_Cuka[],MATCH(PM_Kompleksais[[#This Row],[Dablībnieka numurs]],PM_Cuka[Dablībnieka numurs],0),12)</f>
        <v>155</v>
      </c>
      <c r="G50" s="215">
        <f>INDEX(PM_Cuka[],MATCH(PM_Kompleksais[[#This Row],[Dablībnieka numurs]],PM_Cuka[Dablībnieka numurs],0),13)</f>
        <v>73</v>
      </c>
      <c r="H50" s="216">
        <f>INDEX(PM_Cuka[],MATCH(PM_Kompleksais[[#This Row],[Dablībnieka numurs]],PM_Cuka[Dablībnieka numurs],0),14)</f>
        <v>73</v>
      </c>
      <c r="I50" s="217">
        <f>INDEX(PM_EULopi[],MATCH(PM_Kompleksais[[#This Row],[Dablībnieka numurs]],PM_EULopi[Dablībnieka numurs],0),33)</f>
        <v>168</v>
      </c>
      <c r="J50" s="215">
        <f>INDEX(PM_EULopi[],MATCH(PM_Kompleksais[[#This Row],[Dablībnieka numurs]],PM_EULopi[Dablībnieka numurs],0),35)</f>
        <v>30</v>
      </c>
      <c r="K50" s="216">
        <f>INDEX(PM_EULopi[],MATCH(PM_Kompleksais[[#This Row],[Dablībnieka numurs]],PM_EULopi[Dablībnieka numurs],0),36)</f>
        <v>30</v>
      </c>
      <c r="L50" s="217">
        <f>INDEX(PM_Sportings[],MATCH(PM_Kompleksais[[#This Row],[Dablībnieka numurs]],PM_Sportings[Dablībnieka numurs],0),6)</f>
        <v>17</v>
      </c>
      <c r="M50" s="215">
        <f>INDEX(PM_Sportings[],MATCH(PM_Kompleksais[[#This Row],[Dablībnieka numurs]],PM_Sportings[Dablībnieka numurs],0),7)</f>
        <v>68</v>
      </c>
      <c r="N50" s="216">
        <f>INDEX(PM_Sportings[],MATCH(PM_Kompleksais[[#This Row],[Dablībnieka numurs]],PM_Sportings[Dablībnieka numurs],0),8)</f>
        <v>68</v>
      </c>
      <c r="O50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171</v>
      </c>
      <c r="P50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171</v>
      </c>
      <c r="Q50" s="220">
        <f>IF(ISNUMBER(PM_Kompleksais[[#This Row],[Vietu
Summa
(AUTO)]]),RANK(PM_Kompleksais[[#This Row],[Vietu
Summa
(AUTO)]],PM_Kompleksais[Vietu
Summa
(AUTO)],1),"Trūkst Rezultāts")</f>
        <v>44</v>
      </c>
      <c r="R50" s="221">
        <f>IF(ISNUMBER(PM_Kompleksais[[#This Row],[Vietu
Summa
(AUTO)]]),RANK(PM_Kompleksais[[#This Row],[Vietu
Summa
(Tiesnešu)]],PM_Kompleksais[Vietu
Summa
(Tiesnešu)],1),"Trūkst Rezultāts")</f>
        <v>44</v>
      </c>
    </row>
    <row r="51" spans="2:18" ht="15" x14ac:dyDescent="0.25">
      <c r="B51" s="90">
        <v>14</v>
      </c>
      <c r="C51" s="91">
        <f>INDEX(PM_Dalibnieki[],MATCH(PM_Kompleksais[[#This Row],[Dablībnieka numurs]],PM_Dalibnieki[Dablībnieka numurs],0),2)</f>
        <v>0</v>
      </c>
      <c r="D51" s="91" t="str">
        <f>INDEX(PM_Dalibnieki[],MATCH(PM_Kompleksais[[#This Row],[Dablībnieka numurs]],PM_Dalibnieki[Dablībnieka numurs],0),3)</f>
        <v>Amatieris</v>
      </c>
      <c r="E51" s="92" t="str">
        <f>INDEX(PM_Dalibnieki[],MATCH(PM_Kompleksais[[#This Row],[Dablībnieka numurs]],PM_Dalibnieki[Dablībnieka numurs],0),4)</f>
        <v>Ivars Grinbergs</v>
      </c>
      <c r="F51" s="93">
        <f>INDEX(PM_Cuka[],MATCH(PM_Kompleksais[[#This Row],[Dablībnieka numurs]],PM_Cuka[Dablībnieka numurs],0),12)</f>
        <v>162</v>
      </c>
      <c r="G51" s="215">
        <f>INDEX(PM_Cuka[],MATCH(PM_Kompleksais[[#This Row],[Dablībnieka numurs]],PM_Cuka[Dablībnieka numurs],0),13)</f>
        <v>67</v>
      </c>
      <c r="H51" s="216">
        <f>INDEX(PM_Cuka[],MATCH(PM_Kompleksais[[#This Row],[Dablībnieka numurs]],PM_Cuka[Dablībnieka numurs],0),14)</f>
        <v>67</v>
      </c>
      <c r="I51" s="217">
        <f>INDEX(PM_EULopi[],MATCH(PM_Kompleksais[[#This Row],[Dablībnieka numurs]],PM_EULopi[Dablībnieka numurs],0),33)</f>
        <v>129</v>
      </c>
      <c r="J51" s="215">
        <f>INDEX(PM_EULopi[],MATCH(PM_Kompleksais[[#This Row],[Dablībnieka numurs]],PM_EULopi[Dablībnieka numurs],0),35)</f>
        <v>58</v>
      </c>
      <c r="K51" s="216">
        <f>INDEX(PM_EULopi[],MATCH(PM_Kompleksais[[#This Row],[Dablībnieka numurs]],PM_EULopi[Dablībnieka numurs],0),36)</f>
        <v>58</v>
      </c>
      <c r="L51" s="217">
        <f>INDEX(PM_Sportings[],MATCH(PM_Kompleksais[[#This Row],[Dablībnieka numurs]],PM_Sportings[Dablībnieka numurs],0),6)</f>
        <v>29</v>
      </c>
      <c r="M51" s="215">
        <f>INDEX(PM_Sportings[],MATCH(PM_Kompleksais[[#This Row],[Dablībnieka numurs]],PM_Sportings[Dablībnieka numurs],0),7)</f>
        <v>51</v>
      </c>
      <c r="N51" s="216">
        <f>INDEX(PM_Sportings[],MATCH(PM_Kompleksais[[#This Row],[Dablībnieka numurs]],PM_Sportings[Dablībnieka numurs],0),8)</f>
        <v>52</v>
      </c>
      <c r="O51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176</v>
      </c>
      <c r="P51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177</v>
      </c>
      <c r="Q51" s="220">
        <f>IF(ISNUMBER(PM_Kompleksais[[#This Row],[Vietu
Summa
(AUTO)]]),RANK(PM_Kompleksais[[#This Row],[Vietu
Summa
(AUTO)]],PM_Kompleksais[Vietu
Summa
(AUTO)],1),"Trūkst Rezultāts")</f>
        <v>45</v>
      </c>
      <c r="R51" s="222">
        <f>IF(ISNUMBER(PM_Kompleksais[[#This Row],[Vietu
Summa
(AUTO)]]),RANK(PM_Kompleksais[[#This Row],[Vietu
Summa
(Tiesnešu)]],PM_Kompleksais[Vietu
Summa
(Tiesnešu)],1),"Trūkst Rezultāts")</f>
        <v>45</v>
      </c>
    </row>
    <row r="52" spans="2:18" ht="15" x14ac:dyDescent="0.25">
      <c r="B52" s="90">
        <v>84</v>
      </c>
      <c r="C52" s="91">
        <f>INDEX(PM_Dalibnieki[],MATCH(PM_Kompleksais[[#This Row],[Dablībnieka numurs]],PM_Dalibnieki[Dablībnieka numurs],0),2)</f>
        <v>0</v>
      </c>
      <c r="D52" s="91" t="str">
        <f>INDEX(PM_Dalibnieki[],MATCH(PM_Kompleksais[[#This Row],[Dablībnieka numurs]],PM_Dalibnieki[Dablībnieka numurs],0),3)</f>
        <v>Amatieris</v>
      </c>
      <c r="E52" s="92" t="str">
        <f>INDEX(PM_Dalibnieki[],MATCH(PM_Kompleksais[[#This Row],[Dablībnieka numurs]],PM_Dalibnieki[Dablībnieka numurs],0),4)</f>
        <v>Jānis Auziņš</v>
      </c>
      <c r="F52" s="93">
        <f>INDEX(PM_Cuka[],MATCH(PM_Kompleksais[[#This Row],[Dablībnieka numurs]],PM_Cuka[Dablībnieka numurs],0),12)</f>
        <v>157</v>
      </c>
      <c r="G52" s="215">
        <f>INDEX(PM_Cuka[],MATCH(PM_Kompleksais[[#This Row],[Dablībnieka numurs]],PM_Cuka[Dablībnieka numurs],0),13)</f>
        <v>71</v>
      </c>
      <c r="H52" s="216">
        <f>INDEX(PM_Cuka[],MATCH(PM_Kompleksais[[#This Row],[Dablībnieka numurs]],PM_Cuka[Dablībnieka numurs],0),14)</f>
        <v>71</v>
      </c>
      <c r="I52" s="217">
        <f>INDEX(PM_EULopi[],MATCH(PM_Kompleksais[[#This Row],[Dablībnieka numurs]],PM_EULopi[Dablībnieka numurs],0),33)</f>
        <v>157</v>
      </c>
      <c r="J52" s="215">
        <f>INDEX(PM_EULopi[],MATCH(PM_Kompleksais[[#This Row],[Dablībnieka numurs]],PM_EULopi[Dablībnieka numurs],0),35)</f>
        <v>42</v>
      </c>
      <c r="K52" s="216">
        <f>INDEX(PM_EULopi[],MATCH(PM_Kompleksais[[#This Row],[Dablībnieka numurs]],PM_EULopi[Dablībnieka numurs],0),36)</f>
        <v>43</v>
      </c>
      <c r="L52" s="217">
        <f>INDEX(PM_Sportings[],MATCH(PM_Kompleksais[[#This Row],[Dablībnieka numurs]],PM_Sportings[Dablībnieka numurs],0),6)</f>
        <v>19</v>
      </c>
      <c r="M52" s="215">
        <f>INDEX(PM_Sportings[],MATCH(PM_Kompleksais[[#This Row],[Dablībnieka numurs]],PM_Sportings[Dablībnieka numurs],0),7)</f>
        <v>66</v>
      </c>
      <c r="N52" s="216">
        <f>INDEX(PM_Sportings[],MATCH(PM_Kompleksais[[#This Row],[Dablībnieka numurs]],PM_Sportings[Dablībnieka numurs],0),8)</f>
        <v>66</v>
      </c>
      <c r="O52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179</v>
      </c>
      <c r="P52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180</v>
      </c>
      <c r="Q52" s="220">
        <f>IF(ISNUMBER(PM_Kompleksais[[#This Row],[Vietu
Summa
(AUTO)]]),RANK(PM_Kompleksais[[#This Row],[Vietu
Summa
(AUTO)]],PM_Kompleksais[Vietu
Summa
(AUTO)],1),"Trūkst Rezultāts")</f>
        <v>46</v>
      </c>
      <c r="R52" s="221">
        <f>IF(ISNUMBER(PM_Kompleksais[[#This Row],[Vietu
Summa
(AUTO)]]),RANK(PM_Kompleksais[[#This Row],[Vietu
Summa
(Tiesnešu)]],PM_Kompleksais[Vietu
Summa
(Tiesnešu)],1),"Trūkst Rezultāts")</f>
        <v>46</v>
      </c>
    </row>
    <row r="53" spans="2:18" ht="15" x14ac:dyDescent="0.25">
      <c r="B53" s="90">
        <v>108</v>
      </c>
      <c r="C53" s="91">
        <f>INDEX(PM_Dalibnieki[],MATCH(PM_Kompleksais[[#This Row],[Dablībnieka numurs]],PM_Dalibnieki[Dablībnieka numurs],0),2)</f>
        <v>0</v>
      </c>
      <c r="D53" s="91" t="str">
        <f>INDEX(PM_Dalibnieki[],MATCH(PM_Kompleksais[[#This Row],[Dablībnieka numurs]],PM_Dalibnieki[Dablībnieka numurs],0),3)</f>
        <v>Amatieris</v>
      </c>
      <c r="E53" s="92" t="str">
        <f>INDEX(PM_Dalibnieki[],MATCH(PM_Kompleksais[[#This Row],[Dablībnieka numurs]],PM_Dalibnieki[Dablībnieka numurs],0),4)</f>
        <v>Rihards Vībāns</v>
      </c>
      <c r="F53" s="93">
        <f>INDEX(PM_Cuka[],MATCH(PM_Kompleksais[[#This Row],[Dablībnieka numurs]],PM_Cuka[Dablībnieka numurs],0),12)</f>
        <v>166</v>
      </c>
      <c r="G53" s="215">
        <f>INDEX(PM_Cuka[],MATCH(PM_Kompleksais[[#This Row],[Dablībnieka numurs]],PM_Cuka[Dablībnieka numurs],0),13)</f>
        <v>60</v>
      </c>
      <c r="H53" s="216">
        <f>INDEX(PM_Cuka[],MATCH(PM_Kompleksais[[#This Row],[Dablībnieka numurs]],PM_Cuka[Dablībnieka numurs],0),14)</f>
        <v>60</v>
      </c>
      <c r="I53" s="217">
        <f>INDEX(PM_EULopi[],MATCH(PM_Kompleksais[[#This Row],[Dablībnieka numurs]],PM_EULopi[Dablībnieka numurs],0),33)</f>
        <v>109</v>
      </c>
      <c r="J53" s="215">
        <f>INDEX(PM_EULopi[],MATCH(PM_Kompleksais[[#This Row],[Dablībnieka numurs]],PM_EULopi[Dablībnieka numurs],0),35)</f>
        <v>66</v>
      </c>
      <c r="K53" s="216">
        <f>INDEX(PM_EULopi[],MATCH(PM_Kompleksais[[#This Row],[Dablībnieka numurs]],PM_EULopi[Dablībnieka numurs],0),36)</f>
        <v>66</v>
      </c>
      <c r="L53" s="217">
        <f>INDEX(PM_Sportings[],MATCH(PM_Kompleksais[[#This Row],[Dablībnieka numurs]],PM_Sportings[Dablībnieka numurs],0),6)</f>
        <v>27</v>
      </c>
      <c r="M53" s="215">
        <f>INDEX(PM_Sportings[],MATCH(PM_Kompleksais[[#This Row],[Dablībnieka numurs]],PM_Sportings[Dablībnieka numurs],0),7)</f>
        <v>56</v>
      </c>
      <c r="N53" s="216">
        <f>INDEX(PM_Sportings[],MATCH(PM_Kompleksais[[#This Row],[Dablībnieka numurs]],PM_Sportings[Dablībnieka numurs],0),8)</f>
        <v>57</v>
      </c>
      <c r="O53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182</v>
      </c>
      <c r="P53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183</v>
      </c>
      <c r="Q53" s="220">
        <f>IF(ISNUMBER(PM_Kompleksais[[#This Row],[Vietu
Summa
(AUTO)]]),RANK(PM_Kompleksais[[#This Row],[Vietu
Summa
(AUTO)]],PM_Kompleksais[Vietu
Summa
(AUTO)],1),"Trūkst Rezultāts")</f>
        <v>47</v>
      </c>
      <c r="R53" s="222">
        <f>IF(ISNUMBER(PM_Kompleksais[[#This Row],[Vietu
Summa
(AUTO)]]),RANK(PM_Kompleksais[[#This Row],[Vietu
Summa
(Tiesnešu)]],PM_Kompleksais[Vietu
Summa
(Tiesnešu)],1),"Trūkst Rezultāts")</f>
        <v>47</v>
      </c>
    </row>
    <row r="54" spans="2:18" ht="15" x14ac:dyDescent="0.25">
      <c r="B54" s="90">
        <v>76</v>
      </c>
      <c r="C54" s="91">
        <f>INDEX(PM_Dalibnieki[],MATCH(PM_Kompleksais[[#This Row],[Dablībnieka numurs]],PM_Dalibnieki[Dablībnieka numurs],0),2)</f>
        <v>0</v>
      </c>
      <c r="D54" s="91" t="str">
        <f>INDEX(PM_Dalibnieki[],MATCH(PM_Kompleksais[[#This Row],[Dablībnieka numurs]],PM_Dalibnieki[Dablībnieka numurs],0),3)</f>
        <v>Amatieris</v>
      </c>
      <c r="E54" s="92" t="str">
        <f>INDEX(PM_Dalibnieki[],MATCH(PM_Kompleksais[[#This Row],[Dablībnieka numurs]],PM_Dalibnieki[Dablībnieka numurs],0),4)</f>
        <v>Andrejs Drozdovs</v>
      </c>
      <c r="F54" s="93">
        <f>INDEX(PM_Cuka[],MATCH(PM_Kompleksais[[#This Row],[Dablībnieka numurs]],PM_Cuka[Dablībnieka numurs],0),12)</f>
        <v>110</v>
      </c>
      <c r="G54" s="215">
        <f>INDEX(PM_Cuka[],MATCH(PM_Kompleksais[[#This Row],[Dablībnieka numurs]],PM_Cuka[Dablībnieka numurs],0),13)</f>
        <v>87</v>
      </c>
      <c r="H54" s="216">
        <f>INDEX(PM_Cuka[],MATCH(PM_Kompleksais[[#This Row],[Dablībnieka numurs]],PM_Cuka[Dablībnieka numurs],0),14)</f>
        <v>87</v>
      </c>
      <c r="I54" s="217">
        <f>INDEX(PM_EULopi[],MATCH(PM_Kompleksais[[#This Row],[Dablībnieka numurs]],PM_EULopi[Dablībnieka numurs],0),33)</f>
        <v>143</v>
      </c>
      <c r="J54" s="215">
        <f>INDEX(PM_EULopi[],MATCH(PM_Kompleksais[[#This Row],[Dablībnieka numurs]],PM_EULopi[Dablībnieka numurs],0),35)</f>
        <v>49</v>
      </c>
      <c r="K54" s="216">
        <f>INDEX(PM_EULopi[],MATCH(PM_Kompleksais[[#This Row],[Dablībnieka numurs]],PM_EULopi[Dablībnieka numurs],0),36)</f>
        <v>49</v>
      </c>
      <c r="L54" s="217">
        <f>INDEX(PM_Sportings[],MATCH(PM_Kompleksais[[#This Row],[Dablībnieka numurs]],PM_Sportings[Dablībnieka numurs],0),6)</f>
        <v>31</v>
      </c>
      <c r="M54" s="215">
        <f>INDEX(PM_Sportings[],MATCH(PM_Kompleksais[[#This Row],[Dablībnieka numurs]],PM_Sportings[Dablībnieka numurs],0),7)</f>
        <v>47</v>
      </c>
      <c r="N54" s="216">
        <f>INDEX(PM_Sportings[],MATCH(PM_Kompleksais[[#This Row],[Dablībnieka numurs]],PM_Sportings[Dablībnieka numurs],0),8)</f>
        <v>49</v>
      </c>
      <c r="O54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183</v>
      </c>
      <c r="P54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185</v>
      </c>
      <c r="Q54" s="220">
        <f>IF(ISNUMBER(PM_Kompleksais[[#This Row],[Vietu
Summa
(AUTO)]]),RANK(PM_Kompleksais[[#This Row],[Vietu
Summa
(AUTO)]],PM_Kompleksais[Vietu
Summa
(AUTO)],1),"Trūkst Rezultāts")</f>
        <v>48</v>
      </c>
      <c r="R54" s="221">
        <f>IF(ISNUMBER(PM_Kompleksais[[#This Row],[Vietu
Summa
(AUTO)]]),RANK(PM_Kompleksais[[#This Row],[Vietu
Summa
(Tiesnešu)]],PM_Kompleksais[Vietu
Summa
(Tiesnešu)],1),"Trūkst Rezultāts")</f>
        <v>48</v>
      </c>
    </row>
    <row r="55" spans="2:18" ht="15" x14ac:dyDescent="0.25">
      <c r="B55" s="90">
        <v>61</v>
      </c>
      <c r="C55" s="91" t="str">
        <f>INDEX(PM_Dalibnieki[],MATCH(PM_Kompleksais[[#This Row],[Dablībnieka numurs]],PM_Dalibnieki[Dablībnieka numurs],0),2)</f>
        <v>SIA ieroči 2</v>
      </c>
      <c r="D55" s="91" t="str">
        <f>INDEX(PM_Dalibnieki[],MATCH(PM_Kompleksais[[#This Row],[Dablībnieka numurs]],PM_Dalibnieki[Dablībnieka numurs],0),3)</f>
        <v>Amatieris</v>
      </c>
      <c r="E55" s="92" t="str">
        <f>INDEX(PM_Dalibnieki[],MATCH(PM_Kompleksais[[#This Row],[Dablībnieka numurs]],PM_Dalibnieki[Dablībnieka numurs],0),4)</f>
        <v>Aivars Zaube</v>
      </c>
      <c r="F55" s="93">
        <f>INDEX(PM_Cuka[],MATCH(PM_Kompleksais[[#This Row],[Dablībnieka numurs]],PM_Cuka[Dablībnieka numurs],0),12)</f>
        <v>158</v>
      </c>
      <c r="G55" s="215">
        <f>INDEX(PM_Cuka[],MATCH(PM_Kompleksais[[#This Row],[Dablībnieka numurs]],PM_Cuka[Dablībnieka numurs],0),13)</f>
        <v>70</v>
      </c>
      <c r="H55" s="216">
        <f>INDEX(PM_Cuka[],MATCH(PM_Kompleksais[[#This Row],[Dablībnieka numurs]],PM_Cuka[Dablībnieka numurs],0),14)</f>
        <v>70</v>
      </c>
      <c r="I55" s="217">
        <f>INDEX(PM_EULopi[],MATCH(PM_Kompleksais[[#This Row],[Dablībnieka numurs]],PM_EULopi[Dablībnieka numurs],0),33)</f>
        <v>116</v>
      </c>
      <c r="J55" s="215">
        <f>INDEX(PM_EULopi[],MATCH(PM_Kompleksais[[#This Row],[Dablībnieka numurs]],PM_EULopi[Dablībnieka numurs],0),35)</f>
        <v>63</v>
      </c>
      <c r="K55" s="216">
        <f>INDEX(PM_EULopi[],MATCH(PM_Kompleksais[[#This Row],[Dablībnieka numurs]],PM_EULopi[Dablībnieka numurs],0),36)</f>
        <v>63</v>
      </c>
      <c r="L55" s="217">
        <f>INDEX(PM_Sportings[],MATCH(PM_Kompleksais[[#This Row],[Dablībnieka numurs]],PM_Sportings[Dablībnieka numurs],0),6)</f>
        <v>27</v>
      </c>
      <c r="M55" s="215">
        <f>INDEX(PM_Sportings[],MATCH(PM_Kompleksais[[#This Row],[Dablībnieka numurs]],PM_Sportings[Dablībnieka numurs],0),7)</f>
        <v>56</v>
      </c>
      <c r="N55" s="216">
        <f>INDEX(PM_Sportings[],MATCH(PM_Kompleksais[[#This Row],[Dablībnieka numurs]],PM_Sportings[Dablībnieka numurs],0),8)</f>
        <v>56</v>
      </c>
      <c r="O55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189</v>
      </c>
      <c r="P55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189</v>
      </c>
      <c r="Q55" s="220">
        <f>IF(ISNUMBER(PM_Kompleksais[[#This Row],[Vietu
Summa
(AUTO)]]),RANK(PM_Kompleksais[[#This Row],[Vietu
Summa
(AUTO)]],PM_Kompleksais[Vietu
Summa
(AUTO)],1),"Trūkst Rezultāts")</f>
        <v>50</v>
      </c>
      <c r="R55" s="221">
        <f>IF(ISNUMBER(PM_Kompleksais[[#This Row],[Vietu
Summa
(AUTO)]]),RANK(PM_Kompleksais[[#This Row],[Vietu
Summa
(Tiesnešu)]],PM_Kompleksais[Vietu
Summa
(Tiesnešu)],1),"Trūkst Rezultāts")</f>
        <v>49</v>
      </c>
    </row>
    <row r="56" spans="2:18" ht="15" x14ac:dyDescent="0.25">
      <c r="B56" s="90">
        <v>20</v>
      </c>
      <c r="C56" s="91">
        <f>INDEX(PM_Dalibnieki[],MATCH(PM_Kompleksais[[#This Row],[Dablībnieka numurs]],PM_Dalibnieki[Dablībnieka numurs],0),2)</f>
        <v>0</v>
      </c>
      <c r="D56" s="91" t="str">
        <f>INDEX(PM_Dalibnieki[],MATCH(PM_Kompleksais[[#This Row],[Dablībnieka numurs]],PM_Dalibnieki[Dablībnieka numurs],0),3)</f>
        <v>Amatieris</v>
      </c>
      <c r="E56" s="92" t="str">
        <f>INDEX(PM_Dalibnieki[],MATCH(PM_Kompleksais[[#This Row],[Dablībnieka numurs]],PM_Dalibnieki[Dablībnieka numurs],0),4)</f>
        <v>Tālis Bergmanis</v>
      </c>
      <c r="F56" s="93">
        <f>INDEX(PM_Cuka[],MATCH(PM_Kompleksais[[#This Row],[Dablībnieka numurs]],PM_Cuka[Dablībnieka numurs],0),12)</f>
        <v>174</v>
      </c>
      <c r="G56" s="215">
        <f>INDEX(PM_Cuka[],MATCH(PM_Kompleksais[[#This Row],[Dablībnieka numurs]],PM_Cuka[Dablībnieka numurs],0),13)</f>
        <v>46</v>
      </c>
      <c r="H56" s="216">
        <f>INDEX(PM_Cuka[],MATCH(PM_Kompleksais[[#This Row],[Dablībnieka numurs]],PM_Cuka[Dablībnieka numurs],0),14)</f>
        <v>51</v>
      </c>
      <c r="I56" s="217">
        <f>INDEX(PM_EULopi[],MATCH(PM_Kompleksais[[#This Row],[Dablībnieka numurs]],PM_EULopi[Dablībnieka numurs],0),33)</f>
        <v>101</v>
      </c>
      <c r="J56" s="215">
        <f>INDEX(PM_EULopi[],MATCH(PM_Kompleksais[[#This Row],[Dablībnieka numurs]],PM_EULopi[Dablībnieka numurs],0),35)</f>
        <v>69</v>
      </c>
      <c r="K56" s="216">
        <f>INDEX(PM_EULopi[],MATCH(PM_Kompleksais[[#This Row],[Dablībnieka numurs]],PM_EULopi[Dablībnieka numurs],0),36)</f>
        <v>69</v>
      </c>
      <c r="L56" s="217">
        <f>INDEX(PM_Sportings[],MATCH(PM_Kompleksais[[#This Row],[Dablībnieka numurs]],PM_Sportings[Dablībnieka numurs],0),6)</f>
        <v>11</v>
      </c>
      <c r="M56" s="215">
        <f>INDEX(PM_Sportings[],MATCH(PM_Kompleksais[[#This Row],[Dablībnieka numurs]],PM_Sportings[Dablībnieka numurs],0),7)</f>
        <v>70</v>
      </c>
      <c r="N56" s="216">
        <f>INDEX(PM_Sportings[],MATCH(PM_Kompleksais[[#This Row],[Dablībnieka numurs]],PM_Sportings[Dablībnieka numurs],0),8)</f>
        <v>70</v>
      </c>
      <c r="O56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185</v>
      </c>
      <c r="P56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190</v>
      </c>
      <c r="Q56" s="220">
        <f>IF(ISNUMBER(PM_Kompleksais[[#This Row],[Vietu
Summa
(AUTO)]]),RANK(PM_Kompleksais[[#This Row],[Vietu
Summa
(AUTO)]],PM_Kompleksais[Vietu
Summa
(AUTO)],1),"Trūkst Rezultāts")</f>
        <v>49</v>
      </c>
      <c r="R56" s="221">
        <f>IF(ISNUMBER(PM_Kompleksais[[#This Row],[Vietu
Summa
(AUTO)]]),RANK(PM_Kompleksais[[#This Row],[Vietu
Summa
(Tiesnešu)]],PM_Kompleksais[Vietu
Summa
(Tiesnešu)],1),"Trūkst Rezultāts")</f>
        <v>50</v>
      </c>
    </row>
    <row r="57" spans="2:18" ht="15" x14ac:dyDescent="0.25">
      <c r="B57" s="90">
        <v>13</v>
      </c>
      <c r="C57" s="91">
        <f>INDEX(PM_Dalibnieki[],MATCH(PM_Kompleksais[[#This Row],[Dablībnieka numurs]],PM_Dalibnieki[Dablībnieka numurs],0),2)</f>
        <v>0</v>
      </c>
      <c r="D57" s="91" t="str">
        <f>INDEX(PM_Dalibnieki[],MATCH(PM_Kompleksais[[#This Row],[Dablībnieka numurs]],PM_Dalibnieki[Dablībnieka numurs],0),3)</f>
        <v>Amatieris</v>
      </c>
      <c r="E57" s="92" t="str">
        <f>INDEX(PM_Dalibnieki[],MATCH(PM_Kompleksais[[#This Row],[Dablībnieka numurs]],PM_Dalibnieki[Dablībnieka numurs],0),4)</f>
        <v>Edgars Grinbergs</v>
      </c>
      <c r="F57" s="93">
        <f>INDEX(PM_Cuka[],MATCH(PM_Kompleksais[[#This Row],[Dablībnieka numurs]],PM_Cuka[Dablībnieka numurs],0),12)</f>
        <v>121</v>
      </c>
      <c r="G57" s="215">
        <f>INDEX(PM_Cuka[],MATCH(PM_Kompleksais[[#This Row],[Dablībnieka numurs]],PM_Cuka[Dablībnieka numurs],0),13)</f>
        <v>84</v>
      </c>
      <c r="H57" s="216">
        <f>INDEX(PM_Cuka[],MATCH(PM_Kompleksais[[#This Row],[Dablībnieka numurs]],PM_Cuka[Dablībnieka numurs],0),14)</f>
        <v>84</v>
      </c>
      <c r="I57" s="217">
        <f>INDEX(PM_EULopi[],MATCH(PM_Kompleksais[[#This Row],[Dablībnieka numurs]],PM_EULopi[Dablībnieka numurs],0),33)</f>
        <v>132</v>
      </c>
      <c r="J57" s="215">
        <f>INDEX(PM_EULopi[],MATCH(PM_Kompleksais[[#This Row],[Dablībnieka numurs]],PM_EULopi[Dablībnieka numurs],0),35)</f>
        <v>53</v>
      </c>
      <c r="K57" s="216">
        <f>INDEX(PM_EULopi[],MATCH(PM_Kompleksais[[#This Row],[Dablībnieka numurs]],PM_EULopi[Dablībnieka numurs],0),36)</f>
        <v>53</v>
      </c>
      <c r="L57" s="217">
        <f>INDEX(PM_Sportings[],MATCH(PM_Kompleksais[[#This Row],[Dablībnieka numurs]],PM_Sportings[Dablībnieka numurs],0),6)</f>
        <v>20</v>
      </c>
      <c r="M57" s="215">
        <f>INDEX(PM_Sportings[],MATCH(PM_Kompleksais[[#This Row],[Dablībnieka numurs]],PM_Sportings[Dablībnieka numurs],0),7)</f>
        <v>65</v>
      </c>
      <c r="N57" s="216">
        <f>INDEX(PM_Sportings[],MATCH(PM_Kompleksais[[#This Row],[Dablībnieka numurs]],PM_Sportings[Dablībnieka numurs],0),8)</f>
        <v>65</v>
      </c>
      <c r="O57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202</v>
      </c>
      <c r="P57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202</v>
      </c>
      <c r="Q57" s="220">
        <f>IF(ISNUMBER(PM_Kompleksais[[#This Row],[Vietu
Summa
(AUTO)]]),RANK(PM_Kompleksais[[#This Row],[Vietu
Summa
(AUTO)]],PM_Kompleksais[Vietu
Summa
(AUTO)],1),"Trūkst Rezultāts")</f>
        <v>51</v>
      </c>
      <c r="R57" s="222">
        <f>IF(ISNUMBER(PM_Kompleksais[[#This Row],[Vietu
Summa
(AUTO)]]),RANK(PM_Kompleksais[[#This Row],[Vietu
Summa
(Tiesnešu)]],PM_Kompleksais[Vietu
Summa
(Tiesnešu)],1),"Trūkst Rezultāts")</f>
        <v>51</v>
      </c>
    </row>
    <row r="58" spans="2:18" ht="15" x14ac:dyDescent="0.25">
      <c r="B58" s="90">
        <v>48</v>
      </c>
      <c r="C58" s="91">
        <f>INDEX(PM_Dalibnieki[],MATCH(PM_Kompleksais[[#This Row],[Dablībnieka numurs]],PM_Dalibnieki[Dablībnieka numurs],0),2)</f>
        <v>0</v>
      </c>
      <c r="D58" s="91" t="str">
        <f>INDEX(PM_Dalibnieki[],MATCH(PM_Kompleksais[[#This Row],[Dablībnieka numurs]],PM_Dalibnieki[Dablībnieka numurs],0),3)</f>
        <v>Amatieris</v>
      </c>
      <c r="E58" s="92" t="str">
        <f>INDEX(PM_Dalibnieki[],MATCH(PM_Kompleksais[[#This Row],[Dablībnieka numurs]],PM_Dalibnieki[Dablībnieka numurs],0),4)</f>
        <v>Pēteris  Klapars</v>
      </c>
      <c r="F58" s="93">
        <f>INDEX(PM_Cuka[],MATCH(PM_Kompleksais[[#This Row],[Dablībnieka numurs]],PM_Cuka[Dablībnieka numurs],0),12)</f>
        <v>136</v>
      </c>
      <c r="G58" s="215">
        <f>INDEX(PM_Cuka[],MATCH(PM_Kompleksais[[#This Row],[Dablībnieka numurs]],PM_Cuka[Dablībnieka numurs],0),13)</f>
        <v>81</v>
      </c>
      <c r="H58" s="216">
        <f>INDEX(PM_Cuka[],MATCH(PM_Kompleksais[[#This Row],[Dablībnieka numurs]],PM_Cuka[Dablībnieka numurs],0),14)</f>
        <v>81</v>
      </c>
      <c r="I58" s="217">
        <f>INDEX(PM_EULopi[],MATCH(PM_Kompleksais[[#This Row],[Dablībnieka numurs]],PM_EULopi[Dablībnieka numurs],0),33)</f>
        <v>114</v>
      </c>
      <c r="J58" s="215">
        <f>INDEX(PM_EULopi[],MATCH(PM_Kompleksais[[#This Row],[Dablībnieka numurs]],PM_EULopi[Dablībnieka numurs],0),35)</f>
        <v>64</v>
      </c>
      <c r="K58" s="216">
        <f>INDEX(PM_EULopi[],MATCH(PM_Kompleksais[[#This Row],[Dablībnieka numurs]],PM_EULopi[Dablībnieka numurs],0),36)</f>
        <v>64</v>
      </c>
      <c r="L58" s="217">
        <f>INDEX(PM_Sportings[],MATCH(PM_Kompleksais[[#This Row],[Dablībnieka numurs]],PM_Sportings[Dablībnieka numurs],0),6)</f>
        <v>22</v>
      </c>
      <c r="M58" s="215">
        <f>INDEX(PM_Sportings[],MATCH(PM_Kompleksais[[#This Row],[Dablībnieka numurs]],PM_Sportings[Dablībnieka numurs],0),7)</f>
        <v>64</v>
      </c>
      <c r="N58" s="216">
        <f>INDEX(PM_Sportings[],MATCH(PM_Kompleksais[[#This Row],[Dablībnieka numurs]],PM_Sportings[Dablībnieka numurs],0),8)</f>
        <v>64</v>
      </c>
      <c r="O58" s="218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209</v>
      </c>
      <c r="P58" s="219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209</v>
      </c>
      <c r="Q58" s="220">
        <f>IF(ISNUMBER(PM_Kompleksais[[#This Row],[Vietu
Summa
(AUTO)]]),RANK(PM_Kompleksais[[#This Row],[Vietu
Summa
(AUTO)]],PM_Kompleksais[Vietu
Summa
(AUTO)],1),"Trūkst Rezultāts")</f>
        <v>52</v>
      </c>
      <c r="R58" s="221">
        <f>IF(ISNUMBER(PM_Kompleksais[[#This Row],[Vietu
Summa
(AUTO)]]),RANK(PM_Kompleksais[[#This Row],[Vietu
Summa
(Tiesnešu)]],PM_Kompleksais[Vietu
Summa
(Tiesnešu)],1),"Trūkst Rezultāts")</f>
        <v>52</v>
      </c>
    </row>
    <row r="59" spans="2:18" ht="15" x14ac:dyDescent="0.25">
      <c r="B59" s="90">
        <v>3</v>
      </c>
      <c r="C59" s="91">
        <f>INDEX(PM_Dalibnieki[],MATCH(PM_Kompleksais[[#This Row],[Dablībnieka numurs]],PM_Dalibnieki[Dablībnieka numurs],0),2)</f>
        <v>0</v>
      </c>
      <c r="D59" s="91" t="str">
        <f>INDEX(PM_Dalibnieki[],MATCH(PM_Kompleksais[[#This Row],[Dablībnieka numurs]],PM_Dalibnieki[Dablībnieka numurs],0),3)</f>
        <v>Amatieris</v>
      </c>
      <c r="E59" s="92" t="str">
        <f>INDEX(PM_Dalibnieki[],MATCH(PM_Kompleksais[[#This Row],[Dablībnieka numurs]],PM_Dalibnieki[Dablībnieka numurs],0),4)</f>
        <v>Uldis Lauciņš</v>
      </c>
      <c r="F59" s="93">
        <f>INDEX(PM_Cuka[],MATCH(PM_Kompleksais[[#This Row],[Dablībnieka numurs]],PM_Cuka[Dablībnieka numurs],0),12)</f>
        <v>0</v>
      </c>
      <c r="G59" s="215" t="str">
        <f>INDEX(PM_Cuka[],MATCH(PM_Kompleksais[[#This Row],[Dablībnieka numurs]],PM_Cuka[Dablībnieka numurs],0),13)</f>
        <v>NAV</v>
      </c>
      <c r="H59" s="216">
        <f>INDEX(PM_Cuka[],MATCH(PM_Kompleksais[[#This Row],[Dablībnieka numurs]],PM_Cuka[Dablībnieka numurs],0),14)</f>
        <v>0</v>
      </c>
      <c r="I59" s="217">
        <f>INDEX(PM_EULopi[],MATCH(PM_Kompleksais[[#This Row],[Dablībnieka numurs]],PM_EULopi[Dablībnieka numurs],0),33)</f>
        <v>0</v>
      </c>
      <c r="J59" s="215" t="str">
        <f>INDEX(PM_EULopi[],MATCH(PM_Kompleksais[[#This Row],[Dablībnieka numurs]],PM_EULopi[Dablībnieka numurs],0),35)</f>
        <v>NAV</v>
      </c>
      <c r="K59" s="216">
        <f>INDEX(PM_EULopi[],MATCH(PM_Kompleksais[[#This Row],[Dablībnieka numurs]],PM_EULopi[Dablībnieka numurs],0),36)</f>
        <v>0</v>
      </c>
      <c r="L59" s="217">
        <f>INDEX(PM_Sportings[],MATCH(PM_Kompleksais[[#This Row],[Dablībnieka numurs]],PM_Sportings[Dablībnieka numurs],0),6)</f>
        <v>39</v>
      </c>
      <c r="M59" s="215">
        <f>INDEX(PM_Sportings[],MATCH(PM_Kompleksais[[#This Row],[Dablībnieka numurs]],PM_Sportings[Dablībnieka numurs],0),7)</f>
        <v>24</v>
      </c>
      <c r="N59" s="216">
        <f>INDEX(PM_Sportings[],MATCH(PM_Kompleksais[[#This Row],[Dablībnieka numurs]],PM_Sportings[Dablībnieka numurs],0),8)</f>
        <v>27</v>
      </c>
      <c r="O5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5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59" s="220" t="str">
        <f>IF(ISNUMBER(PM_Kompleksais[[#This Row],[Vietu
Summa
(AUTO)]]),RANK(PM_Kompleksais[[#This Row],[Vietu
Summa
(AUTO)]],PM_Kompleksais[Vietu
Summa
(AUTO)],1),"Trūkst Rezultāts")</f>
        <v>Trūkst Rezultāts</v>
      </c>
      <c r="R5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0" spans="2:18" ht="15" x14ac:dyDescent="0.25">
      <c r="B60" s="90">
        <v>10</v>
      </c>
      <c r="C60" s="91" t="str">
        <f>INDEX(PM_Dalibnieki[],MATCH(PM_Kompleksais[[#This Row],[Dablībnieka numurs]],PM_Dalibnieki[Dablībnieka numurs],0),2)</f>
        <v>Bebra Kungs 1</v>
      </c>
      <c r="D60" s="91" t="str">
        <f>INDEX(PM_Dalibnieki[],MATCH(PM_Kompleksais[[#This Row],[Dablībnieka numurs]],PM_Dalibnieki[Dablībnieka numurs],0),3)</f>
        <v>Meistars</v>
      </c>
      <c r="E60" s="92" t="str">
        <f>INDEX(PM_Dalibnieki[],MATCH(PM_Kompleksais[[#This Row],[Dablībnieka numurs]],PM_Dalibnieki[Dablībnieka numurs],0),4)</f>
        <v>Vilnis Veitners</v>
      </c>
      <c r="F60" s="93">
        <f>INDEX(PM_Cuka[],MATCH(PM_Kompleksais[[#This Row],[Dablībnieka numurs]],PM_Cuka[Dablībnieka numurs],0),12)</f>
        <v>396</v>
      </c>
      <c r="G60" s="215">
        <f>INDEX(PM_Cuka[],MATCH(PM_Kompleksais[[#This Row],[Dablībnieka numurs]],PM_Cuka[Dablībnieka numurs],0),13)</f>
        <v>1</v>
      </c>
      <c r="H60" s="216">
        <f>INDEX(PM_Cuka[],MATCH(PM_Kompleksais[[#This Row],[Dablībnieka numurs]],PM_Cuka[Dablībnieka numurs],0),14)</f>
        <v>1</v>
      </c>
      <c r="I60" s="217">
        <f>INDEX(PM_EULopi[],MATCH(PM_Kompleksais[[#This Row],[Dablībnieka numurs]],PM_EULopi[Dablībnieka numurs],0),33)</f>
        <v>174</v>
      </c>
      <c r="J60" s="215">
        <f>INDEX(PM_EULopi[],MATCH(PM_Kompleksais[[#This Row],[Dablībnieka numurs]],PM_EULopi[Dablībnieka numurs],0),35)</f>
        <v>21</v>
      </c>
      <c r="K60" s="216">
        <f>INDEX(PM_EULopi[],MATCH(PM_Kompleksais[[#This Row],[Dablībnieka numurs]],PM_EULopi[Dablībnieka numurs],0),36)</f>
        <v>23</v>
      </c>
      <c r="L60" s="217">
        <f>INDEX(PM_Sportings[],MATCH(PM_Kompleksais[[#This Row],[Dablībnieka numurs]],PM_Sportings[Dablībnieka numurs],0),6)</f>
        <v>0</v>
      </c>
      <c r="M60" s="215" t="str">
        <f>INDEX(PM_Sportings[],MATCH(PM_Kompleksais[[#This Row],[Dablībnieka numurs]],PM_Sportings[Dablībnieka numurs],0),7)</f>
        <v>NAV</v>
      </c>
      <c r="N60" s="216">
        <f>INDEX(PM_Sportings[],MATCH(PM_Kompleksais[[#This Row],[Dablībnieka numurs]],PM_Sportings[Dablībnieka numurs],0),8)</f>
        <v>0</v>
      </c>
      <c r="O6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0" s="220" t="str">
        <f>IF(ISNUMBER(PM_Kompleksais[[#This Row],[Vietu
Summa
(AUTO)]]),RANK(PM_Kompleksais[[#This Row],[Vietu
Summa
(AUTO)]],PM_Kompleksais[Vietu
Summa
(AUTO)],1),"Trūkst Rezultāts")</f>
        <v>Trūkst Rezultāts</v>
      </c>
      <c r="R60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1" spans="2:18" ht="15" x14ac:dyDescent="0.25">
      <c r="B61" s="90">
        <v>11</v>
      </c>
      <c r="C61" s="91">
        <f>INDEX(PM_Dalibnieki[],MATCH(PM_Kompleksais[[#This Row],[Dablībnieka numurs]],PM_Dalibnieki[Dablībnieka numurs],0),2)</f>
        <v>0</v>
      </c>
      <c r="D61" s="91" t="str">
        <f>INDEX(PM_Dalibnieki[],MATCH(PM_Kompleksais[[#This Row],[Dablībnieka numurs]],PM_Dalibnieki[Dablībnieka numurs],0),3)</f>
        <v>Amatieris</v>
      </c>
      <c r="E61" s="92" t="str">
        <f>INDEX(PM_Dalibnieki[],MATCH(PM_Kompleksais[[#This Row],[Dablībnieka numurs]],PM_Dalibnieki[Dablībnieka numurs],0),4)</f>
        <v>Pāvels Volčoks</v>
      </c>
      <c r="F61" s="93">
        <f>INDEX(PM_Cuka[],MATCH(PM_Kompleksais[[#This Row],[Dablībnieka numurs]],PM_Cuka[Dablībnieka numurs],0),12)</f>
        <v>0</v>
      </c>
      <c r="G61" s="215" t="str">
        <f>INDEX(PM_Cuka[],MATCH(PM_Kompleksais[[#This Row],[Dablībnieka numurs]],PM_Cuka[Dablībnieka numurs],0),13)</f>
        <v>NAV</v>
      </c>
      <c r="H61" s="216">
        <f>INDEX(PM_Cuka[],MATCH(PM_Kompleksais[[#This Row],[Dablībnieka numurs]],PM_Cuka[Dablībnieka numurs],0),14)</f>
        <v>0</v>
      </c>
      <c r="I61" s="217">
        <f>INDEX(PM_EULopi[],MATCH(PM_Kompleksais[[#This Row],[Dablībnieka numurs]],PM_EULopi[Dablībnieka numurs],0),33)</f>
        <v>127</v>
      </c>
      <c r="J61" s="215">
        <f>INDEX(PM_EULopi[],MATCH(PM_Kompleksais[[#This Row],[Dablībnieka numurs]],PM_EULopi[Dablībnieka numurs],0),35)</f>
        <v>60</v>
      </c>
      <c r="K61" s="216">
        <f>INDEX(PM_EULopi[],MATCH(PM_Kompleksais[[#This Row],[Dablībnieka numurs]],PM_EULopi[Dablībnieka numurs],0),36)</f>
        <v>60</v>
      </c>
      <c r="L61" s="217">
        <f>INDEX(PM_Sportings[],MATCH(PM_Kompleksais[[#This Row],[Dablībnieka numurs]],PM_Sportings[Dablībnieka numurs],0),6)</f>
        <v>0</v>
      </c>
      <c r="M61" s="215" t="str">
        <f>INDEX(PM_Sportings[],MATCH(PM_Kompleksais[[#This Row],[Dablībnieka numurs]],PM_Sportings[Dablībnieka numurs],0),7)</f>
        <v>NAV</v>
      </c>
      <c r="N61" s="216">
        <f>INDEX(PM_Sportings[],MATCH(PM_Kompleksais[[#This Row],[Dablībnieka numurs]],PM_Sportings[Dablībnieka numurs],0),8)</f>
        <v>0</v>
      </c>
      <c r="O6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1" s="220" t="str">
        <f>IF(ISNUMBER(PM_Kompleksais[[#This Row],[Vietu
Summa
(AUTO)]]),RANK(PM_Kompleksais[[#This Row],[Vietu
Summa
(AUTO)]],PM_Kompleksais[Vietu
Summa
(AUTO)],1),"Trūkst Rezultāts")</f>
        <v>Trūkst Rezultāts</v>
      </c>
      <c r="R6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2" spans="2:18" ht="15" x14ac:dyDescent="0.25">
      <c r="B62" s="90">
        <v>12</v>
      </c>
      <c r="C62" s="91">
        <f>INDEX(PM_Dalibnieki[],MATCH(PM_Kompleksais[[#This Row],[Dablībnieka numurs]],PM_Dalibnieki[Dablībnieka numurs],0),2)</f>
        <v>0</v>
      </c>
      <c r="D62" s="91" t="str">
        <f>INDEX(PM_Dalibnieki[],MATCH(PM_Kompleksais[[#This Row],[Dablībnieka numurs]],PM_Dalibnieki[Dablībnieka numurs],0),3)</f>
        <v>Amatieris</v>
      </c>
      <c r="E62" s="92" t="str">
        <f>INDEX(PM_Dalibnieki[],MATCH(PM_Kompleksais[[#This Row],[Dablībnieka numurs]],PM_Dalibnieki[Dablībnieka numurs],0),4)</f>
        <v>Reinis Rasa</v>
      </c>
      <c r="F62" s="93">
        <f>INDEX(PM_Cuka[],MATCH(PM_Kompleksais[[#This Row],[Dablībnieka numurs]],PM_Cuka[Dablībnieka numurs],0),12)</f>
        <v>40</v>
      </c>
      <c r="G62" s="215">
        <f>INDEX(PM_Cuka[],MATCH(PM_Kompleksais[[#This Row],[Dablībnieka numurs]],PM_Cuka[Dablībnieka numurs],0),13)</f>
        <v>91</v>
      </c>
      <c r="H62" s="216">
        <f>INDEX(PM_Cuka[],MATCH(PM_Kompleksais[[#This Row],[Dablībnieka numurs]],PM_Cuka[Dablībnieka numurs],0),14)</f>
        <v>91</v>
      </c>
      <c r="I62" s="217">
        <f>INDEX(PM_EULopi[],MATCH(PM_Kompleksais[[#This Row],[Dablībnieka numurs]],PM_EULopi[Dablībnieka numurs],0),33)</f>
        <v>95</v>
      </c>
      <c r="J62" s="215">
        <f>INDEX(PM_EULopi[],MATCH(PM_Kompleksais[[#This Row],[Dablībnieka numurs]],PM_EULopi[Dablībnieka numurs],0),35)</f>
        <v>71</v>
      </c>
      <c r="K62" s="216">
        <f>INDEX(PM_EULopi[],MATCH(PM_Kompleksais[[#This Row],[Dablībnieka numurs]],PM_EULopi[Dablībnieka numurs],0),36)</f>
        <v>71</v>
      </c>
      <c r="L62" s="217">
        <f>INDEX(PM_Sportings[],MATCH(PM_Kompleksais[[#This Row],[Dablībnieka numurs]],PM_Sportings[Dablībnieka numurs],0),6)</f>
        <v>0</v>
      </c>
      <c r="M62" s="215" t="str">
        <f>INDEX(PM_Sportings[],MATCH(PM_Kompleksais[[#This Row],[Dablībnieka numurs]],PM_Sportings[Dablībnieka numurs],0),7)</f>
        <v>NAV</v>
      </c>
      <c r="N62" s="216">
        <f>INDEX(PM_Sportings[],MATCH(PM_Kompleksais[[#This Row],[Dablībnieka numurs]],PM_Sportings[Dablībnieka numurs],0),8)</f>
        <v>0</v>
      </c>
      <c r="O6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2" s="220" t="str">
        <f>IF(ISNUMBER(PM_Kompleksais[[#This Row],[Vietu
Summa
(AUTO)]]),RANK(PM_Kompleksais[[#This Row],[Vietu
Summa
(AUTO)]],PM_Kompleksais[Vietu
Summa
(AUTO)],1),"Trūkst Rezultāts")</f>
        <v>Trūkst Rezultāts</v>
      </c>
      <c r="R6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3" spans="2:18" ht="15" x14ac:dyDescent="0.25">
      <c r="B63" s="90">
        <v>17</v>
      </c>
      <c r="C63" s="91">
        <f>INDEX(PM_Dalibnieki[],MATCH(PM_Kompleksais[[#This Row],[Dablībnieka numurs]],PM_Dalibnieki[Dablībnieka numurs],0),2)</f>
        <v>0</v>
      </c>
      <c r="D63" s="91" t="str">
        <f>INDEX(PM_Dalibnieki[],MATCH(PM_Kompleksais[[#This Row],[Dablībnieka numurs]],PM_Dalibnieki[Dablībnieka numurs],0),3)</f>
        <v>Amatieris</v>
      </c>
      <c r="E63" s="92" t="str">
        <f>INDEX(PM_Dalibnieki[],MATCH(PM_Kompleksais[[#This Row],[Dablībnieka numurs]],PM_Dalibnieki[Dablībnieka numurs],0),4)</f>
        <v>Mārtiņš  Muša</v>
      </c>
      <c r="F63" s="93">
        <f>INDEX(PM_Cuka[],MATCH(PM_Kompleksais[[#This Row],[Dablībnieka numurs]],PM_Cuka[Dablībnieka numurs],0),12)</f>
        <v>117</v>
      </c>
      <c r="G63" s="215">
        <f>INDEX(PM_Cuka[],MATCH(PM_Kompleksais[[#This Row],[Dablībnieka numurs]],PM_Cuka[Dablībnieka numurs],0),13)</f>
        <v>85</v>
      </c>
      <c r="H63" s="216">
        <f>INDEX(PM_Cuka[],MATCH(PM_Kompleksais[[#This Row],[Dablībnieka numurs]],PM_Cuka[Dablībnieka numurs],0),14)</f>
        <v>85</v>
      </c>
      <c r="I63" s="217">
        <f>INDEX(PM_EULopi[],MATCH(PM_Kompleksais[[#This Row],[Dablībnieka numurs]],PM_EULopi[Dablībnieka numurs],0),33)</f>
        <v>129</v>
      </c>
      <c r="J63" s="215">
        <f>INDEX(PM_EULopi[],MATCH(PM_Kompleksais[[#This Row],[Dablībnieka numurs]],PM_EULopi[Dablībnieka numurs],0),35)</f>
        <v>58</v>
      </c>
      <c r="K63" s="216">
        <f>INDEX(PM_EULopi[],MATCH(PM_Kompleksais[[#This Row],[Dablībnieka numurs]],PM_EULopi[Dablībnieka numurs],0),36)</f>
        <v>59</v>
      </c>
      <c r="L63" s="217">
        <f>INDEX(PM_Sportings[],MATCH(PM_Kompleksais[[#This Row],[Dablībnieka numurs]],PM_Sportings[Dablībnieka numurs],0),6)</f>
        <v>0</v>
      </c>
      <c r="M63" s="215" t="str">
        <f>INDEX(PM_Sportings[],MATCH(PM_Kompleksais[[#This Row],[Dablībnieka numurs]],PM_Sportings[Dablībnieka numurs],0),7)</f>
        <v>NAV</v>
      </c>
      <c r="N63" s="216">
        <f>INDEX(PM_Sportings[],MATCH(PM_Kompleksais[[#This Row],[Dablībnieka numurs]],PM_Sportings[Dablībnieka numurs],0),8)</f>
        <v>0</v>
      </c>
      <c r="O6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3" s="220" t="str">
        <f>IF(ISNUMBER(PM_Kompleksais[[#This Row],[Vietu
Summa
(AUTO)]]),RANK(PM_Kompleksais[[#This Row],[Vietu
Summa
(AUTO)]],PM_Kompleksais[Vietu
Summa
(AUTO)],1),"Trūkst Rezultāts")</f>
        <v>Trūkst Rezultāts</v>
      </c>
      <c r="R6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4" spans="2:18" ht="15" x14ac:dyDescent="0.25">
      <c r="B64" s="90">
        <v>18</v>
      </c>
      <c r="C64" s="91">
        <f>INDEX(PM_Dalibnieki[],MATCH(PM_Kompleksais[[#This Row],[Dablībnieka numurs]],PM_Dalibnieki[Dablībnieka numurs],0),2)</f>
        <v>0</v>
      </c>
      <c r="D64" s="91" t="str">
        <f>INDEX(PM_Dalibnieki[],MATCH(PM_Kompleksais[[#This Row],[Dablībnieka numurs]],PM_Dalibnieki[Dablībnieka numurs],0),3)</f>
        <v>Meistars</v>
      </c>
      <c r="E64" s="92" t="str">
        <f>INDEX(PM_Dalibnieki[],MATCH(PM_Kompleksais[[#This Row],[Dablībnieka numurs]],PM_Dalibnieki[Dablībnieka numurs],0),4)</f>
        <v>Andris Stūrītis</v>
      </c>
      <c r="F64" s="93">
        <f>INDEX(PM_Cuka[],MATCH(PM_Kompleksais[[#This Row],[Dablībnieka numurs]],PM_Cuka[Dablībnieka numurs],0),12)</f>
        <v>0</v>
      </c>
      <c r="G64" s="215" t="str">
        <f>INDEX(PM_Cuka[],MATCH(PM_Kompleksais[[#This Row],[Dablībnieka numurs]],PM_Cuka[Dablībnieka numurs],0),13)</f>
        <v>NAV</v>
      </c>
      <c r="H64" s="216">
        <f>INDEX(PM_Cuka[],MATCH(PM_Kompleksais[[#This Row],[Dablībnieka numurs]],PM_Cuka[Dablībnieka numurs],0),14)</f>
        <v>0</v>
      </c>
      <c r="I64" s="217">
        <f>INDEX(PM_EULopi[],MATCH(PM_Kompleksais[[#This Row],[Dablībnieka numurs]],PM_EULopi[Dablībnieka numurs],0),33)</f>
        <v>0</v>
      </c>
      <c r="J64" s="215" t="str">
        <f>INDEX(PM_EULopi[],MATCH(PM_Kompleksais[[#This Row],[Dablībnieka numurs]],PM_EULopi[Dablībnieka numurs],0),35)</f>
        <v>NAV</v>
      </c>
      <c r="K64" s="216">
        <f>INDEX(PM_EULopi[],MATCH(PM_Kompleksais[[#This Row],[Dablībnieka numurs]],PM_EULopi[Dablībnieka numurs],0),36)</f>
        <v>0</v>
      </c>
      <c r="L64" s="217">
        <f>INDEX(PM_Sportings[],MATCH(PM_Kompleksais[[#This Row],[Dablībnieka numurs]],PM_Sportings[Dablībnieka numurs],0),6)</f>
        <v>0</v>
      </c>
      <c r="M64" s="215" t="str">
        <f>INDEX(PM_Sportings[],MATCH(PM_Kompleksais[[#This Row],[Dablībnieka numurs]],PM_Sportings[Dablībnieka numurs],0),7)</f>
        <v>NAV</v>
      </c>
      <c r="N64" s="216">
        <f>INDEX(PM_Sportings[],MATCH(PM_Kompleksais[[#This Row],[Dablībnieka numurs]],PM_Sportings[Dablībnieka numurs],0),8)</f>
        <v>0</v>
      </c>
      <c r="O6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4" s="220" t="str">
        <f>IF(ISNUMBER(PM_Kompleksais[[#This Row],[Vietu
Summa
(AUTO)]]),RANK(PM_Kompleksais[[#This Row],[Vietu
Summa
(AUTO)]],PM_Kompleksais[Vietu
Summa
(AUTO)],1),"Trūkst Rezultāts")</f>
        <v>Trūkst Rezultāts</v>
      </c>
      <c r="R6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5" spans="2:18" ht="15" x14ac:dyDescent="0.25">
      <c r="B65" s="90">
        <v>19</v>
      </c>
      <c r="C65" s="91">
        <f>INDEX(PM_Dalibnieki[],MATCH(PM_Kompleksais[[#This Row],[Dablībnieka numurs]],PM_Dalibnieki[Dablībnieka numurs],0),2)</f>
        <v>0</v>
      </c>
      <c r="D65" s="91" t="str">
        <f>INDEX(PM_Dalibnieki[],MATCH(PM_Kompleksais[[#This Row],[Dablībnieka numurs]],PM_Dalibnieki[Dablībnieka numurs],0),3)</f>
        <v>Amatieris</v>
      </c>
      <c r="E65" s="92" t="str">
        <f>INDEX(PM_Dalibnieki[],MATCH(PM_Kompleksais[[#This Row],[Dablībnieka numurs]],PM_Dalibnieki[Dablībnieka numurs],0),4)</f>
        <v>GŠ</v>
      </c>
      <c r="F65" s="93">
        <f>INDEX(PM_Cuka[],MATCH(PM_Kompleksais[[#This Row],[Dablībnieka numurs]],PM_Cuka[Dablībnieka numurs],0),12)</f>
        <v>0</v>
      </c>
      <c r="G65" s="215" t="str">
        <f>INDEX(PM_Cuka[],MATCH(PM_Kompleksais[[#This Row],[Dablībnieka numurs]],PM_Cuka[Dablībnieka numurs],0),13)</f>
        <v>NAV</v>
      </c>
      <c r="H65" s="216">
        <f>INDEX(PM_Cuka[],MATCH(PM_Kompleksais[[#This Row],[Dablībnieka numurs]],PM_Cuka[Dablībnieka numurs],0),14)</f>
        <v>0</v>
      </c>
      <c r="I65" s="217">
        <f>INDEX(PM_EULopi[],MATCH(PM_Kompleksais[[#This Row],[Dablībnieka numurs]],PM_EULopi[Dablībnieka numurs],0),33)</f>
        <v>66</v>
      </c>
      <c r="J65" s="215">
        <f>INDEX(PM_EULopi[],MATCH(PM_Kompleksais[[#This Row],[Dablībnieka numurs]],PM_EULopi[Dablībnieka numurs],0),35)</f>
        <v>77</v>
      </c>
      <c r="K65" s="216">
        <f>INDEX(PM_EULopi[],MATCH(PM_Kompleksais[[#This Row],[Dablībnieka numurs]],PM_EULopi[Dablībnieka numurs],0),36)</f>
        <v>77</v>
      </c>
      <c r="L65" s="217">
        <f>INDEX(PM_Sportings[],MATCH(PM_Kompleksais[[#This Row],[Dablībnieka numurs]],PM_Sportings[Dablībnieka numurs],0),6)</f>
        <v>0</v>
      </c>
      <c r="M65" s="215" t="str">
        <f>INDEX(PM_Sportings[],MATCH(PM_Kompleksais[[#This Row],[Dablībnieka numurs]],PM_Sportings[Dablībnieka numurs],0),7)</f>
        <v>NAV</v>
      </c>
      <c r="N65" s="216">
        <f>INDEX(PM_Sportings[],MATCH(PM_Kompleksais[[#This Row],[Dablībnieka numurs]],PM_Sportings[Dablībnieka numurs],0),8)</f>
        <v>0</v>
      </c>
      <c r="O6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5" s="220" t="str">
        <f>IF(ISNUMBER(PM_Kompleksais[[#This Row],[Vietu
Summa
(AUTO)]]),RANK(PM_Kompleksais[[#This Row],[Vietu
Summa
(AUTO)]],PM_Kompleksais[Vietu
Summa
(AUTO)],1),"Trūkst Rezultāts")</f>
        <v>Trūkst Rezultāts</v>
      </c>
      <c r="R6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6" spans="2:18" ht="15" x14ac:dyDescent="0.25">
      <c r="B66" s="90">
        <v>21</v>
      </c>
      <c r="C66" s="91" t="str">
        <f>INDEX(PM_Dalibnieki[],MATCH(PM_Kompleksais[[#This Row],[Dablībnieka numurs]],PM_Dalibnieki[Dablībnieka numurs],0),2)</f>
        <v>Bebra Kungs 2</v>
      </c>
      <c r="D66" s="91" t="str">
        <f>INDEX(PM_Dalibnieki[],MATCH(PM_Kompleksais[[#This Row],[Dablībnieka numurs]],PM_Dalibnieki[Dablībnieka numurs],0),3)</f>
        <v>Meistars</v>
      </c>
      <c r="E66" s="92" t="str">
        <f>INDEX(PM_Dalibnieki[],MATCH(PM_Kompleksais[[#This Row],[Dablībnieka numurs]],PM_Dalibnieki[Dablībnieka numurs],0),4)</f>
        <v>Rolands  Kļava</v>
      </c>
      <c r="F66" s="93">
        <f>INDEX(PM_Cuka[],MATCH(PM_Kompleksais[[#This Row],[Dablībnieka numurs]],PM_Cuka[Dablībnieka numurs],0),12)</f>
        <v>281</v>
      </c>
      <c r="G66" s="215">
        <f>INDEX(PM_Cuka[],MATCH(PM_Kompleksais[[#This Row],[Dablībnieka numurs]],PM_Cuka[Dablībnieka numurs],0),13)</f>
        <v>11</v>
      </c>
      <c r="H66" s="216">
        <f>INDEX(PM_Cuka[],MATCH(PM_Kompleksais[[#This Row],[Dablībnieka numurs]],PM_Cuka[Dablībnieka numurs],0),14)</f>
        <v>12</v>
      </c>
      <c r="I66" s="217">
        <f>INDEX(PM_EULopi[],MATCH(PM_Kompleksais[[#This Row],[Dablībnieka numurs]],PM_EULopi[Dablībnieka numurs],0),33)</f>
        <v>172</v>
      </c>
      <c r="J66" s="215">
        <f>INDEX(PM_EULopi[],MATCH(PM_Kompleksais[[#This Row],[Dablībnieka numurs]],PM_EULopi[Dablībnieka numurs],0),35)</f>
        <v>26</v>
      </c>
      <c r="K66" s="216">
        <f>INDEX(PM_EULopi[],MATCH(PM_Kompleksais[[#This Row],[Dablībnieka numurs]],PM_EULopi[Dablībnieka numurs],0),36)</f>
        <v>26</v>
      </c>
      <c r="L66" s="217">
        <f>INDEX(PM_Sportings[],MATCH(PM_Kompleksais[[#This Row],[Dablībnieka numurs]],PM_Sportings[Dablībnieka numurs],0),6)</f>
        <v>0</v>
      </c>
      <c r="M66" s="215" t="str">
        <f>INDEX(PM_Sportings[],MATCH(PM_Kompleksais[[#This Row],[Dablībnieka numurs]],PM_Sportings[Dablībnieka numurs],0),7)</f>
        <v>NAV</v>
      </c>
      <c r="N66" s="216">
        <f>INDEX(PM_Sportings[],MATCH(PM_Kompleksais[[#This Row],[Dablībnieka numurs]],PM_Sportings[Dablībnieka numurs],0),8)</f>
        <v>0</v>
      </c>
      <c r="O6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6" s="220" t="str">
        <f>IF(ISNUMBER(PM_Kompleksais[[#This Row],[Vietu
Summa
(AUTO)]]),RANK(PM_Kompleksais[[#This Row],[Vietu
Summa
(AUTO)]],PM_Kompleksais[Vietu
Summa
(AUTO)],1),"Trūkst Rezultāts")</f>
        <v>Trūkst Rezultāts</v>
      </c>
      <c r="R6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7" spans="2:18" ht="15" x14ac:dyDescent="0.25">
      <c r="B67" s="90">
        <v>28</v>
      </c>
      <c r="C67" s="91" t="str">
        <f>INDEX(PM_Dalibnieki[],MATCH(PM_Kompleksais[[#This Row],[Dablībnieka numurs]],PM_Dalibnieki[Dablībnieka numurs],0),2)</f>
        <v>Meža sports</v>
      </c>
      <c r="D67" s="91" t="str">
        <f>INDEX(PM_Dalibnieki[],MATCH(PM_Kompleksais[[#This Row],[Dablībnieka numurs]],PM_Dalibnieki[Dablībnieka numurs],0),3)</f>
        <v>Juniors</v>
      </c>
      <c r="E67" s="92" t="str">
        <f>INDEX(PM_Dalibnieki[],MATCH(PM_Kompleksais[[#This Row],[Dablībnieka numurs]],PM_Dalibnieki[Dablībnieka numurs],0),4)</f>
        <v>Rinalds Ķudis</v>
      </c>
      <c r="F67" s="93">
        <f>INDEX(PM_Cuka[],MATCH(PM_Kompleksais[[#This Row],[Dablībnieka numurs]],PM_Cuka[Dablībnieka numurs],0),12)</f>
        <v>176</v>
      </c>
      <c r="G67" s="215">
        <f>INDEX(PM_Cuka[],MATCH(PM_Kompleksais[[#This Row],[Dablībnieka numurs]],PM_Cuka[Dablībnieka numurs],0),13)</f>
        <v>42</v>
      </c>
      <c r="H67" s="216">
        <f>INDEX(PM_Cuka[],MATCH(PM_Kompleksais[[#This Row],[Dablībnieka numurs]],PM_Cuka[Dablībnieka numurs],0),14)</f>
        <v>42</v>
      </c>
      <c r="I67" s="217">
        <f>INDEX(PM_EULopi[],MATCH(PM_Kompleksais[[#This Row],[Dablībnieka numurs]],PM_EULopi[Dablībnieka numurs],0),33)</f>
        <v>163</v>
      </c>
      <c r="J67" s="215">
        <f>INDEX(PM_EULopi[],MATCH(PM_Kompleksais[[#This Row],[Dablībnieka numurs]],PM_EULopi[Dablībnieka numurs],0),35)</f>
        <v>36</v>
      </c>
      <c r="K67" s="216">
        <f>INDEX(PM_EULopi[],MATCH(PM_Kompleksais[[#This Row],[Dablībnieka numurs]],PM_EULopi[Dablībnieka numurs],0),36)</f>
        <v>36</v>
      </c>
      <c r="L67" s="217">
        <f>INDEX(PM_Sportings[],MATCH(PM_Kompleksais[[#This Row],[Dablībnieka numurs]],PM_Sportings[Dablībnieka numurs],0),6)</f>
        <v>0</v>
      </c>
      <c r="M67" s="215" t="str">
        <f>INDEX(PM_Sportings[],MATCH(PM_Kompleksais[[#This Row],[Dablībnieka numurs]],PM_Sportings[Dablībnieka numurs],0),7)</f>
        <v>NAV</v>
      </c>
      <c r="N67" s="216">
        <f>INDEX(PM_Sportings[],MATCH(PM_Kompleksais[[#This Row],[Dablībnieka numurs]],PM_Sportings[Dablībnieka numurs],0),8)</f>
        <v>0</v>
      </c>
      <c r="O6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7" s="220" t="str">
        <f>IF(ISNUMBER(PM_Kompleksais[[#This Row],[Vietu
Summa
(AUTO)]]),RANK(PM_Kompleksais[[#This Row],[Vietu
Summa
(AUTO)]],PM_Kompleksais[Vietu
Summa
(AUTO)],1),"Trūkst Rezultāts")</f>
        <v>Trūkst Rezultāts</v>
      </c>
      <c r="R6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8" spans="2:18" ht="15" x14ac:dyDescent="0.25">
      <c r="B68" s="90">
        <v>29</v>
      </c>
      <c r="C68" s="91">
        <f>INDEX(PM_Dalibnieki[],MATCH(PM_Kompleksais[[#This Row],[Dablībnieka numurs]],PM_Dalibnieki[Dablībnieka numurs],0),2)</f>
        <v>0</v>
      </c>
      <c r="D68" s="91" t="str">
        <f>INDEX(PM_Dalibnieki[],MATCH(PM_Kompleksais[[#This Row],[Dablībnieka numurs]],PM_Dalibnieki[Dablībnieka numurs],0),3)</f>
        <v>Amatieris</v>
      </c>
      <c r="E68" s="92" t="str">
        <f>INDEX(PM_Dalibnieki[],MATCH(PM_Kompleksais[[#This Row],[Dablībnieka numurs]],PM_Dalibnieki[Dablībnieka numurs],0),4)</f>
        <v>Gints Feldmanis</v>
      </c>
      <c r="F68" s="93">
        <f>INDEX(PM_Cuka[],MATCH(PM_Kompleksais[[#This Row],[Dablībnieka numurs]],PM_Cuka[Dablībnieka numurs],0),12)</f>
        <v>51</v>
      </c>
      <c r="G68" s="215">
        <f>INDEX(PM_Cuka[],MATCH(PM_Kompleksais[[#This Row],[Dablībnieka numurs]],PM_Cuka[Dablībnieka numurs],0),13)</f>
        <v>90</v>
      </c>
      <c r="H68" s="216">
        <f>INDEX(PM_Cuka[],MATCH(PM_Kompleksais[[#This Row],[Dablībnieka numurs]],PM_Cuka[Dablībnieka numurs],0),14)</f>
        <v>90</v>
      </c>
      <c r="I68" s="217">
        <f>INDEX(PM_EULopi[],MATCH(PM_Kompleksais[[#This Row],[Dablībnieka numurs]],PM_EULopi[Dablībnieka numurs],0),33)</f>
        <v>89</v>
      </c>
      <c r="J68" s="215">
        <f>INDEX(PM_EULopi[],MATCH(PM_Kompleksais[[#This Row],[Dablībnieka numurs]],PM_EULopi[Dablībnieka numurs],0),35)</f>
        <v>73</v>
      </c>
      <c r="K68" s="216">
        <f>INDEX(PM_EULopi[],MATCH(PM_Kompleksais[[#This Row],[Dablībnieka numurs]],PM_EULopi[Dablībnieka numurs],0),36)</f>
        <v>73</v>
      </c>
      <c r="L68" s="217">
        <f>INDEX(PM_Sportings[],MATCH(PM_Kompleksais[[#This Row],[Dablībnieka numurs]],PM_Sportings[Dablībnieka numurs],0),6)</f>
        <v>0</v>
      </c>
      <c r="M68" s="215" t="str">
        <f>INDEX(PM_Sportings[],MATCH(PM_Kompleksais[[#This Row],[Dablībnieka numurs]],PM_Sportings[Dablībnieka numurs],0),7)</f>
        <v>NAV</v>
      </c>
      <c r="N68" s="216">
        <f>INDEX(PM_Sportings[],MATCH(PM_Kompleksais[[#This Row],[Dablībnieka numurs]],PM_Sportings[Dablībnieka numurs],0),8)</f>
        <v>0</v>
      </c>
      <c r="O6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8" s="220" t="str">
        <f>IF(ISNUMBER(PM_Kompleksais[[#This Row],[Vietu
Summa
(AUTO)]]),RANK(PM_Kompleksais[[#This Row],[Vietu
Summa
(AUTO)]],PM_Kompleksais[Vietu
Summa
(AUTO)],1),"Trūkst Rezultāts")</f>
        <v>Trūkst Rezultāts</v>
      </c>
      <c r="R68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69" spans="2:18" ht="15" x14ac:dyDescent="0.25">
      <c r="B69" s="90">
        <v>31</v>
      </c>
      <c r="C69" s="91">
        <f>INDEX(PM_Dalibnieki[],MATCH(PM_Kompleksais[[#This Row],[Dablībnieka numurs]],PM_Dalibnieki[Dablībnieka numurs],0),2)</f>
        <v>0</v>
      </c>
      <c r="D69" s="91" t="str">
        <f>INDEX(PM_Dalibnieki[],MATCH(PM_Kompleksais[[#This Row],[Dablībnieka numurs]],PM_Dalibnieki[Dablībnieka numurs],0),3)</f>
        <v>Amatieris</v>
      </c>
      <c r="E69" s="92" t="str">
        <f>INDEX(PM_Dalibnieki[],MATCH(PM_Kompleksais[[#This Row],[Dablībnieka numurs]],PM_Dalibnieki[Dablībnieka numurs],0),4)</f>
        <v>Māris Ozols</v>
      </c>
      <c r="F69" s="93">
        <f>INDEX(PM_Cuka[],MATCH(PM_Kompleksais[[#This Row],[Dablībnieka numurs]],PM_Cuka[Dablībnieka numurs],0),12)</f>
        <v>0</v>
      </c>
      <c r="G69" s="215" t="str">
        <f>INDEX(PM_Cuka[],MATCH(PM_Kompleksais[[#This Row],[Dablībnieka numurs]],PM_Cuka[Dablībnieka numurs],0),13)</f>
        <v>NAV</v>
      </c>
      <c r="H69" s="216">
        <f>INDEX(PM_Cuka[],MATCH(PM_Kompleksais[[#This Row],[Dablībnieka numurs]],PM_Cuka[Dablībnieka numurs],0),14)</f>
        <v>0</v>
      </c>
      <c r="I69" s="217">
        <f>INDEX(PM_EULopi[],MATCH(PM_Kompleksais[[#This Row],[Dablībnieka numurs]],PM_EULopi[Dablībnieka numurs],0),33)</f>
        <v>0</v>
      </c>
      <c r="J69" s="215" t="str">
        <f>INDEX(PM_EULopi[],MATCH(PM_Kompleksais[[#This Row],[Dablībnieka numurs]],PM_EULopi[Dablībnieka numurs],0),35)</f>
        <v>NAV</v>
      </c>
      <c r="K69" s="216">
        <f>INDEX(PM_EULopi[],MATCH(PM_Kompleksais[[#This Row],[Dablībnieka numurs]],PM_EULopi[Dablībnieka numurs],0),36)</f>
        <v>0</v>
      </c>
      <c r="L69" s="217">
        <f>INDEX(PM_Sportings[],MATCH(PM_Kompleksais[[#This Row],[Dablībnieka numurs]],PM_Sportings[Dablībnieka numurs],0),6)</f>
        <v>31</v>
      </c>
      <c r="M69" s="215">
        <f>INDEX(PM_Sportings[],MATCH(PM_Kompleksais[[#This Row],[Dablībnieka numurs]],PM_Sportings[Dablībnieka numurs],0),7)</f>
        <v>47</v>
      </c>
      <c r="N69" s="216">
        <f>INDEX(PM_Sportings[],MATCH(PM_Kompleksais[[#This Row],[Dablībnieka numurs]],PM_Sportings[Dablībnieka numurs],0),8)</f>
        <v>48</v>
      </c>
      <c r="O6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6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69" s="220" t="str">
        <f>IF(ISNUMBER(PM_Kompleksais[[#This Row],[Vietu
Summa
(AUTO)]]),RANK(PM_Kompleksais[[#This Row],[Vietu
Summa
(AUTO)]],PM_Kompleksais[Vietu
Summa
(AUTO)],1),"Trūkst Rezultāts")</f>
        <v>Trūkst Rezultāts</v>
      </c>
      <c r="R6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0" spans="2:18" ht="15" x14ac:dyDescent="0.25">
      <c r="B70" s="90">
        <v>33</v>
      </c>
      <c r="C70" s="91" t="str">
        <f>INDEX(PM_Dalibnieki[],MATCH(PM_Kompleksais[[#This Row],[Dablībnieka numurs]],PM_Dalibnieki[Dablībnieka numurs],0),2)</f>
        <v>Mārkulīči-Zala arms 1</v>
      </c>
      <c r="D70" s="91" t="str">
        <f>INDEX(PM_Dalibnieki[],MATCH(PM_Kompleksais[[#This Row],[Dablībnieka numurs]],PM_Dalibnieki[Dablībnieka numurs],0),3)</f>
        <v>Meistars</v>
      </c>
      <c r="E70" s="92" t="str">
        <f>INDEX(PM_Dalibnieki[],MATCH(PM_Kompleksais[[#This Row],[Dablībnieka numurs]],PM_Dalibnieki[Dablībnieka numurs],0),4)</f>
        <v>Mareks  Bašens</v>
      </c>
      <c r="F70" s="93">
        <f>INDEX(PM_Cuka[],MATCH(PM_Kompleksais[[#This Row],[Dablībnieka numurs]],PM_Cuka[Dablībnieka numurs],0),12)</f>
        <v>283</v>
      </c>
      <c r="G70" s="215">
        <f>INDEX(PM_Cuka[],MATCH(PM_Kompleksais[[#This Row],[Dablībnieka numurs]],PM_Cuka[Dablībnieka numurs],0),13)</f>
        <v>10</v>
      </c>
      <c r="H70" s="216">
        <f>INDEX(PM_Cuka[],MATCH(PM_Kompleksais[[#This Row],[Dablībnieka numurs]],PM_Cuka[Dablībnieka numurs],0),14)</f>
        <v>10</v>
      </c>
      <c r="I70" s="217">
        <f>INDEX(PM_EULopi[],MATCH(PM_Kompleksais[[#This Row],[Dablībnieka numurs]],PM_EULopi[Dablībnieka numurs],0),33)</f>
        <v>0</v>
      </c>
      <c r="J70" s="215" t="str">
        <f>INDEX(PM_EULopi[],MATCH(PM_Kompleksais[[#This Row],[Dablībnieka numurs]],PM_EULopi[Dablībnieka numurs],0),35)</f>
        <v>NAV</v>
      </c>
      <c r="K70" s="216">
        <f>INDEX(PM_EULopi[],MATCH(PM_Kompleksais[[#This Row],[Dablībnieka numurs]],PM_EULopi[Dablībnieka numurs],0),36)</f>
        <v>0</v>
      </c>
      <c r="L70" s="217">
        <f>INDEX(PM_Sportings[],MATCH(PM_Kompleksais[[#This Row],[Dablībnieka numurs]],PM_Sportings[Dablībnieka numurs],0),6)</f>
        <v>0</v>
      </c>
      <c r="M70" s="215" t="str">
        <f>INDEX(PM_Sportings[],MATCH(PM_Kompleksais[[#This Row],[Dablībnieka numurs]],PM_Sportings[Dablībnieka numurs],0),7)</f>
        <v>NAV</v>
      </c>
      <c r="N70" s="216">
        <f>INDEX(PM_Sportings[],MATCH(PM_Kompleksais[[#This Row],[Dablībnieka numurs]],PM_Sportings[Dablībnieka numurs],0),8)</f>
        <v>0</v>
      </c>
      <c r="O7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0" s="220" t="str">
        <f>IF(ISNUMBER(PM_Kompleksais[[#This Row],[Vietu
Summa
(AUTO)]]),RANK(PM_Kompleksais[[#This Row],[Vietu
Summa
(AUTO)]],PM_Kompleksais[Vietu
Summa
(AUTO)],1),"Trūkst Rezultāts")</f>
        <v>Trūkst Rezultāts</v>
      </c>
      <c r="R70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1" spans="2:18" ht="15" x14ac:dyDescent="0.25">
      <c r="B71" s="90">
        <v>38</v>
      </c>
      <c r="C71" s="91" t="str">
        <f>INDEX(PM_Dalibnieki[],MATCH(PM_Kompleksais[[#This Row],[Dablībnieka numurs]],PM_Dalibnieki[Dablībnieka numurs],0),2)</f>
        <v>Bebra Kungs 1</v>
      </c>
      <c r="D71" s="91" t="str">
        <f>INDEX(PM_Dalibnieki[],MATCH(PM_Kompleksais[[#This Row],[Dablībnieka numurs]],PM_Dalibnieki[Dablībnieka numurs],0),3)</f>
        <v>Meistars</v>
      </c>
      <c r="E71" s="92" t="str">
        <f>INDEX(PM_Dalibnieki[],MATCH(PM_Kompleksais[[#This Row],[Dablībnieka numurs]],PM_Dalibnieki[Dablībnieka numurs],0),4)</f>
        <v>Juris Zelts</v>
      </c>
      <c r="F71" s="93">
        <f>INDEX(PM_Cuka[],MATCH(PM_Kompleksais[[#This Row],[Dablībnieka numurs]],PM_Cuka[Dablībnieka numurs],0),12)</f>
        <v>382</v>
      </c>
      <c r="G71" s="215">
        <f>INDEX(PM_Cuka[],MATCH(PM_Kompleksais[[#This Row],[Dablībnieka numurs]],PM_Cuka[Dablībnieka numurs],0),13)</f>
        <v>5</v>
      </c>
      <c r="H71" s="216">
        <f>INDEX(PM_Cuka[],MATCH(PM_Kompleksais[[#This Row],[Dablībnieka numurs]],PM_Cuka[Dablībnieka numurs],0),14)</f>
        <v>5</v>
      </c>
      <c r="I71" s="217">
        <f>INDEX(PM_EULopi[],MATCH(PM_Kompleksais[[#This Row],[Dablībnieka numurs]],PM_EULopi[Dablībnieka numurs],0),33)</f>
        <v>188</v>
      </c>
      <c r="J71" s="215">
        <f>INDEX(PM_EULopi[],MATCH(PM_Kompleksais[[#This Row],[Dablībnieka numurs]],PM_EULopi[Dablībnieka numurs],0),35)</f>
        <v>9</v>
      </c>
      <c r="K71" s="216">
        <f>INDEX(PM_EULopi[],MATCH(PM_Kompleksais[[#This Row],[Dablībnieka numurs]],PM_EULopi[Dablībnieka numurs],0),36)</f>
        <v>10</v>
      </c>
      <c r="L71" s="217">
        <f>INDEX(PM_Sportings[],MATCH(PM_Kompleksais[[#This Row],[Dablībnieka numurs]],PM_Sportings[Dablībnieka numurs],0),6)</f>
        <v>0</v>
      </c>
      <c r="M71" s="215" t="str">
        <f>INDEX(PM_Sportings[],MATCH(PM_Kompleksais[[#This Row],[Dablībnieka numurs]],PM_Sportings[Dablībnieka numurs],0),7)</f>
        <v>NAV</v>
      </c>
      <c r="N71" s="216">
        <f>INDEX(PM_Sportings[],MATCH(PM_Kompleksais[[#This Row],[Dablībnieka numurs]],PM_Sportings[Dablībnieka numurs],0),8)</f>
        <v>0</v>
      </c>
      <c r="O7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1" s="220" t="str">
        <f>IF(ISNUMBER(PM_Kompleksais[[#This Row],[Vietu
Summa
(AUTO)]]),RANK(PM_Kompleksais[[#This Row],[Vietu
Summa
(AUTO)]],PM_Kompleksais[Vietu
Summa
(AUTO)],1),"Trūkst Rezultāts")</f>
        <v>Trūkst Rezultāts</v>
      </c>
      <c r="R7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2" spans="2:18" ht="15" x14ac:dyDescent="0.25">
      <c r="B72" s="90">
        <v>40</v>
      </c>
      <c r="C72" s="91">
        <f>INDEX(PM_Dalibnieki[],MATCH(PM_Kompleksais[[#This Row],[Dablībnieka numurs]],PM_Dalibnieki[Dablībnieka numurs],0),2)</f>
        <v>0</v>
      </c>
      <c r="D72" s="91" t="str">
        <f>INDEX(PM_Dalibnieki[],MATCH(PM_Kompleksais[[#This Row],[Dablībnieka numurs]],PM_Dalibnieki[Dablībnieka numurs],0),3)</f>
        <v>Meistars</v>
      </c>
      <c r="E72" s="92" t="str">
        <f>INDEX(PM_Dalibnieki[],MATCH(PM_Kompleksais[[#This Row],[Dablībnieka numurs]],PM_Dalibnieki[Dablībnieka numurs],0),4)</f>
        <v>Māris Jēkabsons</v>
      </c>
      <c r="F72" s="93">
        <f>INDEX(PM_Cuka[],MATCH(PM_Kompleksais[[#This Row],[Dablībnieka numurs]],PM_Cuka[Dablībnieka numurs],0),12)</f>
        <v>0</v>
      </c>
      <c r="G72" s="215" t="str">
        <f>INDEX(PM_Cuka[],MATCH(PM_Kompleksais[[#This Row],[Dablībnieka numurs]],PM_Cuka[Dablībnieka numurs],0),13)</f>
        <v>NAV</v>
      </c>
      <c r="H72" s="216">
        <f>INDEX(PM_Cuka[],MATCH(PM_Kompleksais[[#This Row],[Dablībnieka numurs]],PM_Cuka[Dablībnieka numurs],0),14)</f>
        <v>0</v>
      </c>
      <c r="I72" s="217">
        <f>INDEX(PM_EULopi[],MATCH(PM_Kompleksais[[#This Row],[Dablībnieka numurs]],PM_EULopi[Dablībnieka numurs],0),33)</f>
        <v>0</v>
      </c>
      <c r="J72" s="215" t="str">
        <f>INDEX(PM_EULopi[],MATCH(PM_Kompleksais[[#This Row],[Dablībnieka numurs]],PM_EULopi[Dablībnieka numurs],0),35)</f>
        <v>NAV</v>
      </c>
      <c r="K72" s="216">
        <f>INDEX(PM_EULopi[],MATCH(PM_Kompleksais[[#This Row],[Dablībnieka numurs]],PM_EULopi[Dablībnieka numurs],0),36)</f>
        <v>0</v>
      </c>
      <c r="L72" s="217">
        <f>INDEX(PM_Sportings[],MATCH(PM_Kompleksais[[#This Row],[Dablībnieka numurs]],PM_Sportings[Dablībnieka numurs],0),6)</f>
        <v>0</v>
      </c>
      <c r="M72" s="215" t="str">
        <f>INDEX(PM_Sportings[],MATCH(PM_Kompleksais[[#This Row],[Dablībnieka numurs]],PM_Sportings[Dablībnieka numurs],0),7)</f>
        <v>NAV</v>
      </c>
      <c r="N72" s="216">
        <f>INDEX(PM_Sportings[],MATCH(PM_Kompleksais[[#This Row],[Dablībnieka numurs]],PM_Sportings[Dablībnieka numurs],0),8)</f>
        <v>0</v>
      </c>
      <c r="O7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2" s="220" t="str">
        <f>IF(ISNUMBER(PM_Kompleksais[[#This Row],[Vietu
Summa
(AUTO)]]),RANK(PM_Kompleksais[[#This Row],[Vietu
Summa
(AUTO)]],PM_Kompleksais[Vietu
Summa
(AUTO)],1),"Trūkst Rezultāts")</f>
        <v>Trūkst Rezultāts</v>
      </c>
      <c r="R7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3" spans="2:18" ht="15" x14ac:dyDescent="0.25">
      <c r="B73" s="90">
        <v>41</v>
      </c>
      <c r="C73" s="91">
        <f>INDEX(PM_Dalibnieki[],MATCH(PM_Kompleksais[[#This Row],[Dablībnieka numurs]],PM_Dalibnieki[Dablībnieka numurs],0),2)</f>
        <v>0</v>
      </c>
      <c r="D73" s="91" t="str">
        <f>INDEX(PM_Dalibnieki[],MATCH(PM_Kompleksais[[#This Row],[Dablībnieka numurs]],PM_Dalibnieki[Dablībnieka numurs],0),3)</f>
        <v>Amatieris</v>
      </c>
      <c r="E73" s="92" t="str">
        <f>INDEX(PM_Dalibnieki[],MATCH(PM_Kompleksais[[#This Row],[Dablībnieka numurs]],PM_Dalibnieki[Dablībnieka numurs],0),4)</f>
        <v>Ilvars Liepiņš</v>
      </c>
      <c r="F73" s="93">
        <f>INDEX(PM_Cuka[],MATCH(PM_Kompleksais[[#This Row],[Dablībnieka numurs]],PM_Cuka[Dablībnieka numurs],0),12)</f>
        <v>0</v>
      </c>
      <c r="G73" s="215" t="str">
        <f>INDEX(PM_Cuka[],MATCH(PM_Kompleksais[[#This Row],[Dablībnieka numurs]],PM_Cuka[Dablībnieka numurs],0),13)</f>
        <v>NAV</v>
      </c>
      <c r="H73" s="216">
        <f>INDEX(PM_Cuka[],MATCH(PM_Kompleksais[[#This Row],[Dablībnieka numurs]],PM_Cuka[Dablībnieka numurs],0),14)</f>
        <v>0</v>
      </c>
      <c r="I73" s="217">
        <f>INDEX(PM_EULopi[],MATCH(PM_Kompleksais[[#This Row],[Dablībnieka numurs]],PM_EULopi[Dablībnieka numurs],0),33)</f>
        <v>190</v>
      </c>
      <c r="J73" s="215">
        <f>INDEX(PM_EULopi[],MATCH(PM_Kompleksais[[#This Row],[Dablībnieka numurs]],PM_EULopi[Dablībnieka numurs],0),35)</f>
        <v>6</v>
      </c>
      <c r="K73" s="216">
        <f>INDEX(PM_EULopi[],MATCH(PM_Kompleksais[[#This Row],[Dablībnieka numurs]],PM_EULopi[Dablībnieka numurs],0),36)</f>
        <v>6</v>
      </c>
      <c r="L73" s="217">
        <f>INDEX(PM_Sportings[],MATCH(PM_Kompleksais[[#This Row],[Dablībnieka numurs]],PM_Sportings[Dablībnieka numurs],0),6)</f>
        <v>0</v>
      </c>
      <c r="M73" s="215" t="str">
        <f>INDEX(PM_Sportings[],MATCH(PM_Kompleksais[[#This Row],[Dablībnieka numurs]],PM_Sportings[Dablībnieka numurs],0),7)</f>
        <v>NAV</v>
      </c>
      <c r="N73" s="216">
        <f>INDEX(PM_Sportings[],MATCH(PM_Kompleksais[[#This Row],[Dablībnieka numurs]],PM_Sportings[Dablībnieka numurs],0),8)</f>
        <v>0</v>
      </c>
      <c r="O7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3" s="220" t="str">
        <f>IF(ISNUMBER(PM_Kompleksais[[#This Row],[Vietu
Summa
(AUTO)]]),RANK(PM_Kompleksais[[#This Row],[Vietu
Summa
(AUTO)]],PM_Kompleksais[Vietu
Summa
(AUTO)],1),"Trūkst Rezultāts")</f>
        <v>Trūkst Rezultāts</v>
      </c>
      <c r="R7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4" spans="2:18" ht="15" x14ac:dyDescent="0.25">
      <c r="B74" s="90">
        <v>42</v>
      </c>
      <c r="C74" s="91">
        <f>INDEX(PM_Dalibnieki[],MATCH(PM_Kompleksais[[#This Row],[Dablībnieka numurs]],PM_Dalibnieki[Dablībnieka numurs],0),2)</f>
        <v>0</v>
      </c>
      <c r="D74" s="91" t="str">
        <f>INDEX(PM_Dalibnieki[],MATCH(PM_Kompleksais[[#This Row],[Dablībnieka numurs]],PM_Dalibnieki[Dablībnieka numurs],0),3)</f>
        <v>Amatieris</v>
      </c>
      <c r="E74" s="92" t="str">
        <f>INDEX(PM_Dalibnieki[],MATCH(PM_Kompleksais[[#This Row],[Dablībnieka numurs]],PM_Dalibnieki[Dablībnieka numurs],0),4)</f>
        <v>Hermanis Dovgijs</v>
      </c>
      <c r="F74" s="93">
        <f>INDEX(PM_Cuka[],MATCH(PM_Kompleksais[[#This Row],[Dablībnieka numurs]],PM_Cuka[Dablībnieka numurs],0),12)</f>
        <v>0</v>
      </c>
      <c r="G74" s="215" t="str">
        <f>INDEX(PM_Cuka[],MATCH(PM_Kompleksais[[#This Row],[Dablībnieka numurs]],PM_Cuka[Dablībnieka numurs],0),13)</f>
        <v>NAV</v>
      </c>
      <c r="H74" s="216">
        <f>INDEX(PM_Cuka[],MATCH(PM_Kompleksais[[#This Row],[Dablībnieka numurs]],PM_Cuka[Dablībnieka numurs],0),14)</f>
        <v>0</v>
      </c>
      <c r="I74" s="217">
        <f>INDEX(PM_EULopi[],MATCH(PM_Kompleksais[[#This Row],[Dablībnieka numurs]],PM_EULopi[Dablībnieka numurs],0),33)</f>
        <v>67</v>
      </c>
      <c r="J74" s="215">
        <f>INDEX(PM_EULopi[],MATCH(PM_Kompleksais[[#This Row],[Dablībnieka numurs]],PM_EULopi[Dablībnieka numurs],0),35)</f>
        <v>76</v>
      </c>
      <c r="K74" s="216">
        <f>INDEX(PM_EULopi[],MATCH(PM_Kompleksais[[#This Row],[Dablībnieka numurs]],PM_EULopi[Dablībnieka numurs],0),36)</f>
        <v>76</v>
      </c>
      <c r="L74" s="217">
        <f>INDEX(PM_Sportings[],MATCH(PM_Kompleksais[[#This Row],[Dablībnieka numurs]],PM_Sportings[Dablībnieka numurs],0),6)</f>
        <v>37</v>
      </c>
      <c r="M74" s="215">
        <f>INDEX(PM_Sportings[],MATCH(PM_Kompleksais[[#This Row],[Dablībnieka numurs]],PM_Sportings[Dablībnieka numurs],0),7)</f>
        <v>35</v>
      </c>
      <c r="N74" s="216">
        <f>INDEX(PM_Sportings[],MATCH(PM_Kompleksais[[#This Row],[Dablībnieka numurs]],PM_Sportings[Dablībnieka numurs],0),8)</f>
        <v>35</v>
      </c>
      <c r="O7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4" s="220" t="str">
        <f>IF(ISNUMBER(PM_Kompleksais[[#This Row],[Vietu
Summa
(AUTO)]]),RANK(PM_Kompleksais[[#This Row],[Vietu
Summa
(AUTO)]],PM_Kompleksais[Vietu
Summa
(AUTO)],1),"Trūkst Rezultāts")</f>
        <v>Trūkst Rezultāts</v>
      </c>
      <c r="R74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5" spans="2:18" ht="15" x14ac:dyDescent="0.25">
      <c r="B75" s="90">
        <v>43</v>
      </c>
      <c r="C75" s="91" t="str">
        <f>INDEX(PM_Dalibnieki[],MATCH(PM_Kompleksais[[#This Row],[Dablībnieka numurs]],PM_Dalibnieki[Dablībnieka numurs],0),2)</f>
        <v>Mārkulīči-Zala arms 1</v>
      </c>
      <c r="D75" s="91" t="str">
        <f>INDEX(PM_Dalibnieki[],MATCH(PM_Kompleksais[[#This Row],[Dablībnieka numurs]],PM_Dalibnieki[Dablībnieka numurs],0),3)</f>
        <v>Juniors</v>
      </c>
      <c r="E75" s="92" t="str">
        <f>INDEX(PM_Dalibnieki[],MATCH(PM_Kompleksais[[#This Row],[Dablībnieka numurs]],PM_Dalibnieki[Dablībnieka numurs],0),4)</f>
        <v>Lauma  Zīle</v>
      </c>
      <c r="F75" s="93">
        <f>INDEX(PM_Cuka[],MATCH(PM_Kompleksais[[#This Row],[Dablībnieka numurs]],PM_Cuka[Dablībnieka numurs],0),12)</f>
        <v>192</v>
      </c>
      <c r="G75" s="215">
        <f>INDEX(PM_Cuka[],MATCH(PM_Kompleksais[[#This Row],[Dablībnieka numurs]],PM_Cuka[Dablībnieka numurs],0),13)</f>
        <v>19</v>
      </c>
      <c r="H75" s="216">
        <f>INDEX(PM_Cuka[],MATCH(PM_Kompleksais[[#This Row],[Dablībnieka numurs]],PM_Cuka[Dablībnieka numurs],0),14)</f>
        <v>19</v>
      </c>
      <c r="I75" s="217">
        <f>INDEX(PM_EULopi[],MATCH(PM_Kompleksais[[#This Row],[Dablībnieka numurs]],PM_EULopi[Dablībnieka numurs],0),33)</f>
        <v>0</v>
      </c>
      <c r="J75" s="215" t="str">
        <f>INDEX(PM_EULopi[],MATCH(PM_Kompleksais[[#This Row],[Dablībnieka numurs]],PM_EULopi[Dablībnieka numurs],0),35)</f>
        <v>NAV</v>
      </c>
      <c r="K75" s="216">
        <f>INDEX(PM_EULopi[],MATCH(PM_Kompleksais[[#This Row],[Dablībnieka numurs]],PM_EULopi[Dablībnieka numurs],0),36)</f>
        <v>0</v>
      </c>
      <c r="L75" s="217">
        <f>INDEX(PM_Sportings[],MATCH(PM_Kompleksais[[#This Row],[Dablībnieka numurs]],PM_Sportings[Dablībnieka numurs],0),6)</f>
        <v>33</v>
      </c>
      <c r="M75" s="215">
        <f>INDEX(PM_Sportings[],MATCH(PM_Kompleksais[[#This Row],[Dablībnieka numurs]],PM_Sportings[Dablībnieka numurs],0),7)</f>
        <v>41</v>
      </c>
      <c r="N75" s="216">
        <f>INDEX(PM_Sportings[],MATCH(PM_Kompleksais[[#This Row],[Dablībnieka numurs]],PM_Sportings[Dablībnieka numurs],0),8)</f>
        <v>41</v>
      </c>
      <c r="O7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5" s="220" t="str">
        <f>IF(ISNUMBER(PM_Kompleksais[[#This Row],[Vietu
Summa
(AUTO)]]),RANK(PM_Kompleksais[[#This Row],[Vietu
Summa
(AUTO)]],PM_Kompleksais[Vietu
Summa
(AUTO)],1),"Trūkst Rezultāts")</f>
        <v>Trūkst Rezultāts</v>
      </c>
      <c r="R7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6" spans="2:18" ht="15" x14ac:dyDescent="0.25">
      <c r="B76" s="90">
        <v>46</v>
      </c>
      <c r="C76" s="91">
        <f>INDEX(PM_Dalibnieki[],MATCH(PM_Kompleksais[[#This Row],[Dablībnieka numurs]],PM_Dalibnieki[Dablībnieka numurs],0),2)</f>
        <v>0</v>
      </c>
      <c r="D76" s="91" t="str">
        <f>INDEX(PM_Dalibnieki[],MATCH(PM_Kompleksais[[#This Row],[Dablībnieka numurs]],PM_Dalibnieki[Dablībnieka numurs],0),3)</f>
        <v>Amatieris</v>
      </c>
      <c r="E76" s="92" t="str">
        <f>INDEX(PM_Dalibnieki[],MATCH(PM_Kompleksais[[#This Row],[Dablībnieka numurs]],PM_Dalibnieki[Dablībnieka numurs],0),4)</f>
        <v>Aivars  Bērziņš</v>
      </c>
      <c r="F76" s="93">
        <f>INDEX(PM_Cuka[],MATCH(PM_Kompleksais[[#This Row],[Dablībnieka numurs]],PM_Cuka[Dablībnieka numurs],0),12)</f>
        <v>0</v>
      </c>
      <c r="G76" s="215" t="str">
        <f>INDEX(PM_Cuka[],MATCH(PM_Kompleksais[[#This Row],[Dablībnieka numurs]],PM_Cuka[Dablībnieka numurs],0),13)</f>
        <v>NAV</v>
      </c>
      <c r="H76" s="216">
        <f>INDEX(PM_Cuka[],MATCH(PM_Kompleksais[[#This Row],[Dablībnieka numurs]],PM_Cuka[Dablībnieka numurs],0),14)</f>
        <v>0</v>
      </c>
      <c r="I76" s="217">
        <f>INDEX(PM_EULopi[],MATCH(PM_Kompleksais[[#This Row],[Dablībnieka numurs]],PM_EULopi[Dablībnieka numurs],0),33)</f>
        <v>0</v>
      </c>
      <c r="J76" s="215" t="str">
        <f>INDEX(PM_EULopi[],MATCH(PM_Kompleksais[[#This Row],[Dablībnieka numurs]],PM_EULopi[Dablībnieka numurs],0),35)</f>
        <v>NAV</v>
      </c>
      <c r="K76" s="216">
        <f>INDEX(PM_EULopi[],MATCH(PM_Kompleksais[[#This Row],[Dablībnieka numurs]],PM_EULopi[Dablībnieka numurs],0),36)</f>
        <v>0</v>
      </c>
      <c r="L76" s="217">
        <f>INDEX(PM_Sportings[],MATCH(PM_Kompleksais[[#This Row],[Dablībnieka numurs]],PM_Sportings[Dablībnieka numurs],0),6)</f>
        <v>33</v>
      </c>
      <c r="M76" s="215">
        <f>INDEX(PM_Sportings[],MATCH(PM_Kompleksais[[#This Row],[Dablībnieka numurs]],PM_Sportings[Dablībnieka numurs],0),7)</f>
        <v>41</v>
      </c>
      <c r="N76" s="216">
        <f>INDEX(PM_Sportings[],MATCH(PM_Kompleksais[[#This Row],[Dablībnieka numurs]],PM_Sportings[Dablībnieka numurs],0),8)</f>
        <v>42</v>
      </c>
      <c r="O7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6" s="220" t="str">
        <f>IF(ISNUMBER(PM_Kompleksais[[#This Row],[Vietu
Summa
(AUTO)]]),RANK(PM_Kompleksais[[#This Row],[Vietu
Summa
(AUTO)]],PM_Kompleksais[Vietu
Summa
(AUTO)],1),"Trūkst Rezultāts")</f>
        <v>Trūkst Rezultāts</v>
      </c>
      <c r="R7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7" spans="2:18" ht="15" x14ac:dyDescent="0.25">
      <c r="B77" s="90">
        <v>47</v>
      </c>
      <c r="C77" s="91">
        <f>INDEX(PM_Dalibnieki[],MATCH(PM_Kompleksais[[#This Row],[Dablībnieka numurs]],PM_Dalibnieki[Dablībnieka numurs],0),2)</f>
        <v>0</v>
      </c>
      <c r="D77" s="91" t="str">
        <f>INDEX(PM_Dalibnieki[],MATCH(PM_Kompleksais[[#This Row],[Dablībnieka numurs]],PM_Dalibnieki[Dablībnieka numurs],0),3)</f>
        <v>Amatieris</v>
      </c>
      <c r="E77" s="92" t="str">
        <f>INDEX(PM_Dalibnieki[],MATCH(PM_Kompleksais[[#This Row],[Dablībnieka numurs]],PM_Dalibnieki[Dablībnieka numurs],0),4)</f>
        <v>Edmunds Juškevičs</v>
      </c>
      <c r="F77" s="93">
        <f>INDEX(PM_Cuka[],MATCH(PM_Kompleksais[[#This Row],[Dablībnieka numurs]],PM_Cuka[Dablībnieka numurs],0),12)</f>
        <v>0</v>
      </c>
      <c r="G77" s="215" t="str">
        <f>INDEX(PM_Cuka[],MATCH(PM_Kompleksais[[#This Row],[Dablībnieka numurs]],PM_Cuka[Dablībnieka numurs],0),13)</f>
        <v>NAV</v>
      </c>
      <c r="H77" s="216">
        <f>INDEX(PM_Cuka[],MATCH(PM_Kompleksais[[#This Row],[Dablībnieka numurs]],PM_Cuka[Dablībnieka numurs],0),14)</f>
        <v>0</v>
      </c>
      <c r="I77" s="217">
        <f>INDEX(PM_EULopi[],MATCH(PM_Kompleksais[[#This Row],[Dablībnieka numurs]],PM_EULopi[Dablībnieka numurs],0),33)</f>
        <v>0</v>
      </c>
      <c r="J77" s="215" t="str">
        <f>INDEX(PM_EULopi[],MATCH(PM_Kompleksais[[#This Row],[Dablībnieka numurs]],PM_EULopi[Dablībnieka numurs],0),35)</f>
        <v>NAV</v>
      </c>
      <c r="K77" s="216">
        <f>INDEX(PM_EULopi[],MATCH(PM_Kompleksais[[#This Row],[Dablībnieka numurs]],PM_EULopi[Dablībnieka numurs],0),36)</f>
        <v>0</v>
      </c>
      <c r="L77" s="217">
        <f>INDEX(PM_Sportings[],MATCH(PM_Kompleksais[[#This Row],[Dablībnieka numurs]],PM_Sportings[Dablībnieka numurs],0),6)</f>
        <v>40</v>
      </c>
      <c r="M77" s="215">
        <f>INDEX(PM_Sportings[],MATCH(PM_Kompleksais[[#This Row],[Dablībnieka numurs]],PM_Sportings[Dablībnieka numurs],0),7)</f>
        <v>23</v>
      </c>
      <c r="N77" s="216">
        <f>INDEX(PM_Sportings[],MATCH(PM_Kompleksais[[#This Row],[Dablībnieka numurs]],PM_Sportings[Dablībnieka numurs],0),8)</f>
        <v>23</v>
      </c>
      <c r="O7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7" s="220" t="str">
        <f>IF(ISNUMBER(PM_Kompleksais[[#This Row],[Vietu
Summa
(AUTO)]]),RANK(PM_Kompleksais[[#This Row],[Vietu
Summa
(AUTO)]],PM_Kompleksais[Vietu
Summa
(AUTO)],1),"Trūkst Rezultāts")</f>
        <v>Trūkst Rezultāts</v>
      </c>
      <c r="R7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8" spans="2:18" ht="15" x14ac:dyDescent="0.25">
      <c r="B78" s="90">
        <v>49</v>
      </c>
      <c r="C78" s="91">
        <f>INDEX(PM_Dalibnieki[],MATCH(PM_Kompleksais[[#This Row],[Dablībnieka numurs]],PM_Dalibnieki[Dablībnieka numurs],0),2)</f>
        <v>0</v>
      </c>
      <c r="D78" s="91" t="str">
        <f>INDEX(PM_Dalibnieki[],MATCH(PM_Kompleksais[[#This Row],[Dablībnieka numurs]],PM_Dalibnieki[Dablībnieka numurs],0),3)</f>
        <v>Meistars</v>
      </c>
      <c r="E78" s="92" t="str">
        <f>INDEX(PM_Dalibnieki[],MATCH(PM_Kompleksais[[#This Row],[Dablībnieka numurs]],PM_Dalibnieki[Dablībnieka numurs],0),4)</f>
        <v>Eividas Klepeckas</v>
      </c>
      <c r="F78" s="93">
        <f>INDEX(PM_Cuka[],MATCH(PM_Kompleksais[[#This Row],[Dablībnieka numurs]],PM_Cuka[Dablībnieka numurs],0),12)</f>
        <v>0</v>
      </c>
      <c r="G78" s="215" t="str">
        <f>INDEX(PM_Cuka[],MATCH(PM_Kompleksais[[#This Row],[Dablībnieka numurs]],PM_Cuka[Dablībnieka numurs],0),13)</f>
        <v>NAV</v>
      </c>
      <c r="H78" s="216">
        <f>INDEX(PM_Cuka[],MATCH(PM_Kompleksais[[#This Row],[Dablībnieka numurs]],PM_Cuka[Dablībnieka numurs],0),14)</f>
        <v>0</v>
      </c>
      <c r="I78" s="217">
        <f>INDEX(PM_EULopi[],MATCH(PM_Kompleksais[[#This Row],[Dablībnieka numurs]],PM_EULopi[Dablībnieka numurs],0),33)</f>
        <v>0</v>
      </c>
      <c r="J78" s="215" t="str">
        <f>INDEX(PM_EULopi[],MATCH(PM_Kompleksais[[#This Row],[Dablībnieka numurs]],PM_EULopi[Dablībnieka numurs],0),35)</f>
        <v>NAV</v>
      </c>
      <c r="K78" s="216">
        <f>INDEX(PM_EULopi[],MATCH(PM_Kompleksais[[#This Row],[Dablībnieka numurs]],PM_EULopi[Dablībnieka numurs],0),36)</f>
        <v>0</v>
      </c>
      <c r="L78" s="217">
        <f>INDEX(PM_Sportings[],MATCH(PM_Kompleksais[[#This Row],[Dablībnieka numurs]],PM_Sportings[Dablībnieka numurs],0),6)</f>
        <v>0</v>
      </c>
      <c r="M78" s="215" t="str">
        <f>INDEX(PM_Sportings[],MATCH(PM_Kompleksais[[#This Row],[Dablībnieka numurs]],PM_Sportings[Dablībnieka numurs],0),7)</f>
        <v>NAV</v>
      </c>
      <c r="N78" s="216">
        <f>INDEX(PM_Sportings[],MATCH(PM_Kompleksais[[#This Row],[Dablībnieka numurs]],PM_Sportings[Dablībnieka numurs],0),8)</f>
        <v>0</v>
      </c>
      <c r="O7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8" s="220" t="str">
        <f>IF(ISNUMBER(PM_Kompleksais[[#This Row],[Vietu
Summa
(AUTO)]]),RANK(PM_Kompleksais[[#This Row],[Vietu
Summa
(AUTO)]],PM_Kompleksais[Vietu
Summa
(AUTO)],1),"Trūkst Rezultāts")</f>
        <v>Trūkst Rezultāts</v>
      </c>
      <c r="R7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79" spans="2:18" ht="15" x14ac:dyDescent="0.25">
      <c r="B79" s="90">
        <v>50</v>
      </c>
      <c r="C79" s="91">
        <f>INDEX(PM_Dalibnieki[],MATCH(PM_Kompleksais[[#This Row],[Dablībnieka numurs]],PM_Dalibnieki[Dablībnieka numurs],0),2)</f>
        <v>0</v>
      </c>
      <c r="D79" s="91" t="str">
        <f>INDEX(PM_Dalibnieki[],MATCH(PM_Kompleksais[[#This Row],[Dablībnieka numurs]],PM_Dalibnieki[Dablībnieka numurs],0),3)</f>
        <v>Meistars</v>
      </c>
      <c r="E79" s="92" t="str">
        <f>INDEX(PM_Dalibnieki[],MATCH(PM_Kompleksais[[#This Row],[Dablībnieka numurs]],PM_Dalibnieki[Dablībnieka numurs],0),4)</f>
        <v>Heraldas Ivaska</v>
      </c>
      <c r="F79" s="93">
        <f>INDEX(PM_Cuka[],MATCH(PM_Kompleksais[[#This Row],[Dablībnieka numurs]],PM_Cuka[Dablībnieka numurs],0),12)</f>
        <v>0</v>
      </c>
      <c r="G79" s="215" t="str">
        <f>INDEX(PM_Cuka[],MATCH(PM_Kompleksais[[#This Row],[Dablībnieka numurs]],PM_Cuka[Dablībnieka numurs],0),13)</f>
        <v>NAV</v>
      </c>
      <c r="H79" s="216">
        <f>INDEX(PM_Cuka[],MATCH(PM_Kompleksais[[#This Row],[Dablībnieka numurs]],PM_Cuka[Dablībnieka numurs],0),14)</f>
        <v>0</v>
      </c>
      <c r="I79" s="217">
        <f>INDEX(PM_EULopi[],MATCH(PM_Kompleksais[[#This Row],[Dablībnieka numurs]],PM_EULopi[Dablībnieka numurs],0),33)</f>
        <v>0</v>
      </c>
      <c r="J79" s="215" t="str">
        <f>INDEX(PM_EULopi[],MATCH(PM_Kompleksais[[#This Row],[Dablībnieka numurs]],PM_EULopi[Dablībnieka numurs],0),35)</f>
        <v>NAV</v>
      </c>
      <c r="K79" s="216">
        <f>INDEX(PM_EULopi[],MATCH(PM_Kompleksais[[#This Row],[Dablībnieka numurs]],PM_EULopi[Dablībnieka numurs],0),36)</f>
        <v>0</v>
      </c>
      <c r="L79" s="217">
        <f>INDEX(PM_Sportings[],MATCH(PM_Kompleksais[[#This Row],[Dablībnieka numurs]],PM_Sportings[Dablībnieka numurs],0),6)</f>
        <v>0</v>
      </c>
      <c r="M79" s="215" t="str">
        <f>INDEX(PM_Sportings[],MATCH(PM_Kompleksais[[#This Row],[Dablībnieka numurs]],PM_Sportings[Dablībnieka numurs],0),7)</f>
        <v>NAV</v>
      </c>
      <c r="N79" s="216">
        <f>INDEX(PM_Sportings[],MATCH(PM_Kompleksais[[#This Row],[Dablībnieka numurs]],PM_Sportings[Dablībnieka numurs],0),8)</f>
        <v>0</v>
      </c>
      <c r="O7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7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79" s="220" t="str">
        <f>IF(ISNUMBER(PM_Kompleksais[[#This Row],[Vietu
Summa
(AUTO)]]),RANK(PM_Kompleksais[[#This Row],[Vietu
Summa
(AUTO)]],PM_Kompleksais[Vietu
Summa
(AUTO)],1),"Trūkst Rezultāts")</f>
        <v>Trūkst Rezultāts</v>
      </c>
      <c r="R79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0" spans="2:18" ht="15" x14ac:dyDescent="0.25">
      <c r="B80" s="90">
        <v>51</v>
      </c>
      <c r="C80" s="91">
        <f>INDEX(PM_Dalibnieki[],MATCH(PM_Kompleksais[[#This Row],[Dablībnieka numurs]],PM_Dalibnieki[Dablībnieka numurs],0),2)</f>
        <v>0</v>
      </c>
      <c r="D80" s="91" t="str">
        <f>INDEX(PM_Dalibnieki[],MATCH(PM_Kompleksais[[#This Row],[Dablībnieka numurs]],PM_Dalibnieki[Dablībnieka numurs],0),3)</f>
        <v>Amatieris</v>
      </c>
      <c r="E80" s="92" t="str">
        <f>INDEX(PM_Dalibnieki[],MATCH(PM_Kompleksais[[#This Row],[Dablībnieka numurs]],PM_Dalibnieki[Dablībnieka numurs],0),4)</f>
        <v>Matīss Baltalksnis</v>
      </c>
      <c r="F80" s="93">
        <f>INDEX(PM_Cuka[],MATCH(PM_Kompleksais[[#This Row],[Dablībnieka numurs]],PM_Cuka[Dablībnieka numurs],0),12)</f>
        <v>0</v>
      </c>
      <c r="G80" s="215" t="str">
        <f>INDEX(PM_Cuka[],MATCH(PM_Kompleksais[[#This Row],[Dablībnieka numurs]],PM_Cuka[Dablībnieka numurs],0),13)</f>
        <v>NAV</v>
      </c>
      <c r="H80" s="216">
        <f>INDEX(PM_Cuka[],MATCH(PM_Kompleksais[[#This Row],[Dablībnieka numurs]],PM_Cuka[Dablībnieka numurs],0),14)</f>
        <v>0</v>
      </c>
      <c r="I80" s="217">
        <f>INDEX(PM_EULopi[],MATCH(PM_Kompleksais[[#This Row],[Dablībnieka numurs]],PM_EULopi[Dablībnieka numurs],0),33)</f>
        <v>180</v>
      </c>
      <c r="J80" s="215">
        <f>INDEX(PM_EULopi[],MATCH(PM_Kompleksais[[#This Row],[Dablībnieka numurs]],PM_EULopi[Dablībnieka numurs],0),35)</f>
        <v>18</v>
      </c>
      <c r="K80" s="216">
        <f>INDEX(PM_EULopi[],MATCH(PM_Kompleksais[[#This Row],[Dablībnieka numurs]],PM_EULopi[Dablībnieka numurs],0),36)</f>
        <v>18</v>
      </c>
      <c r="L80" s="217">
        <f>INDEX(PM_Sportings[],MATCH(PM_Kompleksais[[#This Row],[Dablībnieka numurs]],PM_Sportings[Dablībnieka numurs],0),6)</f>
        <v>39</v>
      </c>
      <c r="M80" s="215">
        <f>INDEX(PM_Sportings[],MATCH(PM_Kompleksais[[#This Row],[Dablībnieka numurs]],PM_Sportings[Dablībnieka numurs],0),7)</f>
        <v>24</v>
      </c>
      <c r="N80" s="216">
        <f>INDEX(PM_Sportings[],MATCH(PM_Kompleksais[[#This Row],[Dablībnieka numurs]],PM_Sportings[Dablībnieka numurs],0),8)</f>
        <v>24</v>
      </c>
      <c r="O8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0" s="220" t="str">
        <f>IF(ISNUMBER(PM_Kompleksais[[#This Row],[Vietu
Summa
(AUTO)]]),RANK(PM_Kompleksais[[#This Row],[Vietu
Summa
(AUTO)]],PM_Kompleksais[Vietu
Summa
(AUTO)],1),"Trūkst Rezultāts")</f>
        <v>Trūkst Rezultāts</v>
      </c>
      <c r="R8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1" spans="2:18" ht="15" x14ac:dyDescent="0.25">
      <c r="B81" s="90">
        <v>53</v>
      </c>
      <c r="C81" s="91">
        <f>INDEX(PM_Dalibnieki[],MATCH(PM_Kompleksais[[#This Row],[Dablībnieka numurs]],PM_Dalibnieki[Dablībnieka numurs],0),2)</f>
        <v>0</v>
      </c>
      <c r="D81" s="91" t="str">
        <f>INDEX(PM_Dalibnieki[],MATCH(PM_Kompleksais[[#This Row],[Dablībnieka numurs]],PM_Dalibnieki[Dablībnieka numurs],0),3)</f>
        <v>Amatieris</v>
      </c>
      <c r="E81" s="92" t="str">
        <f>INDEX(PM_Dalibnieki[],MATCH(PM_Kompleksais[[#This Row],[Dablībnieka numurs]],PM_Dalibnieki[Dablībnieka numurs],0),4)</f>
        <v>Jānis Irbe</v>
      </c>
      <c r="F81" s="93">
        <f>INDEX(PM_Cuka[],MATCH(PM_Kompleksais[[#This Row],[Dablībnieka numurs]],PM_Cuka[Dablībnieka numurs],0),12)</f>
        <v>0</v>
      </c>
      <c r="G81" s="215" t="str">
        <f>INDEX(PM_Cuka[],MATCH(PM_Kompleksais[[#This Row],[Dablībnieka numurs]],PM_Cuka[Dablībnieka numurs],0),13)</f>
        <v>NAV</v>
      </c>
      <c r="H81" s="216">
        <f>INDEX(PM_Cuka[],MATCH(PM_Kompleksais[[#This Row],[Dablībnieka numurs]],PM_Cuka[Dablībnieka numurs],0),14)</f>
        <v>0</v>
      </c>
      <c r="I81" s="217">
        <f>INDEX(PM_EULopi[],MATCH(PM_Kompleksais[[#This Row],[Dablībnieka numurs]],PM_EULopi[Dablībnieka numurs],0),33)</f>
        <v>0</v>
      </c>
      <c r="J81" s="215" t="str">
        <f>INDEX(PM_EULopi[],MATCH(PM_Kompleksais[[#This Row],[Dablībnieka numurs]],PM_EULopi[Dablībnieka numurs],0),35)</f>
        <v>NAV</v>
      </c>
      <c r="K81" s="216">
        <f>INDEX(PM_EULopi[],MATCH(PM_Kompleksais[[#This Row],[Dablībnieka numurs]],PM_EULopi[Dablībnieka numurs],0),36)</f>
        <v>0</v>
      </c>
      <c r="L81" s="217">
        <f>INDEX(PM_Sportings[],MATCH(PM_Kompleksais[[#This Row],[Dablībnieka numurs]],PM_Sportings[Dablībnieka numurs],0),6)</f>
        <v>45</v>
      </c>
      <c r="M81" s="215">
        <f>INDEX(PM_Sportings[],MATCH(PM_Kompleksais[[#This Row],[Dablībnieka numurs]],PM_Sportings[Dablībnieka numurs],0),7)</f>
        <v>10</v>
      </c>
      <c r="N81" s="216">
        <f>INDEX(PM_Sportings[],MATCH(PM_Kompleksais[[#This Row],[Dablībnieka numurs]],PM_Sportings[Dablībnieka numurs],0),8)</f>
        <v>10</v>
      </c>
      <c r="O8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1" s="220" t="str">
        <f>IF(ISNUMBER(PM_Kompleksais[[#This Row],[Vietu
Summa
(AUTO)]]),RANK(PM_Kompleksais[[#This Row],[Vietu
Summa
(AUTO)]],PM_Kompleksais[Vietu
Summa
(AUTO)],1),"Trūkst Rezultāts")</f>
        <v>Trūkst Rezultāts</v>
      </c>
      <c r="R8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2" spans="2:18" ht="15" x14ac:dyDescent="0.25">
      <c r="B82" s="90">
        <v>54</v>
      </c>
      <c r="C82" s="91">
        <f>INDEX(PM_Dalibnieki[],MATCH(PM_Kompleksais[[#This Row],[Dablībnieka numurs]],PM_Dalibnieki[Dablībnieka numurs],0),2)</f>
        <v>0</v>
      </c>
      <c r="D82" s="91" t="str">
        <f>INDEX(PM_Dalibnieki[],MATCH(PM_Kompleksais[[#This Row],[Dablībnieka numurs]],PM_Dalibnieki[Dablībnieka numurs],0),3)</f>
        <v>Amatieris</v>
      </c>
      <c r="E82" s="92" t="str">
        <f>INDEX(PM_Dalibnieki[],MATCH(PM_Kompleksais[[#This Row],[Dablībnieka numurs]],PM_Dalibnieki[Dablībnieka numurs],0),4)</f>
        <v>Dainis Šteinhards</v>
      </c>
      <c r="F82" s="93">
        <f>INDEX(PM_Cuka[],MATCH(PM_Kompleksais[[#This Row],[Dablībnieka numurs]],PM_Cuka[Dablībnieka numurs],0),12)</f>
        <v>180</v>
      </c>
      <c r="G82" s="215">
        <f>INDEX(PM_Cuka[],MATCH(PM_Kompleksais[[#This Row],[Dablībnieka numurs]],PM_Cuka[Dablībnieka numurs],0),13)</f>
        <v>32</v>
      </c>
      <c r="H82" s="216">
        <f>INDEX(PM_Cuka[],MATCH(PM_Kompleksais[[#This Row],[Dablībnieka numurs]],PM_Cuka[Dablībnieka numurs],0),14)</f>
        <v>33</v>
      </c>
      <c r="I82" s="217">
        <f>INDEX(PM_EULopi[],MATCH(PM_Kompleksais[[#This Row],[Dablībnieka numurs]],PM_EULopi[Dablībnieka numurs],0),33)</f>
        <v>0</v>
      </c>
      <c r="J82" s="215" t="str">
        <f>INDEX(PM_EULopi[],MATCH(PM_Kompleksais[[#This Row],[Dablībnieka numurs]],PM_EULopi[Dablībnieka numurs],0),35)</f>
        <v>NAV</v>
      </c>
      <c r="K82" s="216">
        <f>INDEX(PM_EULopi[],MATCH(PM_Kompleksais[[#This Row],[Dablībnieka numurs]],PM_EULopi[Dablībnieka numurs],0),36)</f>
        <v>0</v>
      </c>
      <c r="L82" s="217">
        <f>INDEX(PM_Sportings[],MATCH(PM_Kompleksais[[#This Row],[Dablībnieka numurs]],PM_Sportings[Dablībnieka numurs],0),6)</f>
        <v>34</v>
      </c>
      <c r="M82" s="215">
        <f>INDEX(PM_Sportings[],MATCH(PM_Kompleksais[[#This Row],[Dablībnieka numurs]],PM_Sportings[Dablībnieka numurs],0),7)</f>
        <v>39</v>
      </c>
      <c r="N82" s="216">
        <f>INDEX(PM_Sportings[],MATCH(PM_Kompleksais[[#This Row],[Dablībnieka numurs]],PM_Sportings[Dablībnieka numurs],0),8)</f>
        <v>40</v>
      </c>
      <c r="O8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2" s="220" t="str">
        <f>IF(ISNUMBER(PM_Kompleksais[[#This Row],[Vietu
Summa
(AUTO)]]),RANK(PM_Kompleksais[[#This Row],[Vietu
Summa
(AUTO)]],PM_Kompleksais[Vietu
Summa
(AUTO)],1),"Trūkst Rezultāts")</f>
        <v>Trūkst Rezultāts</v>
      </c>
      <c r="R82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3" spans="2:18" ht="15" x14ac:dyDescent="0.25">
      <c r="B83" s="90">
        <v>57</v>
      </c>
      <c r="C83" s="91">
        <f>INDEX(PM_Dalibnieki[],MATCH(PM_Kompleksais[[#This Row],[Dablībnieka numurs]],PM_Dalibnieki[Dablībnieka numurs],0),2)</f>
        <v>0</v>
      </c>
      <c r="D83" s="91" t="str">
        <f>INDEX(PM_Dalibnieki[],MATCH(PM_Kompleksais[[#This Row],[Dablībnieka numurs]],PM_Dalibnieki[Dablībnieka numurs],0),3)</f>
        <v>Amatieris</v>
      </c>
      <c r="E83" s="92" t="str">
        <f>INDEX(PM_Dalibnieki[],MATCH(PM_Kompleksais[[#This Row],[Dablībnieka numurs]],PM_Dalibnieki[Dablībnieka numurs],0),4)</f>
        <v>Andris Sproģis</v>
      </c>
      <c r="F83" s="93">
        <f>INDEX(PM_Cuka[],MATCH(PM_Kompleksais[[#This Row],[Dablībnieka numurs]],PM_Cuka[Dablībnieka numurs],0),12)</f>
        <v>154</v>
      </c>
      <c r="G83" s="215">
        <f>INDEX(PM_Cuka[],MATCH(PM_Kompleksais[[#This Row],[Dablībnieka numurs]],PM_Cuka[Dablībnieka numurs],0),13)</f>
        <v>75</v>
      </c>
      <c r="H83" s="216">
        <f>INDEX(PM_Cuka[],MATCH(PM_Kompleksais[[#This Row],[Dablībnieka numurs]],PM_Cuka[Dablībnieka numurs],0),14)</f>
        <v>75</v>
      </c>
      <c r="I83" s="217">
        <f>INDEX(PM_EULopi[],MATCH(PM_Kompleksais[[#This Row],[Dablībnieka numurs]],PM_EULopi[Dablībnieka numurs],0),33)</f>
        <v>166</v>
      </c>
      <c r="J83" s="215">
        <f>INDEX(PM_EULopi[],MATCH(PM_Kompleksais[[#This Row],[Dablībnieka numurs]],PM_EULopi[Dablībnieka numurs],0),35)</f>
        <v>32</v>
      </c>
      <c r="K83" s="216">
        <f>INDEX(PM_EULopi[],MATCH(PM_Kompleksais[[#This Row],[Dablībnieka numurs]],PM_EULopi[Dablībnieka numurs],0),36)</f>
        <v>34</v>
      </c>
      <c r="L83" s="217">
        <f>INDEX(PM_Sportings[],MATCH(PM_Kompleksais[[#This Row],[Dablībnieka numurs]],PM_Sportings[Dablībnieka numurs],0),6)</f>
        <v>0</v>
      </c>
      <c r="M83" s="215" t="str">
        <f>INDEX(PM_Sportings[],MATCH(PM_Kompleksais[[#This Row],[Dablībnieka numurs]],PM_Sportings[Dablībnieka numurs],0),7)</f>
        <v>NAV</v>
      </c>
      <c r="N83" s="216">
        <f>INDEX(PM_Sportings[],MATCH(PM_Kompleksais[[#This Row],[Dablībnieka numurs]],PM_Sportings[Dablībnieka numurs],0),8)</f>
        <v>0</v>
      </c>
      <c r="O8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3" s="220" t="str">
        <f>IF(ISNUMBER(PM_Kompleksais[[#This Row],[Vietu
Summa
(AUTO)]]),RANK(PM_Kompleksais[[#This Row],[Vietu
Summa
(AUTO)]],PM_Kompleksais[Vietu
Summa
(AUTO)],1),"Trūkst Rezultāts")</f>
        <v>Trūkst Rezultāts</v>
      </c>
      <c r="R8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4" spans="2:18" ht="15" x14ac:dyDescent="0.25">
      <c r="B84" s="90">
        <v>58</v>
      </c>
      <c r="C84" s="91">
        <f>INDEX(PM_Dalibnieki[],MATCH(PM_Kompleksais[[#This Row],[Dablībnieka numurs]],PM_Dalibnieki[Dablībnieka numurs],0),2)</f>
        <v>0</v>
      </c>
      <c r="D84" s="91" t="str">
        <f>INDEX(PM_Dalibnieki[],MATCH(PM_Kompleksais[[#This Row],[Dablībnieka numurs]],PM_Dalibnieki[Dablībnieka numurs],0),3)</f>
        <v>Meistars</v>
      </c>
      <c r="E84" s="92" t="str">
        <f>INDEX(PM_Dalibnieki[],MATCH(PM_Kompleksais[[#This Row],[Dablībnieka numurs]],PM_Dalibnieki[Dablībnieka numurs],0),4)</f>
        <v>Agris Zariņš</v>
      </c>
      <c r="F84" s="93">
        <f>INDEX(PM_Cuka[],MATCH(PM_Kompleksais[[#This Row],[Dablībnieka numurs]],PM_Cuka[Dablībnieka numurs],0),12)</f>
        <v>178</v>
      </c>
      <c r="G84" s="215">
        <f>INDEX(PM_Cuka[],MATCH(PM_Kompleksais[[#This Row],[Dablībnieka numurs]],PM_Cuka[Dablībnieka numurs],0),13)</f>
        <v>37</v>
      </c>
      <c r="H84" s="216">
        <f>INDEX(PM_Cuka[],MATCH(PM_Kompleksais[[#This Row],[Dablībnieka numurs]],PM_Cuka[Dablībnieka numurs],0),14)</f>
        <v>38</v>
      </c>
      <c r="I84" s="217">
        <f>INDEX(PM_EULopi[],MATCH(PM_Kompleksais[[#This Row],[Dablībnieka numurs]],PM_EULopi[Dablībnieka numurs],0),33)</f>
        <v>174</v>
      </c>
      <c r="J84" s="215">
        <f>INDEX(PM_EULopi[],MATCH(PM_Kompleksais[[#This Row],[Dablībnieka numurs]],PM_EULopi[Dablībnieka numurs],0),35)</f>
        <v>21</v>
      </c>
      <c r="K84" s="216">
        <f>INDEX(PM_EULopi[],MATCH(PM_Kompleksais[[#This Row],[Dablībnieka numurs]],PM_EULopi[Dablībnieka numurs],0),36)</f>
        <v>24</v>
      </c>
      <c r="L84" s="217">
        <f>INDEX(PM_Sportings[],MATCH(PM_Kompleksais[[#This Row],[Dablībnieka numurs]],PM_Sportings[Dablībnieka numurs],0),6)</f>
        <v>0</v>
      </c>
      <c r="M84" s="215" t="str">
        <f>INDEX(PM_Sportings[],MATCH(PM_Kompleksais[[#This Row],[Dablībnieka numurs]],PM_Sportings[Dablībnieka numurs],0),7)</f>
        <v>NAV</v>
      </c>
      <c r="N84" s="216">
        <f>INDEX(PM_Sportings[],MATCH(PM_Kompleksais[[#This Row],[Dablībnieka numurs]],PM_Sportings[Dablībnieka numurs],0),8)</f>
        <v>0</v>
      </c>
      <c r="O8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4" s="220" t="str">
        <f>IF(ISNUMBER(PM_Kompleksais[[#This Row],[Vietu
Summa
(AUTO)]]),RANK(PM_Kompleksais[[#This Row],[Vietu
Summa
(AUTO)]],PM_Kompleksais[Vietu
Summa
(AUTO)],1),"Trūkst Rezultāts")</f>
        <v>Trūkst Rezultāts</v>
      </c>
      <c r="R8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5" spans="2:18" ht="15" x14ac:dyDescent="0.25">
      <c r="B85" s="90">
        <v>62</v>
      </c>
      <c r="C85" s="91">
        <f>INDEX(PM_Dalibnieki[],MATCH(PM_Kompleksais[[#This Row],[Dablībnieka numurs]],PM_Dalibnieki[Dablībnieka numurs],0),2)</f>
        <v>0</v>
      </c>
      <c r="D85" s="91" t="str">
        <f>INDEX(PM_Dalibnieki[],MATCH(PM_Kompleksais[[#This Row],[Dablībnieka numurs]],PM_Dalibnieki[Dablībnieka numurs],0),3)</f>
        <v>Amatieris</v>
      </c>
      <c r="E85" s="92" t="str">
        <f>INDEX(PM_Dalibnieki[],MATCH(PM_Kompleksais[[#This Row],[Dablībnieka numurs]],PM_Dalibnieki[Dablībnieka numurs],0),4)</f>
        <v>Gatis Panavs</v>
      </c>
      <c r="F85" s="93">
        <f>INDEX(PM_Cuka[],MATCH(PM_Kompleksais[[#This Row],[Dablībnieka numurs]],PM_Cuka[Dablībnieka numurs],0),12)</f>
        <v>0</v>
      </c>
      <c r="G85" s="215" t="str">
        <f>INDEX(PM_Cuka[],MATCH(PM_Kompleksais[[#This Row],[Dablībnieka numurs]],PM_Cuka[Dablībnieka numurs],0),13)</f>
        <v>NAV</v>
      </c>
      <c r="H85" s="216">
        <f>INDEX(PM_Cuka[],MATCH(PM_Kompleksais[[#This Row],[Dablībnieka numurs]],PM_Cuka[Dablībnieka numurs],0),14)</f>
        <v>0</v>
      </c>
      <c r="I85" s="217">
        <f>INDEX(PM_EULopi[],MATCH(PM_Kompleksais[[#This Row],[Dablībnieka numurs]],PM_EULopi[Dablībnieka numurs],0),33)</f>
        <v>113</v>
      </c>
      <c r="J85" s="215">
        <f>INDEX(PM_EULopi[],MATCH(PM_Kompleksais[[#This Row],[Dablībnieka numurs]],PM_EULopi[Dablībnieka numurs],0),35)</f>
        <v>65</v>
      </c>
      <c r="K85" s="216">
        <f>INDEX(PM_EULopi[],MATCH(PM_Kompleksais[[#This Row],[Dablībnieka numurs]],PM_EULopi[Dablībnieka numurs],0),36)</f>
        <v>65</v>
      </c>
      <c r="L85" s="217">
        <f>INDEX(PM_Sportings[],MATCH(PM_Kompleksais[[#This Row],[Dablībnieka numurs]],PM_Sportings[Dablībnieka numurs],0),6)</f>
        <v>26</v>
      </c>
      <c r="M85" s="215">
        <f>INDEX(PM_Sportings[],MATCH(PM_Kompleksais[[#This Row],[Dablībnieka numurs]],PM_Sportings[Dablībnieka numurs],0),7)</f>
        <v>59</v>
      </c>
      <c r="N85" s="216">
        <f>INDEX(PM_Sportings[],MATCH(PM_Kompleksais[[#This Row],[Dablībnieka numurs]],PM_Sportings[Dablībnieka numurs],0),8)</f>
        <v>59</v>
      </c>
      <c r="O8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5" s="220" t="str">
        <f>IF(ISNUMBER(PM_Kompleksais[[#This Row],[Vietu
Summa
(AUTO)]]),RANK(PM_Kompleksais[[#This Row],[Vietu
Summa
(AUTO)]],PM_Kompleksais[Vietu
Summa
(AUTO)],1),"Trūkst Rezultāts")</f>
        <v>Trūkst Rezultāts</v>
      </c>
      <c r="R8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6" spans="2:18" ht="15" x14ac:dyDescent="0.25">
      <c r="B86" s="90">
        <v>63</v>
      </c>
      <c r="C86" s="91" t="str">
        <f>INDEX(PM_Dalibnieki[],MATCH(PM_Kompleksais[[#This Row],[Dablībnieka numurs]],PM_Dalibnieki[Dablībnieka numurs],0),2)</f>
        <v>Mārkulīči-Zala arms 2</v>
      </c>
      <c r="D86" s="91" t="str">
        <f>INDEX(PM_Dalibnieki[],MATCH(PM_Kompleksais[[#This Row],[Dablībnieka numurs]],PM_Dalibnieki[Dablībnieka numurs],0),3)</f>
        <v>Meistars</v>
      </c>
      <c r="E86" s="92" t="str">
        <f>INDEX(PM_Dalibnieki[],MATCH(PM_Kompleksais[[#This Row],[Dablībnieka numurs]],PM_Dalibnieki[Dablībnieka numurs],0),4)</f>
        <v>Edgars Zeidmanis</v>
      </c>
      <c r="F86" s="93">
        <f>INDEX(PM_Cuka[],MATCH(PM_Kompleksais[[#This Row],[Dablībnieka numurs]],PM_Cuka[Dablībnieka numurs],0),12)</f>
        <v>284</v>
      </c>
      <c r="G86" s="215">
        <f>INDEX(PM_Cuka[],MATCH(PM_Kompleksais[[#This Row],[Dablībnieka numurs]],PM_Cuka[Dablībnieka numurs],0),13)</f>
        <v>9</v>
      </c>
      <c r="H86" s="216">
        <f>INDEX(PM_Cuka[],MATCH(PM_Kompleksais[[#This Row],[Dablībnieka numurs]],PM_Cuka[Dablībnieka numurs],0),14)</f>
        <v>9</v>
      </c>
      <c r="I86" s="217">
        <f>INDEX(PM_EULopi[],MATCH(PM_Kompleksais[[#This Row],[Dablībnieka numurs]],PM_EULopi[Dablībnieka numurs],0),33)</f>
        <v>0</v>
      </c>
      <c r="J86" s="215" t="str">
        <f>INDEX(PM_EULopi[],MATCH(PM_Kompleksais[[#This Row],[Dablībnieka numurs]],PM_EULopi[Dablībnieka numurs],0),35)</f>
        <v>NAV</v>
      </c>
      <c r="K86" s="216">
        <f>INDEX(PM_EULopi[],MATCH(PM_Kompleksais[[#This Row],[Dablībnieka numurs]],PM_EULopi[Dablībnieka numurs],0),36)</f>
        <v>0</v>
      </c>
      <c r="L86" s="217">
        <f>INDEX(PM_Sportings[],MATCH(PM_Kompleksais[[#This Row],[Dablībnieka numurs]],PM_Sportings[Dablībnieka numurs],0),6)</f>
        <v>0</v>
      </c>
      <c r="M86" s="215" t="str">
        <f>INDEX(PM_Sportings[],MATCH(PM_Kompleksais[[#This Row],[Dablībnieka numurs]],PM_Sportings[Dablībnieka numurs],0),7)</f>
        <v>NAV</v>
      </c>
      <c r="N86" s="216">
        <f>INDEX(PM_Sportings[],MATCH(PM_Kompleksais[[#This Row],[Dablībnieka numurs]],PM_Sportings[Dablībnieka numurs],0),8)</f>
        <v>0</v>
      </c>
      <c r="O8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6" s="220" t="str">
        <f>IF(ISNUMBER(PM_Kompleksais[[#This Row],[Vietu
Summa
(AUTO)]]),RANK(PM_Kompleksais[[#This Row],[Vietu
Summa
(AUTO)]],PM_Kompleksais[Vietu
Summa
(AUTO)],1),"Trūkst Rezultāts")</f>
        <v>Trūkst Rezultāts</v>
      </c>
      <c r="R8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7" spans="2:18" ht="15" x14ac:dyDescent="0.25">
      <c r="B87" s="90">
        <v>65</v>
      </c>
      <c r="C87" s="91">
        <f>INDEX(PM_Dalibnieki[],MATCH(PM_Kompleksais[[#This Row],[Dablībnieka numurs]],PM_Dalibnieki[Dablībnieka numurs],0),2)</f>
        <v>0</v>
      </c>
      <c r="D87" s="91" t="str">
        <f>INDEX(PM_Dalibnieki[],MATCH(PM_Kompleksais[[#This Row],[Dablībnieka numurs]],PM_Dalibnieki[Dablībnieka numurs],0),3)</f>
        <v>Amatieris</v>
      </c>
      <c r="E87" s="92" t="str">
        <f>INDEX(PM_Dalibnieki[],MATCH(PM_Kompleksais[[#This Row],[Dablībnieka numurs]],PM_Dalibnieki[Dablībnieka numurs],0),4)</f>
        <v>Gunārs Blumbahs</v>
      </c>
      <c r="F87" s="93">
        <f>INDEX(PM_Cuka[],MATCH(PM_Kompleksais[[#This Row],[Dablībnieka numurs]],PM_Cuka[Dablībnieka numurs],0),12)</f>
        <v>12</v>
      </c>
      <c r="G87" s="215">
        <f>INDEX(PM_Cuka[],MATCH(PM_Kompleksais[[#This Row],[Dablībnieka numurs]],PM_Cuka[Dablībnieka numurs],0),13)</f>
        <v>92</v>
      </c>
      <c r="H87" s="216">
        <f>INDEX(PM_Cuka[],MATCH(PM_Kompleksais[[#This Row],[Dablībnieka numurs]],PM_Cuka[Dablībnieka numurs],0),14)</f>
        <v>92</v>
      </c>
      <c r="I87" s="217">
        <f>INDEX(PM_EULopi[],MATCH(PM_Kompleksais[[#This Row],[Dablībnieka numurs]],PM_EULopi[Dablībnieka numurs],0),33)</f>
        <v>0</v>
      </c>
      <c r="J87" s="215" t="str">
        <f>INDEX(PM_EULopi[],MATCH(PM_Kompleksais[[#This Row],[Dablībnieka numurs]],PM_EULopi[Dablībnieka numurs],0),35)</f>
        <v>NAV</v>
      </c>
      <c r="K87" s="216">
        <f>INDEX(PM_EULopi[],MATCH(PM_Kompleksais[[#This Row],[Dablībnieka numurs]],PM_EULopi[Dablībnieka numurs],0),36)</f>
        <v>0</v>
      </c>
      <c r="L87" s="217">
        <f>INDEX(PM_Sportings[],MATCH(PM_Kompleksais[[#This Row],[Dablībnieka numurs]],PM_Sportings[Dablībnieka numurs],0),6)</f>
        <v>29</v>
      </c>
      <c r="M87" s="215">
        <f>INDEX(PM_Sportings[],MATCH(PM_Kompleksais[[#This Row],[Dablībnieka numurs]],PM_Sportings[Dablībnieka numurs],0),7)</f>
        <v>51</v>
      </c>
      <c r="N87" s="216">
        <f>INDEX(PM_Sportings[],MATCH(PM_Kompleksais[[#This Row],[Dablībnieka numurs]],PM_Sportings[Dablībnieka numurs],0),8)</f>
        <v>53</v>
      </c>
      <c r="O8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7" s="220" t="str">
        <f>IF(ISNUMBER(PM_Kompleksais[[#This Row],[Vietu
Summa
(AUTO)]]),RANK(PM_Kompleksais[[#This Row],[Vietu
Summa
(AUTO)]],PM_Kompleksais[Vietu
Summa
(AUTO)],1),"Trūkst Rezultāts")</f>
        <v>Trūkst Rezultāts</v>
      </c>
      <c r="R8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8" spans="2:18" ht="15" x14ac:dyDescent="0.25">
      <c r="B88" s="90">
        <v>67</v>
      </c>
      <c r="C88" s="91">
        <f>INDEX(PM_Dalibnieki[],MATCH(PM_Kompleksais[[#This Row],[Dablībnieka numurs]],PM_Dalibnieki[Dablībnieka numurs],0),2)</f>
        <v>0</v>
      </c>
      <c r="D88" s="91" t="str">
        <f>INDEX(PM_Dalibnieki[],MATCH(PM_Kompleksais[[#This Row],[Dablībnieka numurs]],PM_Dalibnieki[Dablībnieka numurs],0),3)</f>
        <v>Amatieris</v>
      </c>
      <c r="E88" s="92" t="str">
        <f>INDEX(PM_Dalibnieki[],MATCH(PM_Kompleksais[[#This Row],[Dablībnieka numurs]],PM_Dalibnieki[Dablībnieka numurs],0),4)</f>
        <v>Mārtiņš Rubenis</v>
      </c>
      <c r="F88" s="93">
        <f>INDEX(PM_Cuka[],MATCH(PM_Kompleksais[[#This Row],[Dablībnieka numurs]],PM_Cuka[Dablībnieka numurs],0),12)</f>
        <v>0</v>
      </c>
      <c r="G88" s="215" t="str">
        <f>INDEX(PM_Cuka[],MATCH(PM_Kompleksais[[#This Row],[Dablībnieka numurs]],PM_Cuka[Dablībnieka numurs],0),13)</f>
        <v>NAV</v>
      </c>
      <c r="H88" s="216">
        <f>INDEX(PM_Cuka[],MATCH(PM_Kompleksais[[#This Row],[Dablībnieka numurs]],PM_Cuka[Dablībnieka numurs],0),14)</f>
        <v>0</v>
      </c>
      <c r="I88" s="217">
        <f>INDEX(PM_EULopi[],MATCH(PM_Kompleksais[[#This Row],[Dablībnieka numurs]],PM_EULopi[Dablībnieka numurs],0),33)</f>
        <v>68</v>
      </c>
      <c r="J88" s="215">
        <f>INDEX(PM_EULopi[],MATCH(PM_Kompleksais[[#This Row],[Dablībnieka numurs]],PM_EULopi[Dablībnieka numurs],0),35)</f>
        <v>75</v>
      </c>
      <c r="K88" s="216">
        <f>INDEX(PM_EULopi[],MATCH(PM_Kompleksais[[#This Row],[Dablībnieka numurs]],PM_EULopi[Dablībnieka numurs],0),36)</f>
        <v>75</v>
      </c>
      <c r="L88" s="217">
        <f>INDEX(PM_Sportings[],MATCH(PM_Kompleksais[[#This Row],[Dablībnieka numurs]],PM_Sportings[Dablībnieka numurs],0),6)</f>
        <v>0</v>
      </c>
      <c r="M88" s="215" t="str">
        <f>INDEX(PM_Sportings[],MATCH(PM_Kompleksais[[#This Row],[Dablībnieka numurs]],PM_Sportings[Dablībnieka numurs],0),7)</f>
        <v>NAV</v>
      </c>
      <c r="N88" s="216">
        <f>INDEX(PM_Sportings[],MATCH(PM_Kompleksais[[#This Row],[Dablībnieka numurs]],PM_Sportings[Dablībnieka numurs],0),8)</f>
        <v>0</v>
      </c>
      <c r="O8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8" s="220" t="str">
        <f>IF(ISNUMBER(PM_Kompleksais[[#This Row],[Vietu
Summa
(AUTO)]]),RANK(PM_Kompleksais[[#This Row],[Vietu
Summa
(AUTO)]],PM_Kompleksais[Vietu
Summa
(AUTO)],1),"Trūkst Rezultāts")</f>
        <v>Trūkst Rezultāts</v>
      </c>
      <c r="R88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89" spans="2:18" ht="15" x14ac:dyDescent="0.25">
      <c r="B89" s="90">
        <v>73</v>
      </c>
      <c r="C89" s="91">
        <f>INDEX(PM_Dalibnieki[],MATCH(PM_Kompleksais[[#This Row],[Dablībnieka numurs]],PM_Dalibnieki[Dablībnieka numurs],0),2)</f>
        <v>0</v>
      </c>
      <c r="D89" s="91" t="str">
        <f>INDEX(PM_Dalibnieki[],MATCH(PM_Kompleksais[[#This Row],[Dablībnieka numurs]],PM_Dalibnieki[Dablībnieka numurs],0),3)</f>
        <v>Amatieris</v>
      </c>
      <c r="E89" s="92" t="str">
        <f>INDEX(PM_Dalibnieki[],MATCH(PM_Kompleksais[[#This Row],[Dablībnieka numurs]],PM_Dalibnieki[Dablībnieka numurs],0),4)</f>
        <v>Arnis Romans</v>
      </c>
      <c r="F89" s="93">
        <f>INDEX(PM_Cuka[],MATCH(PM_Kompleksais[[#This Row],[Dablībnieka numurs]],PM_Cuka[Dablībnieka numurs],0),12)</f>
        <v>0</v>
      </c>
      <c r="G89" s="215" t="str">
        <f>INDEX(PM_Cuka[],MATCH(PM_Kompleksais[[#This Row],[Dablībnieka numurs]],PM_Cuka[Dablībnieka numurs],0),13)</f>
        <v>NAV</v>
      </c>
      <c r="H89" s="216">
        <f>INDEX(PM_Cuka[],MATCH(PM_Kompleksais[[#This Row],[Dablībnieka numurs]],PM_Cuka[Dablībnieka numurs],0),14)</f>
        <v>0</v>
      </c>
      <c r="I89" s="217">
        <f>INDEX(PM_EULopi[],MATCH(PM_Kompleksais[[#This Row],[Dablībnieka numurs]],PM_EULopi[Dablībnieka numurs],0),33)</f>
        <v>184</v>
      </c>
      <c r="J89" s="215">
        <f>INDEX(PM_EULopi[],MATCH(PM_Kompleksais[[#This Row],[Dablībnieka numurs]],PM_EULopi[Dablībnieka numurs],0),35)</f>
        <v>13</v>
      </c>
      <c r="K89" s="216">
        <f>INDEX(PM_EULopi[],MATCH(PM_Kompleksais[[#This Row],[Dablībnieka numurs]],PM_EULopi[Dablībnieka numurs],0),36)</f>
        <v>13</v>
      </c>
      <c r="L89" s="217">
        <f>INDEX(PM_Sportings[],MATCH(PM_Kompleksais[[#This Row],[Dablībnieka numurs]],PM_Sportings[Dablībnieka numurs],0),6)</f>
        <v>47</v>
      </c>
      <c r="M89" s="215">
        <f>INDEX(PM_Sportings[],MATCH(PM_Kompleksais[[#This Row],[Dablībnieka numurs]],PM_Sportings[Dablībnieka numurs],0),7)</f>
        <v>4</v>
      </c>
      <c r="N89" s="216">
        <f>INDEX(PM_Sportings[],MATCH(PM_Kompleksais[[#This Row],[Dablībnieka numurs]],PM_Sportings[Dablībnieka numurs],0),8)</f>
        <v>7</v>
      </c>
      <c r="O8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8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89" s="220" t="str">
        <f>IF(ISNUMBER(PM_Kompleksais[[#This Row],[Vietu
Summa
(AUTO)]]),RANK(PM_Kompleksais[[#This Row],[Vietu
Summa
(AUTO)]],PM_Kompleksais[Vietu
Summa
(AUTO)],1),"Trūkst Rezultāts")</f>
        <v>Trūkst Rezultāts</v>
      </c>
      <c r="R89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0" spans="2:18" ht="15" x14ac:dyDescent="0.25">
      <c r="B90" s="90">
        <v>74</v>
      </c>
      <c r="C90" s="91">
        <f>INDEX(PM_Dalibnieki[],MATCH(PM_Kompleksais[[#This Row],[Dablībnieka numurs]],PM_Dalibnieki[Dablībnieka numurs],0),2)</f>
        <v>0</v>
      </c>
      <c r="D90" s="91" t="str">
        <f>INDEX(PM_Dalibnieki[],MATCH(PM_Kompleksais[[#This Row],[Dablībnieka numurs]],PM_Dalibnieki[Dablībnieka numurs],0),3)</f>
        <v>Amatieris</v>
      </c>
      <c r="E90" s="92" t="str">
        <f>INDEX(PM_Dalibnieki[],MATCH(PM_Kompleksais[[#This Row],[Dablībnieka numurs]],PM_Dalibnieki[Dablībnieka numurs],0),4)</f>
        <v>Romualds Mikučs</v>
      </c>
      <c r="F90" s="93">
        <f>INDEX(PM_Cuka[],MATCH(PM_Kompleksais[[#This Row],[Dablībnieka numurs]],PM_Cuka[Dablībnieka numurs],0),12)</f>
        <v>0</v>
      </c>
      <c r="G90" s="215" t="str">
        <f>INDEX(PM_Cuka[],MATCH(PM_Kompleksais[[#This Row],[Dablībnieka numurs]],PM_Cuka[Dablībnieka numurs],0),13)</f>
        <v>NAV</v>
      </c>
      <c r="H90" s="216">
        <f>INDEX(PM_Cuka[],MATCH(PM_Kompleksais[[#This Row],[Dablībnieka numurs]],PM_Cuka[Dablībnieka numurs],0),14)</f>
        <v>0</v>
      </c>
      <c r="I90" s="217">
        <f>INDEX(PM_EULopi[],MATCH(PM_Kompleksais[[#This Row],[Dablībnieka numurs]],PM_EULopi[Dablībnieka numurs],0),33)</f>
        <v>0</v>
      </c>
      <c r="J90" s="215" t="str">
        <f>INDEX(PM_EULopi[],MATCH(PM_Kompleksais[[#This Row],[Dablībnieka numurs]],PM_EULopi[Dablībnieka numurs],0),35)</f>
        <v>NAV</v>
      </c>
      <c r="K90" s="216">
        <f>INDEX(PM_EULopi[],MATCH(PM_Kompleksais[[#This Row],[Dablībnieka numurs]],PM_EULopi[Dablībnieka numurs],0),36)</f>
        <v>0</v>
      </c>
      <c r="L90" s="217">
        <f>INDEX(PM_Sportings[],MATCH(PM_Kompleksais[[#This Row],[Dablībnieka numurs]],PM_Sportings[Dablībnieka numurs],0),6)</f>
        <v>38</v>
      </c>
      <c r="M90" s="215">
        <f>INDEX(PM_Sportings[],MATCH(PM_Kompleksais[[#This Row],[Dablībnieka numurs]],PM_Sportings[Dablībnieka numurs],0),7)</f>
        <v>30</v>
      </c>
      <c r="N90" s="216">
        <f>INDEX(PM_Sportings[],MATCH(PM_Kompleksais[[#This Row],[Dablībnieka numurs]],PM_Sportings[Dablībnieka numurs],0),8)</f>
        <v>31</v>
      </c>
      <c r="O9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0" s="220" t="str">
        <f>IF(ISNUMBER(PM_Kompleksais[[#This Row],[Vietu
Summa
(AUTO)]]),RANK(PM_Kompleksais[[#This Row],[Vietu
Summa
(AUTO)]],PM_Kompleksais[Vietu
Summa
(AUTO)],1),"Trūkst Rezultāts")</f>
        <v>Trūkst Rezultāts</v>
      </c>
      <c r="R9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1" spans="2:18" ht="15" x14ac:dyDescent="0.25">
      <c r="B91" s="90">
        <v>75</v>
      </c>
      <c r="C91" s="91">
        <f>INDEX(PM_Dalibnieki[],MATCH(PM_Kompleksais[[#This Row],[Dablībnieka numurs]],PM_Dalibnieki[Dablībnieka numurs],0),2)</f>
        <v>0</v>
      </c>
      <c r="D91" s="91" t="str">
        <f>INDEX(PM_Dalibnieki[],MATCH(PM_Kompleksais[[#This Row],[Dablībnieka numurs]],PM_Dalibnieki[Dablībnieka numurs],0),3)</f>
        <v>Amatieris</v>
      </c>
      <c r="E91" s="92" t="str">
        <f>INDEX(PM_Dalibnieki[],MATCH(PM_Kompleksais[[#This Row],[Dablībnieka numurs]],PM_Dalibnieki[Dablībnieka numurs],0),4)</f>
        <v>Nikolajs Arhipovs</v>
      </c>
      <c r="F91" s="93">
        <f>INDEX(PM_Cuka[],MATCH(PM_Kompleksais[[#This Row],[Dablībnieka numurs]],PM_Cuka[Dablībnieka numurs],0),12)</f>
        <v>0</v>
      </c>
      <c r="G91" s="215" t="str">
        <f>INDEX(PM_Cuka[],MATCH(PM_Kompleksais[[#This Row],[Dablībnieka numurs]],PM_Cuka[Dablībnieka numurs],0),13)</f>
        <v>NAV</v>
      </c>
      <c r="H91" s="216">
        <f>INDEX(PM_Cuka[],MATCH(PM_Kompleksais[[#This Row],[Dablībnieka numurs]],PM_Cuka[Dablībnieka numurs],0),14)</f>
        <v>0</v>
      </c>
      <c r="I91" s="217">
        <f>INDEX(PM_EULopi[],MATCH(PM_Kompleksais[[#This Row],[Dablībnieka numurs]],PM_EULopi[Dablībnieka numurs],0),33)</f>
        <v>0</v>
      </c>
      <c r="J91" s="215" t="str">
        <f>INDEX(PM_EULopi[],MATCH(PM_Kompleksais[[#This Row],[Dablībnieka numurs]],PM_EULopi[Dablībnieka numurs],0),35)</f>
        <v>NAV</v>
      </c>
      <c r="K91" s="216">
        <f>INDEX(PM_EULopi[],MATCH(PM_Kompleksais[[#This Row],[Dablībnieka numurs]],PM_EULopi[Dablībnieka numurs],0),36)</f>
        <v>0</v>
      </c>
      <c r="L91" s="217">
        <f>INDEX(PM_Sportings[],MATCH(PM_Kompleksais[[#This Row],[Dablībnieka numurs]],PM_Sportings[Dablībnieka numurs],0),6)</f>
        <v>0</v>
      </c>
      <c r="M91" s="215" t="str">
        <f>INDEX(PM_Sportings[],MATCH(PM_Kompleksais[[#This Row],[Dablībnieka numurs]],PM_Sportings[Dablībnieka numurs],0),7)</f>
        <v>NAV</v>
      </c>
      <c r="N91" s="216">
        <f>INDEX(PM_Sportings[],MATCH(PM_Kompleksais[[#This Row],[Dablībnieka numurs]],PM_Sportings[Dablībnieka numurs],0),8)</f>
        <v>0</v>
      </c>
      <c r="O9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1" s="220" t="str">
        <f>IF(ISNUMBER(PM_Kompleksais[[#This Row],[Vietu
Summa
(AUTO)]]),RANK(PM_Kompleksais[[#This Row],[Vietu
Summa
(AUTO)]],PM_Kompleksais[Vietu
Summa
(AUTO)],1),"Trūkst Rezultāts")</f>
        <v>Trūkst Rezultāts</v>
      </c>
      <c r="R9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2" spans="2:18" ht="15" x14ac:dyDescent="0.25">
      <c r="B92" s="90">
        <v>77</v>
      </c>
      <c r="C92" s="91">
        <f>INDEX(PM_Dalibnieki[],MATCH(PM_Kompleksais[[#This Row],[Dablībnieka numurs]],PM_Dalibnieki[Dablībnieka numurs],0),2)</f>
        <v>0</v>
      </c>
      <c r="D92" s="91" t="str">
        <f>INDEX(PM_Dalibnieki[],MATCH(PM_Kompleksais[[#This Row],[Dablībnieka numurs]],PM_Dalibnieki[Dablībnieka numurs],0),3)</f>
        <v>Amatieris</v>
      </c>
      <c r="E92" s="92" t="str">
        <f>INDEX(PM_Dalibnieki[],MATCH(PM_Kompleksais[[#This Row],[Dablībnieka numurs]],PM_Dalibnieki[Dablībnieka numurs],0),4)</f>
        <v>Sergejs Drozdovs</v>
      </c>
      <c r="F92" s="93">
        <f>INDEX(PM_Cuka[],MATCH(PM_Kompleksais[[#This Row],[Dablībnieka numurs]],PM_Cuka[Dablībnieka numurs],0),12)</f>
        <v>0</v>
      </c>
      <c r="G92" s="215" t="str">
        <f>INDEX(PM_Cuka[],MATCH(PM_Kompleksais[[#This Row],[Dablībnieka numurs]],PM_Cuka[Dablībnieka numurs],0),13)</f>
        <v>NAV</v>
      </c>
      <c r="H92" s="216">
        <f>INDEX(PM_Cuka[],MATCH(PM_Kompleksais[[#This Row],[Dablībnieka numurs]],PM_Cuka[Dablībnieka numurs],0),14)</f>
        <v>0</v>
      </c>
      <c r="I92" s="217">
        <f>INDEX(PM_EULopi[],MATCH(PM_Kompleksais[[#This Row],[Dablībnieka numurs]],PM_EULopi[Dablībnieka numurs],0),33)</f>
        <v>0</v>
      </c>
      <c r="J92" s="215" t="str">
        <f>INDEX(PM_EULopi[],MATCH(PM_Kompleksais[[#This Row],[Dablībnieka numurs]],PM_EULopi[Dablībnieka numurs],0),35)</f>
        <v>NAV</v>
      </c>
      <c r="K92" s="216">
        <f>INDEX(PM_EULopi[],MATCH(PM_Kompleksais[[#This Row],[Dablībnieka numurs]],PM_EULopi[Dablībnieka numurs],0),36)</f>
        <v>0</v>
      </c>
      <c r="L92" s="217">
        <f>INDEX(PM_Sportings[],MATCH(PM_Kompleksais[[#This Row],[Dablībnieka numurs]],PM_Sportings[Dablībnieka numurs],0),6)</f>
        <v>0</v>
      </c>
      <c r="M92" s="215" t="str">
        <f>INDEX(PM_Sportings[],MATCH(PM_Kompleksais[[#This Row],[Dablībnieka numurs]],PM_Sportings[Dablībnieka numurs],0),7)</f>
        <v>NAV</v>
      </c>
      <c r="N92" s="216">
        <f>INDEX(PM_Sportings[],MATCH(PM_Kompleksais[[#This Row],[Dablībnieka numurs]],PM_Sportings[Dablībnieka numurs],0),8)</f>
        <v>0</v>
      </c>
      <c r="O9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2" s="220" t="str">
        <f>IF(ISNUMBER(PM_Kompleksais[[#This Row],[Vietu
Summa
(AUTO)]]),RANK(PM_Kompleksais[[#This Row],[Vietu
Summa
(AUTO)]],PM_Kompleksais[Vietu
Summa
(AUTO)],1),"Trūkst Rezultāts")</f>
        <v>Trūkst Rezultāts</v>
      </c>
      <c r="R92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3" spans="2:18" ht="15" x14ac:dyDescent="0.25">
      <c r="B93" s="90">
        <v>79</v>
      </c>
      <c r="C93" s="91" t="str">
        <f>INDEX(PM_Dalibnieki[],MATCH(PM_Kompleksais[[#This Row],[Dablībnieka numurs]],PM_Dalibnieki[Dablībnieka numurs],0),2)</f>
        <v>Mārkulīči-Zala arms 2</v>
      </c>
      <c r="D93" s="91" t="str">
        <f>INDEX(PM_Dalibnieki[],MATCH(PM_Kompleksais[[#This Row],[Dablībnieka numurs]],PM_Dalibnieki[Dablībnieka numurs],0),3)</f>
        <v>Juniors</v>
      </c>
      <c r="E93" s="92" t="str">
        <f>INDEX(PM_Dalibnieki[],MATCH(PM_Kompleksais[[#This Row],[Dablībnieka numurs]],PM_Dalibnieki[Dablībnieka numurs],0),4)</f>
        <v>Agnese  Kārkliņa</v>
      </c>
      <c r="F93" s="93">
        <f>INDEX(PM_Cuka[],MATCH(PM_Kompleksais[[#This Row],[Dablībnieka numurs]],PM_Cuka[Dablībnieka numurs],0),12)</f>
        <v>188</v>
      </c>
      <c r="G93" s="215">
        <f>INDEX(PM_Cuka[],MATCH(PM_Kompleksais[[#This Row],[Dablībnieka numurs]],PM_Cuka[Dablībnieka numurs],0),13)</f>
        <v>21</v>
      </c>
      <c r="H93" s="216">
        <f>INDEX(PM_Cuka[],MATCH(PM_Kompleksais[[#This Row],[Dablībnieka numurs]],PM_Cuka[Dablībnieka numurs],0),14)</f>
        <v>21</v>
      </c>
      <c r="I93" s="217">
        <f>INDEX(PM_EULopi[],MATCH(PM_Kompleksais[[#This Row],[Dablībnieka numurs]],PM_EULopi[Dablībnieka numurs],0),33)</f>
        <v>0</v>
      </c>
      <c r="J93" s="215" t="str">
        <f>INDEX(PM_EULopi[],MATCH(PM_Kompleksais[[#This Row],[Dablībnieka numurs]],PM_EULopi[Dablībnieka numurs],0),35)</f>
        <v>NAV</v>
      </c>
      <c r="K93" s="216">
        <f>INDEX(PM_EULopi[],MATCH(PM_Kompleksais[[#This Row],[Dablībnieka numurs]],PM_EULopi[Dablībnieka numurs],0),36)</f>
        <v>0</v>
      </c>
      <c r="L93" s="217">
        <f>INDEX(PM_Sportings[],MATCH(PM_Kompleksais[[#This Row],[Dablībnieka numurs]],PM_Sportings[Dablībnieka numurs],0),6)</f>
        <v>0</v>
      </c>
      <c r="M93" s="215" t="str">
        <f>INDEX(PM_Sportings[],MATCH(PM_Kompleksais[[#This Row],[Dablībnieka numurs]],PM_Sportings[Dablībnieka numurs],0),7)</f>
        <v>NAV</v>
      </c>
      <c r="N93" s="216">
        <f>INDEX(PM_Sportings[],MATCH(PM_Kompleksais[[#This Row],[Dablībnieka numurs]],PM_Sportings[Dablībnieka numurs],0),8)</f>
        <v>0</v>
      </c>
      <c r="O9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3" s="220" t="str">
        <f>IF(ISNUMBER(PM_Kompleksais[[#This Row],[Vietu
Summa
(AUTO)]]),RANK(PM_Kompleksais[[#This Row],[Vietu
Summa
(AUTO)]],PM_Kompleksais[Vietu
Summa
(AUTO)],1),"Trūkst Rezultāts")</f>
        <v>Trūkst Rezultāts</v>
      </c>
      <c r="R9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4" spans="2:18" ht="15" x14ac:dyDescent="0.25">
      <c r="B94" s="90">
        <v>80</v>
      </c>
      <c r="C94" s="91">
        <f>INDEX(PM_Dalibnieki[],MATCH(PM_Kompleksais[[#This Row],[Dablībnieka numurs]],PM_Dalibnieki[Dablībnieka numurs],0),2)</f>
        <v>0</v>
      </c>
      <c r="D94" s="91">
        <f>INDEX(PM_Dalibnieki[],MATCH(PM_Kompleksais[[#This Row],[Dablībnieka numurs]],PM_Dalibnieki[Dablībnieka numurs],0),3)</f>
        <v>0</v>
      </c>
      <c r="E94" s="92" t="str">
        <f>INDEX(PM_Dalibnieki[],MATCH(PM_Kompleksais[[#This Row],[Dablībnieka numurs]],PM_Dalibnieki[Dablībnieka numurs],0),4)</f>
        <v>NAV</v>
      </c>
      <c r="F94" s="93">
        <f>INDEX(PM_Cuka[],MATCH(PM_Kompleksais[[#This Row],[Dablībnieka numurs]],PM_Cuka[Dablībnieka numurs],0),12)</f>
        <v>0</v>
      </c>
      <c r="G94" s="215" t="str">
        <f>INDEX(PM_Cuka[],MATCH(PM_Kompleksais[[#This Row],[Dablībnieka numurs]],PM_Cuka[Dablībnieka numurs],0),13)</f>
        <v>NAV</v>
      </c>
      <c r="H94" s="216">
        <f>INDEX(PM_Cuka[],MATCH(PM_Kompleksais[[#This Row],[Dablībnieka numurs]],PM_Cuka[Dablībnieka numurs],0),14)</f>
        <v>0</v>
      </c>
      <c r="I94" s="217">
        <f>INDEX(PM_EULopi[],MATCH(PM_Kompleksais[[#This Row],[Dablībnieka numurs]],PM_EULopi[Dablībnieka numurs],0),33)</f>
        <v>0</v>
      </c>
      <c r="J94" s="215" t="str">
        <f>INDEX(PM_EULopi[],MATCH(PM_Kompleksais[[#This Row],[Dablībnieka numurs]],PM_EULopi[Dablībnieka numurs],0),35)</f>
        <v>NAV</v>
      </c>
      <c r="K94" s="216">
        <f>INDEX(PM_EULopi[],MATCH(PM_Kompleksais[[#This Row],[Dablībnieka numurs]],PM_EULopi[Dablībnieka numurs],0),36)</f>
        <v>0</v>
      </c>
      <c r="L94" s="217">
        <f>INDEX(PM_Sportings[],MATCH(PM_Kompleksais[[#This Row],[Dablībnieka numurs]],PM_Sportings[Dablībnieka numurs],0),6)</f>
        <v>0</v>
      </c>
      <c r="M94" s="215" t="str">
        <f>INDEX(PM_Sportings[],MATCH(PM_Kompleksais[[#This Row],[Dablībnieka numurs]],PM_Sportings[Dablībnieka numurs],0),7)</f>
        <v>NAV</v>
      </c>
      <c r="N94" s="216">
        <f>INDEX(PM_Sportings[],MATCH(PM_Kompleksais[[#This Row],[Dablībnieka numurs]],PM_Sportings[Dablībnieka numurs],0),8)</f>
        <v>0</v>
      </c>
      <c r="O9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4" s="220" t="str">
        <f>IF(ISNUMBER(PM_Kompleksais[[#This Row],[Vietu
Summa
(AUTO)]]),RANK(PM_Kompleksais[[#This Row],[Vietu
Summa
(AUTO)]],PM_Kompleksais[Vietu
Summa
(AUTO)],1),"Trūkst Rezultāts")</f>
        <v>Trūkst Rezultāts</v>
      </c>
      <c r="R94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5" spans="2:18" ht="15" x14ac:dyDescent="0.25">
      <c r="B95" s="90">
        <v>83</v>
      </c>
      <c r="C95" s="91">
        <f>INDEX(PM_Dalibnieki[],MATCH(PM_Kompleksais[[#This Row],[Dablībnieka numurs]],PM_Dalibnieki[Dablībnieka numurs],0),2)</f>
        <v>0</v>
      </c>
      <c r="D95" s="91" t="str">
        <f>INDEX(PM_Dalibnieki[],MATCH(PM_Kompleksais[[#This Row],[Dablībnieka numurs]],PM_Dalibnieki[Dablībnieka numurs],0),3)</f>
        <v>Meistars</v>
      </c>
      <c r="E95" s="92" t="str">
        <f>INDEX(PM_Dalibnieki[],MATCH(PM_Kompleksais[[#This Row],[Dablībnieka numurs]],PM_Dalibnieki[Dablībnieka numurs],0),4)</f>
        <v>Juris Lazdiņš</v>
      </c>
      <c r="F95" s="93">
        <f>INDEX(PM_Cuka[],MATCH(PM_Kompleksais[[#This Row],[Dablībnieka numurs]],PM_Cuka[Dablībnieka numurs],0),12)</f>
        <v>172</v>
      </c>
      <c r="G95" s="215">
        <f>INDEX(PM_Cuka[],MATCH(PM_Kompleksais[[#This Row],[Dablībnieka numurs]],PM_Cuka[Dablībnieka numurs],0),13)</f>
        <v>55</v>
      </c>
      <c r="H95" s="216">
        <f>INDEX(PM_Cuka[],MATCH(PM_Kompleksais[[#This Row],[Dablībnieka numurs]],PM_Cuka[Dablībnieka numurs],0),14)</f>
        <v>55</v>
      </c>
      <c r="I95" s="217">
        <f>INDEX(PM_EULopi[],MATCH(PM_Kompleksais[[#This Row],[Dablībnieka numurs]],PM_EULopi[Dablībnieka numurs],0),33)</f>
        <v>0</v>
      </c>
      <c r="J95" s="215" t="str">
        <f>INDEX(PM_EULopi[],MATCH(PM_Kompleksais[[#This Row],[Dablībnieka numurs]],PM_EULopi[Dablībnieka numurs],0),35)</f>
        <v>NAV</v>
      </c>
      <c r="K95" s="216">
        <f>INDEX(PM_EULopi[],MATCH(PM_Kompleksais[[#This Row],[Dablībnieka numurs]],PM_EULopi[Dablībnieka numurs],0),36)</f>
        <v>0</v>
      </c>
      <c r="L95" s="217">
        <f>INDEX(PM_Sportings[],MATCH(PM_Kompleksais[[#This Row],[Dablībnieka numurs]],PM_Sportings[Dablībnieka numurs],0),6)</f>
        <v>0</v>
      </c>
      <c r="M95" s="215" t="str">
        <f>INDEX(PM_Sportings[],MATCH(PM_Kompleksais[[#This Row],[Dablībnieka numurs]],PM_Sportings[Dablībnieka numurs],0),7)</f>
        <v>NAV</v>
      </c>
      <c r="N95" s="216">
        <f>INDEX(PM_Sportings[],MATCH(PM_Kompleksais[[#This Row],[Dablībnieka numurs]],PM_Sportings[Dablībnieka numurs],0),8)</f>
        <v>0</v>
      </c>
      <c r="O9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5" s="220" t="str">
        <f>IF(ISNUMBER(PM_Kompleksais[[#This Row],[Vietu
Summa
(AUTO)]]),RANK(PM_Kompleksais[[#This Row],[Vietu
Summa
(AUTO)]],PM_Kompleksais[Vietu
Summa
(AUTO)],1),"Trūkst Rezultāts")</f>
        <v>Trūkst Rezultāts</v>
      </c>
      <c r="R9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6" spans="2:18" ht="15" x14ac:dyDescent="0.25">
      <c r="B96" s="90">
        <v>85</v>
      </c>
      <c r="C96" s="91">
        <f>INDEX(PM_Dalibnieki[],MATCH(PM_Kompleksais[[#This Row],[Dablībnieka numurs]],PM_Dalibnieki[Dablībnieka numurs],0),2)</f>
        <v>0</v>
      </c>
      <c r="D96" s="91">
        <f>INDEX(PM_Dalibnieki[],MATCH(PM_Kompleksais[[#This Row],[Dablībnieka numurs]],PM_Dalibnieki[Dablībnieka numurs],0),3)</f>
        <v>0</v>
      </c>
      <c r="E96" s="92" t="str">
        <f>INDEX(PM_Dalibnieki[],MATCH(PM_Kompleksais[[#This Row],[Dablībnieka numurs]],PM_Dalibnieki[Dablībnieka numurs],0),4)</f>
        <v>NAV</v>
      </c>
      <c r="F96" s="93">
        <f>INDEX(PM_Cuka[],MATCH(PM_Kompleksais[[#This Row],[Dablībnieka numurs]],PM_Cuka[Dablībnieka numurs],0),12)</f>
        <v>0</v>
      </c>
      <c r="G96" s="215" t="str">
        <f>INDEX(PM_Cuka[],MATCH(PM_Kompleksais[[#This Row],[Dablībnieka numurs]],PM_Cuka[Dablībnieka numurs],0),13)</f>
        <v>NAV</v>
      </c>
      <c r="H96" s="216">
        <f>INDEX(PM_Cuka[],MATCH(PM_Kompleksais[[#This Row],[Dablībnieka numurs]],PM_Cuka[Dablībnieka numurs],0),14)</f>
        <v>0</v>
      </c>
      <c r="I96" s="217">
        <f>INDEX(PM_EULopi[],MATCH(PM_Kompleksais[[#This Row],[Dablībnieka numurs]],PM_EULopi[Dablībnieka numurs],0),33)</f>
        <v>0</v>
      </c>
      <c r="J96" s="215" t="str">
        <f>INDEX(PM_EULopi[],MATCH(PM_Kompleksais[[#This Row],[Dablībnieka numurs]],PM_EULopi[Dablībnieka numurs],0),35)</f>
        <v>NAV</v>
      </c>
      <c r="K96" s="216">
        <f>INDEX(PM_EULopi[],MATCH(PM_Kompleksais[[#This Row],[Dablībnieka numurs]],PM_EULopi[Dablībnieka numurs],0),36)</f>
        <v>0</v>
      </c>
      <c r="L96" s="217">
        <f>INDEX(PM_Sportings[],MATCH(PM_Kompleksais[[#This Row],[Dablībnieka numurs]],PM_Sportings[Dablībnieka numurs],0),6)</f>
        <v>0</v>
      </c>
      <c r="M96" s="215" t="str">
        <f>INDEX(PM_Sportings[],MATCH(PM_Kompleksais[[#This Row],[Dablībnieka numurs]],PM_Sportings[Dablībnieka numurs],0),7)</f>
        <v>NAV</v>
      </c>
      <c r="N96" s="216">
        <f>INDEX(PM_Sportings[],MATCH(PM_Kompleksais[[#This Row],[Dablībnieka numurs]],PM_Sportings[Dablībnieka numurs],0),8)</f>
        <v>0</v>
      </c>
      <c r="O9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6" s="220" t="str">
        <f>IF(ISNUMBER(PM_Kompleksais[[#This Row],[Vietu
Summa
(AUTO)]]),RANK(PM_Kompleksais[[#This Row],[Vietu
Summa
(AUTO)]],PM_Kompleksais[Vietu
Summa
(AUTO)],1),"Trūkst Rezultāts")</f>
        <v>Trūkst Rezultāts</v>
      </c>
      <c r="R9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7" spans="2:18" ht="15" x14ac:dyDescent="0.25">
      <c r="B97" s="90">
        <v>89</v>
      </c>
      <c r="C97" s="91">
        <f>INDEX(PM_Dalibnieki[],MATCH(PM_Kompleksais[[#This Row],[Dablībnieka numurs]],PM_Dalibnieki[Dablībnieka numurs],0),2)</f>
        <v>0</v>
      </c>
      <c r="D97" s="91" t="str">
        <f>INDEX(PM_Dalibnieki[],MATCH(PM_Kompleksais[[#This Row],[Dablībnieka numurs]],PM_Dalibnieki[Dablībnieka numurs],0),3)</f>
        <v>Meistars</v>
      </c>
      <c r="E97" s="92" t="str">
        <f>INDEX(PM_Dalibnieki[],MATCH(PM_Kompleksais[[#This Row],[Dablībnieka numurs]],PM_Dalibnieki[Dablībnieka numurs],0),4)</f>
        <v>Oskars Lāma</v>
      </c>
      <c r="F97" s="93">
        <f>INDEX(PM_Cuka[],MATCH(PM_Kompleksais[[#This Row],[Dablībnieka numurs]],PM_Cuka[Dablībnieka numurs],0),12)</f>
        <v>174</v>
      </c>
      <c r="G97" s="215">
        <f>INDEX(PM_Cuka[],MATCH(PM_Kompleksais[[#This Row],[Dablībnieka numurs]],PM_Cuka[Dablībnieka numurs],0),13)</f>
        <v>46</v>
      </c>
      <c r="H97" s="216">
        <f>INDEX(PM_Cuka[],MATCH(PM_Kompleksais[[#This Row],[Dablībnieka numurs]],PM_Cuka[Dablībnieka numurs],0),14)</f>
        <v>49</v>
      </c>
      <c r="I97" s="217">
        <f>INDEX(PM_EULopi[],MATCH(PM_Kompleksais[[#This Row],[Dablībnieka numurs]],PM_EULopi[Dablībnieka numurs],0),33)</f>
        <v>188</v>
      </c>
      <c r="J97" s="215">
        <f>INDEX(PM_EULopi[],MATCH(PM_Kompleksais[[#This Row],[Dablībnieka numurs]],PM_EULopi[Dablībnieka numurs],0),35)</f>
        <v>9</v>
      </c>
      <c r="K97" s="216">
        <f>INDEX(PM_EULopi[],MATCH(PM_Kompleksais[[#This Row],[Dablībnieka numurs]],PM_EULopi[Dablībnieka numurs],0),36)</f>
        <v>11</v>
      </c>
      <c r="L97" s="217">
        <f>INDEX(PM_Sportings[],MATCH(PM_Kompleksais[[#This Row],[Dablībnieka numurs]],PM_Sportings[Dablībnieka numurs],0),6)</f>
        <v>0</v>
      </c>
      <c r="M97" s="215" t="str">
        <f>INDEX(PM_Sportings[],MATCH(PM_Kompleksais[[#This Row],[Dablībnieka numurs]],PM_Sportings[Dablībnieka numurs],0),7)</f>
        <v>NAV</v>
      </c>
      <c r="N97" s="216">
        <f>INDEX(PM_Sportings[],MATCH(PM_Kompleksais[[#This Row],[Dablībnieka numurs]],PM_Sportings[Dablībnieka numurs],0),8)</f>
        <v>0</v>
      </c>
      <c r="O9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7" s="220" t="str">
        <f>IF(ISNUMBER(PM_Kompleksais[[#This Row],[Vietu
Summa
(AUTO)]]),RANK(PM_Kompleksais[[#This Row],[Vietu
Summa
(AUTO)]],PM_Kompleksais[Vietu
Summa
(AUTO)],1),"Trūkst Rezultāts")</f>
        <v>Trūkst Rezultāts</v>
      </c>
      <c r="R9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8" spans="2:18" ht="15" x14ac:dyDescent="0.25">
      <c r="B98" s="90">
        <v>90</v>
      </c>
      <c r="C98" s="91">
        <f>INDEX(PM_Dalibnieki[],MATCH(PM_Kompleksais[[#This Row],[Dablībnieka numurs]],PM_Dalibnieki[Dablībnieka numurs],0),2)</f>
        <v>0</v>
      </c>
      <c r="D98" s="91" t="str">
        <f>INDEX(PM_Dalibnieki[],MATCH(PM_Kompleksais[[#This Row],[Dablībnieka numurs]],PM_Dalibnieki[Dablībnieka numurs],0),3)</f>
        <v>Juniors</v>
      </c>
      <c r="E98" s="92" t="str">
        <f>INDEX(PM_Dalibnieki[],MATCH(PM_Kompleksais[[#This Row],[Dablībnieka numurs]],PM_Dalibnieki[Dablībnieka numurs],0),4)</f>
        <v>Nikola Marija Lāma</v>
      </c>
      <c r="F98" s="93">
        <f>INDEX(PM_Cuka[],MATCH(PM_Kompleksais[[#This Row],[Dablībnieka numurs]],PM_Cuka[Dablībnieka numurs],0),12)</f>
        <v>195</v>
      </c>
      <c r="G98" s="215">
        <f>INDEX(PM_Cuka[],MATCH(PM_Kompleksais[[#This Row],[Dablībnieka numurs]],PM_Cuka[Dablībnieka numurs],0),13)</f>
        <v>17</v>
      </c>
      <c r="H98" s="216">
        <f>INDEX(PM_Cuka[],MATCH(PM_Kompleksais[[#This Row],[Dablībnieka numurs]],PM_Cuka[Dablībnieka numurs],0),14)</f>
        <v>17</v>
      </c>
      <c r="I98" s="217">
        <f>INDEX(PM_EULopi[],MATCH(PM_Kompleksais[[#This Row],[Dablībnieka numurs]],PM_EULopi[Dablībnieka numurs],0),33)</f>
        <v>150</v>
      </c>
      <c r="J98" s="215">
        <f>INDEX(PM_EULopi[],MATCH(PM_Kompleksais[[#This Row],[Dablībnieka numurs]],PM_EULopi[Dablībnieka numurs],0),35)</f>
        <v>47</v>
      </c>
      <c r="K98" s="216">
        <f>INDEX(PM_EULopi[],MATCH(PM_Kompleksais[[#This Row],[Dablībnieka numurs]],PM_EULopi[Dablībnieka numurs],0),36)</f>
        <v>47</v>
      </c>
      <c r="L98" s="217">
        <f>INDEX(PM_Sportings[],MATCH(PM_Kompleksais[[#This Row],[Dablībnieka numurs]],PM_Sportings[Dablībnieka numurs],0),6)</f>
        <v>0</v>
      </c>
      <c r="M98" s="215" t="str">
        <f>INDEX(PM_Sportings[],MATCH(PM_Kompleksais[[#This Row],[Dablībnieka numurs]],PM_Sportings[Dablībnieka numurs],0),7)</f>
        <v>NAV</v>
      </c>
      <c r="N98" s="216">
        <f>INDEX(PM_Sportings[],MATCH(PM_Kompleksais[[#This Row],[Dablībnieka numurs]],PM_Sportings[Dablībnieka numurs],0),8)</f>
        <v>0</v>
      </c>
      <c r="O9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8" s="220" t="str">
        <f>IF(ISNUMBER(PM_Kompleksais[[#This Row],[Vietu
Summa
(AUTO)]]),RANK(PM_Kompleksais[[#This Row],[Vietu
Summa
(AUTO)]],PM_Kompleksais[Vietu
Summa
(AUTO)],1),"Trūkst Rezultāts")</f>
        <v>Trūkst Rezultāts</v>
      </c>
      <c r="R98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99" spans="2:18" ht="15" x14ac:dyDescent="0.25">
      <c r="B99" s="90">
        <v>91</v>
      </c>
      <c r="C99" s="91" t="str">
        <f>INDEX(PM_Dalibnieki[],MATCH(PM_Kompleksais[[#This Row],[Dablībnieka numurs]],PM_Dalibnieki[Dablībnieka numurs],0),2)</f>
        <v>Bebra Kungs 2</v>
      </c>
      <c r="D99" s="91" t="str">
        <f>INDEX(PM_Dalibnieki[],MATCH(PM_Kompleksais[[#This Row],[Dablībnieka numurs]],PM_Dalibnieki[Dablībnieka numurs],0),3)</f>
        <v>Juniors</v>
      </c>
      <c r="E99" s="92" t="str">
        <f>INDEX(PM_Dalibnieki[],MATCH(PM_Kompleksais[[#This Row],[Dablībnieka numurs]],PM_Dalibnieki[Dablībnieka numurs],0),4)</f>
        <v>Lienīte Skaraine</v>
      </c>
      <c r="F99" s="93">
        <f>INDEX(PM_Cuka[],MATCH(PM_Kompleksais[[#This Row],[Dablībnieka numurs]],PM_Cuka[Dablībnieka numurs],0),12)</f>
        <v>171</v>
      </c>
      <c r="G99" s="215">
        <f>INDEX(PM_Cuka[],MATCH(PM_Kompleksais[[#This Row],[Dablībnieka numurs]],PM_Cuka[Dablībnieka numurs],0),13)</f>
        <v>56</v>
      </c>
      <c r="H99" s="216">
        <f>INDEX(PM_Cuka[],MATCH(PM_Kompleksais[[#This Row],[Dablībnieka numurs]],PM_Cuka[Dablībnieka numurs],0),14)</f>
        <v>57</v>
      </c>
      <c r="I99" s="217">
        <f>INDEX(PM_EULopi[],MATCH(PM_Kompleksais[[#This Row],[Dablībnieka numurs]],PM_EULopi[Dablībnieka numurs],0),33)</f>
        <v>75</v>
      </c>
      <c r="J99" s="215">
        <f>INDEX(PM_EULopi[],MATCH(PM_Kompleksais[[#This Row],[Dablībnieka numurs]],PM_EULopi[Dablībnieka numurs],0),35)</f>
        <v>74</v>
      </c>
      <c r="K99" s="216">
        <f>INDEX(PM_EULopi[],MATCH(PM_Kompleksais[[#This Row],[Dablībnieka numurs]],PM_EULopi[Dablībnieka numurs],0),36)</f>
        <v>74</v>
      </c>
      <c r="L99" s="217">
        <f>INDEX(PM_Sportings[],MATCH(PM_Kompleksais[[#This Row],[Dablībnieka numurs]],PM_Sportings[Dablībnieka numurs],0),6)</f>
        <v>0</v>
      </c>
      <c r="M99" s="215" t="str">
        <f>INDEX(PM_Sportings[],MATCH(PM_Kompleksais[[#This Row],[Dablībnieka numurs]],PM_Sportings[Dablībnieka numurs],0),7)</f>
        <v>NAV</v>
      </c>
      <c r="N99" s="216">
        <f>INDEX(PM_Sportings[],MATCH(PM_Kompleksais[[#This Row],[Dablībnieka numurs]],PM_Sportings[Dablībnieka numurs],0),8)</f>
        <v>0</v>
      </c>
      <c r="O9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9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99" s="220" t="str">
        <f>IF(ISNUMBER(PM_Kompleksais[[#This Row],[Vietu
Summa
(AUTO)]]),RANK(PM_Kompleksais[[#This Row],[Vietu
Summa
(AUTO)]],PM_Kompleksais[Vietu
Summa
(AUTO)],1),"Trūkst Rezultāts")</f>
        <v>Trūkst Rezultāts</v>
      </c>
      <c r="R9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0" spans="2:18" ht="15" x14ac:dyDescent="0.25">
      <c r="B100" s="90">
        <v>92</v>
      </c>
      <c r="C100" s="91" t="str">
        <f>INDEX(PM_Dalibnieki[],MATCH(PM_Kompleksais[[#This Row],[Dablībnieka numurs]],PM_Dalibnieki[Dablībnieka numurs],0),2)</f>
        <v>Bebra kungs 1</v>
      </c>
      <c r="D100" s="91" t="str">
        <f>INDEX(PM_Dalibnieki[],MATCH(PM_Kompleksais[[#This Row],[Dablībnieka numurs]],PM_Dalibnieki[Dablībnieka numurs],0),3)</f>
        <v>Meistars</v>
      </c>
      <c r="E100" s="92" t="str">
        <f>INDEX(PM_Dalibnieki[],MATCH(PM_Kompleksais[[#This Row],[Dablībnieka numurs]],PM_Dalibnieki[Dablībnieka numurs],0),4)</f>
        <v>Agnis Dombrovics</v>
      </c>
      <c r="F100" s="93">
        <f>INDEX(PM_Cuka[],MATCH(PM_Kompleksais[[#This Row],[Dablībnieka numurs]],PM_Cuka[Dablībnieka numurs],0),12)</f>
        <v>186</v>
      </c>
      <c r="G100" s="215">
        <f>INDEX(PM_Cuka[],MATCH(PM_Kompleksais[[#This Row],[Dablībnieka numurs]],PM_Cuka[Dablībnieka numurs],0),13)</f>
        <v>24</v>
      </c>
      <c r="H100" s="216">
        <f>INDEX(PM_Cuka[],MATCH(PM_Kompleksais[[#This Row],[Dablībnieka numurs]],PM_Cuka[Dablībnieka numurs],0),14)</f>
        <v>24</v>
      </c>
      <c r="I100" s="217">
        <f>INDEX(PM_EULopi[],MATCH(PM_Kompleksais[[#This Row],[Dablībnieka numurs]],PM_EULopi[Dablībnieka numurs],0),33)</f>
        <v>0</v>
      </c>
      <c r="J100" s="215" t="str">
        <f>INDEX(PM_EULopi[],MATCH(PM_Kompleksais[[#This Row],[Dablībnieka numurs]],PM_EULopi[Dablībnieka numurs],0),35)</f>
        <v>NAV</v>
      </c>
      <c r="K100" s="216">
        <f>INDEX(PM_EULopi[],MATCH(PM_Kompleksais[[#This Row],[Dablībnieka numurs]],PM_EULopi[Dablībnieka numurs],0),36)</f>
        <v>0</v>
      </c>
      <c r="L100" s="217">
        <f>INDEX(PM_Sportings[],MATCH(PM_Kompleksais[[#This Row],[Dablībnieka numurs]],PM_Sportings[Dablībnieka numurs],0),6)</f>
        <v>0</v>
      </c>
      <c r="M100" s="215" t="str">
        <f>INDEX(PM_Sportings[],MATCH(PM_Kompleksais[[#This Row],[Dablībnieka numurs]],PM_Sportings[Dablībnieka numurs],0),7)</f>
        <v>NAV</v>
      </c>
      <c r="N100" s="216">
        <f>INDEX(PM_Sportings[],MATCH(PM_Kompleksais[[#This Row],[Dablībnieka numurs]],PM_Sportings[Dablībnieka numurs],0),8)</f>
        <v>0</v>
      </c>
      <c r="O10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0" s="220" t="str">
        <f>IF(ISNUMBER(PM_Kompleksais[[#This Row],[Vietu
Summa
(AUTO)]]),RANK(PM_Kompleksais[[#This Row],[Vietu
Summa
(AUTO)]],PM_Kompleksais[Vietu
Summa
(AUTO)],1),"Trūkst Rezultāts")</f>
        <v>Trūkst Rezultāts</v>
      </c>
      <c r="R10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1" spans="2:18" ht="15" x14ac:dyDescent="0.25">
      <c r="B101" s="90">
        <v>93</v>
      </c>
      <c r="C101" s="91">
        <f>INDEX(PM_Dalibnieki[],MATCH(PM_Kompleksais[[#This Row],[Dablībnieka numurs]],PM_Dalibnieki[Dablībnieka numurs],0),2)</f>
        <v>0</v>
      </c>
      <c r="D101" s="91" t="str">
        <f>INDEX(PM_Dalibnieki[],MATCH(PM_Kompleksais[[#This Row],[Dablībnieka numurs]],PM_Dalibnieki[Dablībnieka numurs],0),3)</f>
        <v>Juniors</v>
      </c>
      <c r="E101" s="92" t="str">
        <f>INDEX(PM_Dalibnieki[],MATCH(PM_Kompleksais[[#This Row],[Dablībnieka numurs]],PM_Dalibnieki[Dablībnieka numurs],0),4)</f>
        <v>Mārtiņš  Bergs</v>
      </c>
      <c r="F101" s="93">
        <f>INDEX(PM_Cuka[],MATCH(PM_Kompleksais[[#This Row],[Dablībnieka numurs]],PM_Cuka[Dablībnieka numurs],0),12)</f>
        <v>168</v>
      </c>
      <c r="G101" s="215">
        <f>INDEX(PM_Cuka[],MATCH(PM_Kompleksais[[#This Row],[Dablībnieka numurs]],PM_Cuka[Dablībnieka numurs],0),13)</f>
        <v>58</v>
      </c>
      <c r="H101" s="216">
        <f>INDEX(PM_Cuka[],MATCH(PM_Kompleksais[[#This Row],[Dablībnieka numurs]],PM_Cuka[Dablībnieka numurs],0),14)</f>
        <v>58</v>
      </c>
      <c r="I101" s="217">
        <f>INDEX(PM_EULopi[],MATCH(PM_Kompleksais[[#This Row],[Dablībnieka numurs]],PM_EULopi[Dablībnieka numurs],0),33)</f>
        <v>0</v>
      </c>
      <c r="J101" s="215" t="str">
        <f>INDEX(PM_EULopi[],MATCH(PM_Kompleksais[[#This Row],[Dablībnieka numurs]],PM_EULopi[Dablībnieka numurs],0),35)</f>
        <v>NAV</v>
      </c>
      <c r="K101" s="216">
        <f>INDEX(PM_EULopi[],MATCH(PM_Kompleksais[[#This Row],[Dablībnieka numurs]],PM_EULopi[Dablībnieka numurs],0),36)</f>
        <v>0</v>
      </c>
      <c r="L101" s="217">
        <f>INDEX(PM_Sportings[],MATCH(PM_Kompleksais[[#This Row],[Dablībnieka numurs]],PM_Sportings[Dablībnieka numurs],0),6)</f>
        <v>0</v>
      </c>
      <c r="M101" s="215" t="str">
        <f>INDEX(PM_Sportings[],MATCH(PM_Kompleksais[[#This Row],[Dablībnieka numurs]],PM_Sportings[Dablībnieka numurs],0),7)</f>
        <v>NAV</v>
      </c>
      <c r="N101" s="216">
        <f>INDEX(PM_Sportings[],MATCH(PM_Kompleksais[[#This Row],[Dablībnieka numurs]],PM_Sportings[Dablībnieka numurs],0),8)</f>
        <v>0</v>
      </c>
      <c r="O10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1" s="220" t="str">
        <f>IF(ISNUMBER(PM_Kompleksais[[#This Row],[Vietu
Summa
(AUTO)]]),RANK(PM_Kompleksais[[#This Row],[Vietu
Summa
(AUTO)]],PM_Kompleksais[Vietu
Summa
(AUTO)],1),"Trūkst Rezultāts")</f>
        <v>Trūkst Rezultāts</v>
      </c>
      <c r="R10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2" spans="2:18" ht="15" x14ac:dyDescent="0.25">
      <c r="B102" s="90">
        <v>94</v>
      </c>
      <c r="C102" s="91">
        <f>INDEX(PM_Dalibnieki[],MATCH(PM_Kompleksais[[#This Row],[Dablībnieka numurs]],PM_Dalibnieki[Dablībnieka numurs],0),2)</f>
        <v>0</v>
      </c>
      <c r="D102" s="91" t="str">
        <f>INDEX(PM_Dalibnieki[],MATCH(PM_Kompleksais[[#This Row],[Dablībnieka numurs]],PM_Dalibnieki[Dablībnieka numurs],0),3)</f>
        <v>Amatieris</v>
      </c>
      <c r="E102" s="92" t="str">
        <f>INDEX(PM_Dalibnieki[],MATCH(PM_Kompleksais[[#This Row],[Dablībnieka numurs]],PM_Dalibnieki[Dablībnieka numurs],0),4)</f>
        <v>Renārs  Birniks</v>
      </c>
      <c r="F102" s="93">
        <f>INDEX(PM_Cuka[],MATCH(PM_Kompleksais[[#This Row],[Dablībnieka numurs]],PM_Cuka[Dablībnieka numurs],0),12)</f>
        <v>164</v>
      </c>
      <c r="G102" s="215">
        <f>INDEX(PM_Cuka[],MATCH(PM_Kompleksais[[#This Row],[Dablībnieka numurs]],PM_Cuka[Dablībnieka numurs],0),13)</f>
        <v>63</v>
      </c>
      <c r="H102" s="216">
        <f>INDEX(PM_Cuka[],MATCH(PM_Kompleksais[[#This Row],[Dablībnieka numurs]],PM_Cuka[Dablībnieka numurs],0),14)</f>
        <v>64</v>
      </c>
      <c r="I102" s="217">
        <f>INDEX(PM_EULopi[],MATCH(PM_Kompleksais[[#This Row],[Dablībnieka numurs]],PM_EULopi[Dablībnieka numurs],0),33)</f>
        <v>0</v>
      </c>
      <c r="J102" s="215" t="str">
        <f>INDEX(PM_EULopi[],MATCH(PM_Kompleksais[[#This Row],[Dablībnieka numurs]],PM_EULopi[Dablībnieka numurs],0),35)</f>
        <v>NAV</v>
      </c>
      <c r="K102" s="216">
        <f>INDEX(PM_EULopi[],MATCH(PM_Kompleksais[[#This Row],[Dablībnieka numurs]],PM_EULopi[Dablībnieka numurs],0),36)</f>
        <v>0</v>
      </c>
      <c r="L102" s="217">
        <f>INDEX(PM_Sportings[],MATCH(PM_Kompleksais[[#This Row],[Dablībnieka numurs]],PM_Sportings[Dablībnieka numurs],0),6)</f>
        <v>0</v>
      </c>
      <c r="M102" s="215" t="str">
        <f>INDEX(PM_Sportings[],MATCH(PM_Kompleksais[[#This Row],[Dablībnieka numurs]],PM_Sportings[Dablībnieka numurs],0),7)</f>
        <v>NAV</v>
      </c>
      <c r="N102" s="216">
        <f>INDEX(PM_Sportings[],MATCH(PM_Kompleksais[[#This Row],[Dablībnieka numurs]],PM_Sportings[Dablībnieka numurs],0),8)</f>
        <v>0</v>
      </c>
      <c r="O10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2" s="220" t="str">
        <f>IF(ISNUMBER(PM_Kompleksais[[#This Row],[Vietu
Summa
(AUTO)]]),RANK(PM_Kompleksais[[#This Row],[Vietu
Summa
(AUTO)]],PM_Kompleksais[Vietu
Summa
(AUTO)],1),"Trūkst Rezultāts")</f>
        <v>Trūkst Rezultāts</v>
      </c>
      <c r="R102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3" spans="2:18" ht="15" x14ac:dyDescent="0.25">
      <c r="B103" s="90">
        <v>95</v>
      </c>
      <c r="C103" s="91">
        <f>INDEX(PM_Dalibnieki[],MATCH(PM_Kompleksais[[#This Row],[Dablībnieka numurs]],PM_Dalibnieki[Dablībnieka numurs],0),2)</f>
        <v>0</v>
      </c>
      <c r="D103" s="91" t="str">
        <f>INDEX(PM_Dalibnieki[],MATCH(PM_Kompleksais[[#This Row],[Dablībnieka numurs]],PM_Dalibnieki[Dablībnieka numurs],0),3)</f>
        <v>Amatieris</v>
      </c>
      <c r="E103" s="92" t="str">
        <f>INDEX(PM_Dalibnieki[],MATCH(PM_Kompleksais[[#This Row],[Dablībnieka numurs]],PM_Dalibnieki[Dablībnieka numurs],0),4)</f>
        <v>Vitālijs  Ozoliņš</v>
      </c>
      <c r="F103" s="93">
        <f>INDEX(PM_Cuka[],MATCH(PM_Kompleksais[[#This Row],[Dablībnieka numurs]],PM_Cuka[Dablībnieka numurs],0),12)</f>
        <v>178</v>
      </c>
      <c r="G103" s="215">
        <f>INDEX(PM_Cuka[],MATCH(PM_Kompleksais[[#This Row],[Dablībnieka numurs]],PM_Cuka[Dablībnieka numurs],0),13)</f>
        <v>37</v>
      </c>
      <c r="H103" s="216">
        <f>INDEX(PM_Cuka[],MATCH(PM_Kompleksais[[#This Row],[Dablībnieka numurs]],PM_Cuka[Dablībnieka numurs],0),14)</f>
        <v>39</v>
      </c>
      <c r="I103" s="217">
        <f>INDEX(PM_EULopi[],MATCH(PM_Kompleksais[[#This Row],[Dablībnieka numurs]],PM_EULopi[Dablībnieka numurs],0),33)</f>
        <v>0</v>
      </c>
      <c r="J103" s="215" t="str">
        <f>INDEX(PM_EULopi[],MATCH(PM_Kompleksais[[#This Row],[Dablībnieka numurs]],PM_EULopi[Dablībnieka numurs],0),35)</f>
        <v>NAV</v>
      </c>
      <c r="K103" s="216">
        <f>INDEX(PM_EULopi[],MATCH(PM_Kompleksais[[#This Row],[Dablībnieka numurs]],PM_EULopi[Dablībnieka numurs],0),36)</f>
        <v>0</v>
      </c>
      <c r="L103" s="217">
        <f>INDEX(PM_Sportings[],MATCH(PM_Kompleksais[[#This Row],[Dablībnieka numurs]],PM_Sportings[Dablībnieka numurs],0),6)</f>
        <v>33</v>
      </c>
      <c r="M103" s="215">
        <f>INDEX(PM_Sportings[],MATCH(PM_Kompleksais[[#This Row],[Dablībnieka numurs]],PM_Sportings[Dablībnieka numurs],0),7)</f>
        <v>41</v>
      </c>
      <c r="N103" s="216">
        <f>INDEX(PM_Sportings[],MATCH(PM_Kompleksais[[#This Row],[Dablībnieka numurs]],PM_Sportings[Dablībnieka numurs],0),8)</f>
        <v>42</v>
      </c>
      <c r="O10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3" s="220" t="str">
        <f>IF(ISNUMBER(PM_Kompleksais[[#This Row],[Vietu
Summa
(AUTO)]]),RANK(PM_Kompleksais[[#This Row],[Vietu
Summa
(AUTO)]],PM_Kompleksais[Vietu
Summa
(AUTO)],1),"Trūkst Rezultāts")</f>
        <v>Trūkst Rezultāts</v>
      </c>
      <c r="R10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4" spans="2:18" ht="15" x14ac:dyDescent="0.25">
      <c r="B104" s="90">
        <v>96</v>
      </c>
      <c r="C104" s="91">
        <f>INDEX(PM_Dalibnieki[],MATCH(PM_Kompleksais[[#This Row],[Dablībnieka numurs]],PM_Dalibnieki[Dablībnieka numurs],0),2)</f>
        <v>0</v>
      </c>
      <c r="D104" s="91" t="str">
        <f>INDEX(PM_Dalibnieki[],MATCH(PM_Kompleksais[[#This Row],[Dablībnieka numurs]],PM_Dalibnieki[Dablībnieka numurs],0),3)</f>
        <v>Amatieris</v>
      </c>
      <c r="E104" s="92" t="str">
        <f>INDEX(PM_Dalibnieki[],MATCH(PM_Kompleksais[[#This Row],[Dablībnieka numurs]],PM_Dalibnieki[Dablībnieka numurs],0),4)</f>
        <v>Jānis Rūdolfs</v>
      </c>
      <c r="F104" s="93">
        <f>INDEX(PM_Cuka[],MATCH(PM_Kompleksais[[#This Row],[Dablībnieka numurs]],PM_Cuka[Dablībnieka numurs],0),12)</f>
        <v>82</v>
      </c>
      <c r="G104" s="215">
        <f>INDEX(PM_Cuka[],MATCH(PM_Kompleksais[[#This Row],[Dablībnieka numurs]],PM_Cuka[Dablībnieka numurs],0),13)</f>
        <v>88</v>
      </c>
      <c r="H104" s="216">
        <f>INDEX(PM_Cuka[],MATCH(PM_Kompleksais[[#This Row],[Dablībnieka numurs]],PM_Cuka[Dablībnieka numurs],0),14)</f>
        <v>88</v>
      </c>
      <c r="I104" s="217">
        <f>INDEX(PM_EULopi[],MATCH(PM_Kompleksais[[#This Row],[Dablībnieka numurs]],PM_EULopi[Dablībnieka numurs],0),33)</f>
        <v>0</v>
      </c>
      <c r="J104" s="215" t="str">
        <f>INDEX(PM_EULopi[],MATCH(PM_Kompleksais[[#This Row],[Dablībnieka numurs]],PM_EULopi[Dablībnieka numurs],0),35)</f>
        <v>NAV</v>
      </c>
      <c r="K104" s="216">
        <f>INDEX(PM_EULopi[],MATCH(PM_Kompleksais[[#This Row],[Dablībnieka numurs]],PM_EULopi[Dablībnieka numurs],0),36)</f>
        <v>0</v>
      </c>
      <c r="L104" s="217">
        <f>INDEX(PM_Sportings[],MATCH(PM_Kompleksais[[#This Row],[Dablībnieka numurs]],PM_Sportings[Dablībnieka numurs],0),6)</f>
        <v>0</v>
      </c>
      <c r="M104" s="215" t="str">
        <f>INDEX(PM_Sportings[],MATCH(PM_Kompleksais[[#This Row],[Dablībnieka numurs]],PM_Sportings[Dablībnieka numurs],0),7)</f>
        <v>NAV</v>
      </c>
      <c r="N104" s="216">
        <f>INDEX(PM_Sportings[],MATCH(PM_Kompleksais[[#This Row],[Dablībnieka numurs]],PM_Sportings[Dablībnieka numurs],0),8)</f>
        <v>0</v>
      </c>
      <c r="O10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4" s="220" t="str">
        <f>IF(ISNUMBER(PM_Kompleksais[[#This Row],[Vietu
Summa
(AUTO)]]),RANK(PM_Kompleksais[[#This Row],[Vietu
Summa
(AUTO)]],PM_Kompleksais[Vietu
Summa
(AUTO)],1),"Trūkst Rezultāts")</f>
        <v>Trūkst Rezultāts</v>
      </c>
      <c r="R10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5" spans="2:18" ht="15" x14ac:dyDescent="0.25">
      <c r="B105" s="90">
        <v>97</v>
      </c>
      <c r="C105" s="91" t="str">
        <f>INDEX(PM_Dalibnieki[],MATCH(PM_Kompleksais[[#This Row],[Dablībnieka numurs]],PM_Dalibnieki[Dablībnieka numurs],0),2)</f>
        <v>Mārkulīči-Zala arms 3</v>
      </c>
      <c r="D105" s="91" t="str">
        <f>INDEX(PM_Dalibnieki[],MATCH(PM_Kompleksais[[#This Row],[Dablībnieka numurs]],PM_Dalibnieki[Dablībnieka numurs],0),3)</f>
        <v>Juniors</v>
      </c>
      <c r="E105" s="92" t="str">
        <f>INDEX(PM_Dalibnieki[],MATCH(PM_Kompleksais[[#This Row],[Dablībnieka numurs]],PM_Dalibnieki[Dablībnieka numurs],0),4)</f>
        <v>Marina Rjabkova</v>
      </c>
      <c r="F105" s="93">
        <f>INDEX(PM_Cuka[],MATCH(PM_Kompleksais[[#This Row],[Dablībnieka numurs]],PM_Cuka[Dablībnieka numurs],0),12)</f>
        <v>193</v>
      </c>
      <c r="G105" s="215">
        <f>INDEX(PM_Cuka[],MATCH(PM_Kompleksais[[#This Row],[Dablībnieka numurs]],PM_Cuka[Dablībnieka numurs],0),13)</f>
        <v>18</v>
      </c>
      <c r="H105" s="216">
        <f>INDEX(PM_Cuka[],MATCH(PM_Kompleksais[[#This Row],[Dablībnieka numurs]],PM_Cuka[Dablībnieka numurs],0),14)</f>
        <v>18</v>
      </c>
      <c r="I105" s="217">
        <f>INDEX(PM_EULopi[],MATCH(PM_Kompleksais[[#This Row],[Dablībnieka numurs]],PM_EULopi[Dablībnieka numurs],0),33)</f>
        <v>0</v>
      </c>
      <c r="J105" s="215" t="str">
        <f>INDEX(PM_EULopi[],MATCH(PM_Kompleksais[[#This Row],[Dablībnieka numurs]],PM_EULopi[Dablībnieka numurs],0),35)</f>
        <v>NAV</v>
      </c>
      <c r="K105" s="216">
        <f>INDEX(PM_EULopi[],MATCH(PM_Kompleksais[[#This Row],[Dablībnieka numurs]],PM_EULopi[Dablībnieka numurs],0),36)</f>
        <v>0</v>
      </c>
      <c r="L105" s="217">
        <f>INDEX(PM_Sportings[],MATCH(PM_Kompleksais[[#This Row],[Dablībnieka numurs]],PM_Sportings[Dablībnieka numurs],0),6)</f>
        <v>0</v>
      </c>
      <c r="M105" s="215" t="str">
        <f>INDEX(PM_Sportings[],MATCH(PM_Kompleksais[[#This Row],[Dablībnieka numurs]],PM_Sportings[Dablībnieka numurs],0),7)</f>
        <v>NAV</v>
      </c>
      <c r="N105" s="216">
        <f>INDEX(PM_Sportings[],MATCH(PM_Kompleksais[[#This Row],[Dablībnieka numurs]],PM_Sportings[Dablībnieka numurs],0),8)</f>
        <v>0</v>
      </c>
      <c r="O10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5" s="220" t="str">
        <f>IF(ISNUMBER(PM_Kompleksais[[#This Row],[Vietu
Summa
(AUTO)]]),RANK(PM_Kompleksais[[#This Row],[Vietu
Summa
(AUTO)]],PM_Kompleksais[Vietu
Summa
(AUTO)],1),"Trūkst Rezultāts")</f>
        <v>Trūkst Rezultāts</v>
      </c>
      <c r="R10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6" spans="2:18" ht="15" x14ac:dyDescent="0.25">
      <c r="B106" s="90">
        <v>98</v>
      </c>
      <c r="C106" s="91" t="str">
        <f>INDEX(PM_Dalibnieki[],MATCH(PM_Kompleksais[[#This Row],[Dablībnieka numurs]],PM_Dalibnieki[Dablībnieka numurs],0),2)</f>
        <v>Āpškalni</v>
      </c>
      <c r="D106" s="91" t="str">
        <f>INDEX(PM_Dalibnieki[],MATCH(PM_Kompleksais[[#This Row],[Dablībnieka numurs]],PM_Dalibnieki[Dablībnieka numurs],0),3)</f>
        <v>Amatieris</v>
      </c>
      <c r="E106" s="92" t="str">
        <f>INDEX(PM_Dalibnieki[],MATCH(PM_Kompleksais[[#This Row],[Dablībnieka numurs]],PM_Dalibnieki[Dablībnieka numurs],0),4)</f>
        <v>Mārtiņš Žīgurs</v>
      </c>
      <c r="F106" s="93">
        <f>INDEX(PM_Cuka[],MATCH(PM_Kompleksais[[#This Row],[Dablībnieka numurs]],PM_Cuka[Dablībnieka numurs],0),12)</f>
        <v>148</v>
      </c>
      <c r="G106" s="215">
        <f>INDEX(PM_Cuka[],MATCH(PM_Kompleksais[[#This Row],[Dablībnieka numurs]],PM_Cuka[Dablībnieka numurs],0),13)</f>
        <v>77</v>
      </c>
      <c r="H106" s="216">
        <f>INDEX(PM_Cuka[],MATCH(PM_Kompleksais[[#This Row],[Dablībnieka numurs]],PM_Cuka[Dablībnieka numurs],0),14)</f>
        <v>77</v>
      </c>
      <c r="I106" s="217">
        <f>INDEX(PM_EULopi[],MATCH(PM_Kompleksais[[#This Row],[Dablībnieka numurs]],PM_EULopi[Dablībnieka numurs],0),33)</f>
        <v>0</v>
      </c>
      <c r="J106" s="215" t="str">
        <f>INDEX(PM_EULopi[],MATCH(PM_Kompleksais[[#This Row],[Dablībnieka numurs]],PM_EULopi[Dablībnieka numurs],0),35)</f>
        <v>NAV</v>
      </c>
      <c r="K106" s="216">
        <f>INDEX(PM_EULopi[],MATCH(PM_Kompleksais[[#This Row],[Dablībnieka numurs]],PM_EULopi[Dablībnieka numurs],0),36)</f>
        <v>0</v>
      </c>
      <c r="L106" s="217">
        <f>INDEX(PM_Sportings[],MATCH(PM_Kompleksais[[#This Row],[Dablībnieka numurs]],PM_Sportings[Dablībnieka numurs],0),6)</f>
        <v>0</v>
      </c>
      <c r="M106" s="224" t="str">
        <f>INDEX(PM_Sportings[],MATCH(PM_Kompleksais[[#This Row],[Dablībnieka numurs]],PM_Sportings[Dablībnieka numurs],0),7)</f>
        <v>NAV</v>
      </c>
      <c r="N106" s="216">
        <f>INDEX(PM_Sportings[],MATCH(PM_Kompleksais[[#This Row],[Dablībnieka numurs]],PM_Sportings[Dablībnieka numurs],0),8)</f>
        <v>0</v>
      </c>
      <c r="O10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6" s="220" t="str">
        <f>IF(ISNUMBER(PM_Kompleksais[[#This Row],[Vietu
Summa
(AUTO)]]),RANK(PM_Kompleksais[[#This Row],[Vietu
Summa
(AUTO)]],PM_Kompleksais[Vietu
Summa
(AUTO)],1),"Trūkst Rezultāts")</f>
        <v>Trūkst Rezultāts</v>
      </c>
      <c r="R106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7" spans="2:18" ht="15" x14ac:dyDescent="0.25">
      <c r="B107" s="90">
        <v>99</v>
      </c>
      <c r="C107" s="91" t="str">
        <f>INDEX(PM_Dalibnieki[],MATCH(PM_Kompleksais[[#This Row],[Dablībnieka numurs]],PM_Dalibnieki[Dablībnieka numurs],0),2)</f>
        <v>Āpškalni</v>
      </c>
      <c r="D107" s="91" t="str">
        <f>INDEX(PM_Dalibnieki[],MATCH(PM_Kompleksais[[#This Row],[Dablībnieka numurs]],PM_Dalibnieki[Dablībnieka numurs],0),3)</f>
        <v>Juniors</v>
      </c>
      <c r="E107" s="92" t="str">
        <f>INDEX(PM_Dalibnieki[],MATCH(PM_Kompleksais[[#This Row],[Dablībnieka numurs]],PM_Dalibnieki[Dablībnieka numurs],0),4)</f>
        <v>Elīna Žīgure</v>
      </c>
      <c r="F107" s="93">
        <f>INDEX(PM_Cuka[],MATCH(PM_Kompleksais[[#This Row],[Dablībnieka numurs]],PM_Cuka[Dablībnieka numurs],0),12)</f>
        <v>123</v>
      </c>
      <c r="G107" s="215">
        <f>INDEX(PM_Cuka[],MATCH(PM_Kompleksais[[#This Row],[Dablībnieka numurs]],PM_Cuka[Dablībnieka numurs],0),13)</f>
        <v>83</v>
      </c>
      <c r="H107" s="216">
        <f>INDEX(PM_Cuka[],MATCH(PM_Kompleksais[[#This Row],[Dablībnieka numurs]],PM_Cuka[Dablībnieka numurs],0),14)</f>
        <v>83</v>
      </c>
      <c r="I107" s="217">
        <f>INDEX(PM_EULopi[],MATCH(PM_Kompleksais[[#This Row],[Dablībnieka numurs]],PM_EULopi[Dablībnieka numurs],0),33)</f>
        <v>0</v>
      </c>
      <c r="J107" s="215" t="str">
        <f>INDEX(PM_EULopi[],MATCH(PM_Kompleksais[[#This Row],[Dablībnieka numurs]],PM_EULopi[Dablībnieka numurs],0),35)</f>
        <v>NAV</v>
      </c>
      <c r="K107" s="216">
        <f>INDEX(PM_EULopi[],MATCH(PM_Kompleksais[[#This Row],[Dablībnieka numurs]],PM_EULopi[Dablībnieka numurs],0),36)</f>
        <v>0</v>
      </c>
      <c r="L107" s="217">
        <f>INDEX(PM_Sportings[],MATCH(PM_Kompleksais[[#This Row],[Dablībnieka numurs]],PM_Sportings[Dablībnieka numurs],0),6)</f>
        <v>0</v>
      </c>
      <c r="M107" s="215" t="str">
        <f>INDEX(PM_Sportings[],MATCH(PM_Kompleksais[[#This Row],[Dablībnieka numurs]],PM_Sportings[Dablībnieka numurs],0),7)</f>
        <v>NAV</v>
      </c>
      <c r="N107" s="216">
        <f>INDEX(PM_Sportings[],MATCH(PM_Kompleksais[[#This Row],[Dablībnieka numurs]],PM_Sportings[Dablībnieka numurs],0),8)</f>
        <v>0</v>
      </c>
      <c r="O10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7" s="220" t="str">
        <f>IF(ISNUMBER(PM_Kompleksais[[#This Row],[Vietu
Summa
(AUTO)]]),RANK(PM_Kompleksais[[#This Row],[Vietu
Summa
(AUTO)]],PM_Kompleksais[Vietu
Summa
(AUTO)],1),"Trūkst Rezultāts")</f>
        <v>Trūkst Rezultāts</v>
      </c>
      <c r="R10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8" spans="2:18" ht="15" x14ac:dyDescent="0.25">
      <c r="B108" s="90">
        <v>100</v>
      </c>
      <c r="C108" s="91" t="str">
        <f>INDEX(PM_Dalibnieki[],MATCH(PM_Kompleksais[[#This Row],[Dablībnieka numurs]],PM_Dalibnieki[Dablībnieka numurs],0),2)</f>
        <v>Āpškalni</v>
      </c>
      <c r="D108" s="91" t="str">
        <f>INDEX(PM_Dalibnieki[],MATCH(PM_Kompleksais[[#This Row],[Dablībnieka numurs]],PM_Dalibnieki[Dablībnieka numurs],0),3)</f>
        <v>Amatieris</v>
      </c>
      <c r="E108" s="92" t="str">
        <f>INDEX(PM_Dalibnieki[],MATCH(PM_Kompleksais[[#This Row],[Dablībnieka numurs]],PM_Dalibnieki[Dablībnieka numurs],0),4)</f>
        <v>Agris Anšmits</v>
      </c>
      <c r="F108" s="93">
        <f>INDEX(PM_Cuka[],MATCH(PM_Kompleksais[[#This Row],[Dablībnieka numurs]],PM_Cuka[Dablībnieka numurs],0),12)</f>
        <v>156</v>
      </c>
      <c r="G108" s="215">
        <f>INDEX(PM_Cuka[],MATCH(PM_Kompleksais[[#This Row],[Dablībnieka numurs]],PM_Cuka[Dablībnieka numurs],0),13)</f>
        <v>72</v>
      </c>
      <c r="H108" s="216">
        <f>INDEX(PM_Cuka[],MATCH(PM_Kompleksais[[#This Row],[Dablībnieka numurs]],PM_Cuka[Dablībnieka numurs],0),14)</f>
        <v>72</v>
      </c>
      <c r="I108" s="217">
        <f>INDEX(PM_EULopi[],MATCH(PM_Kompleksais[[#This Row],[Dablībnieka numurs]],PM_EULopi[Dablībnieka numurs],0),33)</f>
        <v>0</v>
      </c>
      <c r="J108" s="215" t="str">
        <f>INDEX(PM_EULopi[],MATCH(PM_Kompleksais[[#This Row],[Dablībnieka numurs]],PM_EULopi[Dablībnieka numurs],0),35)</f>
        <v>NAV</v>
      </c>
      <c r="K108" s="216">
        <f>INDEX(PM_EULopi[],MATCH(PM_Kompleksais[[#This Row],[Dablībnieka numurs]],PM_EULopi[Dablībnieka numurs],0),36)</f>
        <v>0</v>
      </c>
      <c r="L108" s="217">
        <f>INDEX(PM_Sportings[],MATCH(PM_Kompleksais[[#This Row],[Dablībnieka numurs]],PM_Sportings[Dablībnieka numurs],0),6)</f>
        <v>0</v>
      </c>
      <c r="M108" s="215" t="str">
        <f>INDEX(PM_Sportings[],MATCH(PM_Kompleksais[[#This Row],[Dablībnieka numurs]],PM_Sportings[Dablībnieka numurs],0),7)</f>
        <v>NAV</v>
      </c>
      <c r="N108" s="216">
        <f>INDEX(PM_Sportings[],MATCH(PM_Kompleksais[[#This Row],[Dablībnieka numurs]],PM_Sportings[Dablībnieka numurs],0),8)</f>
        <v>0</v>
      </c>
      <c r="O10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8" s="220" t="str">
        <f>IF(ISNUMBER(PM_Kompleksais[[#This Row],[Vietu
Summa
(AUTO)]]),RANK(PM_Kompleksais[[#This Row],[Vietu
Summa
(AUTO)]],PM_Kompleksais[Vietu
Summa
(AUTO)],1),"Trūkst Rezultāts")</f>
        <v>Trūkst Rezultāts</v>
      </c>
      <c r="R108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09" spans="2:18" ht="15" x14ac:dyDescent="0.25">
      <c r="B109" s="90">
        <v>101</v>
      </c>
      <c r="C109" s="91" t="str">
        <f>INDEX(PM_Dalibnieki[],MATCH(PM_Kompleksais[[#This Row],[Dablībnieka numurs]],PM_Dalibnieki[Dablībnieka numurs],0),2)</f>
        <v>Āpškalni</v>
      </c>
      <c r="D109" s="91" t="str">
        <f>INDEX(PM_Dalibnieki[],MATCH(PM_Kompleksais[[#This Row],[Dablībnieka numurs]],PM_Dalibnieki[Dablībnieka numurs],0),3)</f>
        <v>Amatieris</v>
      </c>
      <c r="E109" s="92" t="str">
        <f>INDEX(PM_Dalibnieki[],MATCH(PM_Kompleksais[[#This Row],[Dablībnieka numurs]],PM_Dalibnieki[Dablībnieka numurs],0),4)</f>
        <v>Aleksejs Bosakovs</v>
      </c>
      <c r="F109" s="93">
        <f>INDEX(PM_Cuka[],MATCH(PM_Kompleksais[[#This Row],[Dablībnieka numurs]],PM_Cuka[Dablībnieka numurs],0),12)</f>
        <v>173</v>
      </c>
      <c r="G109" s="215">
        <f>INDEX(PM_Cuka[],MATCH(PM_Kompleksais[[#This Row],[Dablībnieka numurs]],PM_Cuka[Dablībnieka numurs],0),13)</f>
        <v>52</v>
      </c>
      <c r="H109" s="216">
        <f>INDEX(PM_Cuka[],MATCH(PM_Kompleksais[[#This Row],[Dablībnieka numurs]],PM_Cuka[Dablībnieka numurs],0),14)</f>
        <v>54</v>
      </c>
      <c r="I109" s="217">
        <f>INDEX(PM_EULopi[],MATCH(PM_Kompleksais[[#This Row],[Dablībnieka numurs]],PM_EULopi[Dablībnieka numurs],0),33)</f>
        <v>0</v>
      </c>
      <c r="J109" s="215" t="str">
        <f>INDEX(PM_EULopi[],MATCH(PM_Kompleksais[[#This Row],[Dablībnieka numurs]],PM_EULopi[Dablībnieka numurs],0),35)</f>
        <v>NAV</v>
      </c>
      <c r="K109" s="216">
        <f>INDEX(PM_EULopi[],MATCH(PM_Kompleksais[[#This Row],[Dablībnieka numurs]],PM_EULopi[Dablībnieka numurs],0),36)</f>
        <v>0</v>
      </c>
      <c r="L109" s="217">
        <f>INDEX(PM_Sportings[],MATCH(PM_Kompleksais[[#This Row],[Dablībnieka numurs]],PM_Sportings[Dablībnieka numurs],0),6)</f>
        <v>0</v>
      </c>
      <c r="M109" s="215" t="str">
        <f>INDEX(PM_Sportings[],MATCH(PM_Kompleksais[[#This Row],[Dablībnieka numurs]],PM_Sportings[Dablībnieka numurs],0),7)</f>
        <v>NAV</v>
      </c>
      <c r="N109" s="216">
        <f>INDEX(PM_Sportings[],MATCH(PM_Kompleksais[[#This Row],[Dablībnieka numurs]],PM_Sportings[Dablībnieka numurs],0),8)</f>
        <v>0</v>
      </c>
      <c r="O10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0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09" s="220" t="str">
        <f>IF(ISNUMBER(PM_Kompleksais[[#This Row],[Vietu
Summa
(AUTO)]]),RANK(PM_Kompleksais[[#This Row],[Vietu
Summa
(AUTO)]],PM_Kompleksais[Vietu
Summa
(AUTO)],1),"Trūkst Rezultāts")</f>
        <v>Trūkst Rezultāts</v>
      </c>
      <c r="R10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0" spans="2:18" ht="15" x14ac:dyDescent="0.25">
      <c r="B110" s="90">
        <v>102</v>
      </c>
      <c r="C110" s="91">
        <f>INDEX(PM_Dalibnieki[],MATCH(PM_Kompleksais[[#This Row],[Dablībnieka numurs]],PM_Dalibnieki[Dablībnieka numurs],0),2)</f>
        <v>0</v>
      </c>
      <c r="D110" s="91" t="str">
        <f>INDEX(PM_Dalibnieki[],MATCH(PM_Kompleksais[[#This Row],[Dablībnieka numurs]],PM_Dalibnieki[Dablībnieka numurs],0),3)</f>
        <v>Amatieris</v>
      </c>
      <c r="E110" s="92" t="str">
        <f>INDEX(PM_Dalibnieki[],MATCH(PM_Kompleksais[[#This Row],[Dablībnieka numurs]],PM_Dalibnieki[Dablībnieka numurs],0),4)</f>
        <v>Māris Ķirķis</v>
      </c>
      <c r="F110" s="93">
        <f>INDEX(PM_Cuka[],MATCH(PM_Kompleksais[[#This Row],[Dablībnieka numurs]],PM_Cuka[Dablībnieka numurs],0),12)</f>
        <v>0</v>
      </c>
      <c r="G110" s="215" t="str">
        <f>INDEX(PM_Cuka[],MATCH(PM_Kompleksais[[#This Row],[Dablībnieka numurs]],PM_Cuka[Dablībnieka numurs],0),13)</f>
        <v>NAV</v>
      </c>
      <c r="H110" s="216">
        <f>INDEX(PM_Cuka[],MATCH(PM_Kompleksais[[#This Row],[Dablībnieka numurs]],PM_Cuka[Dablībnieka numurs],0),14)</f>
        <v>0</v>
      </c>
      <c r="I110" s="217">
        <f>INDEX(PM_EULopi[],MATCH(PM_Kompleksais[[#This Row],[Dablībnieka numurs]],PM_EULopi[Dablībnieka numurs],0),33)</f>
        <v>165</v>
      </c>
      <c r="J110" s="215">
        <f>INDEX(PM_EULopi[],MATCH(PM_Kompleksais[[#This Row],[Dablībnieka numurs]],PM_EULopi[Dablībnieka numurs],0),35)</f>
        <v>35</v>
      </c>
      <c r="K110" s="216">
        <f>INDEX(PM_EULopi[],MATCH(PM_Kompleksais[[#This Row],[Dablībnieka numurs]],PM_EULopi[Dablībnieka numurs],0),36)</f>
        <v>35</v>
      </c>
      <c r="L110" s="217">
        <f>INDEX(PM_Sportings[],MATCH(PM_Kompleksais[[#This Row],[Dablībnieka numurs]],PM_Sportings[Dablībnieka numurs],0),6)</f>
        <v>29</v>
      </c>
      <c r="M110" s="215">
        <f>INDEX(PM_Sportings[],MATCH(PM_Kompleksais[[#This Row],[Dablībnieka numurs]],PM_Sportings[Dablībnieka numurs],0),7)</f>
        <v>51</v>
      </c>
      <c r="N110" s="216">
        <f>INDEX(PM_Sportings[],MATCH(PM_Kompleksais[[#This Row],[Dablībnieka numurs]],PM_Sportings[Dablībnieka numurs],0),8)</f>
        <v>51</v>
      </c>
      <c r="O11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0" s="220" t="str">
        <f>IF(ISNUMBER(PM_Kompleksais[[#This Row],[Vietu
Summa
(AUTO)]]),RANK(PM_Kompleksais[[#This Row],[Vietu
Summa
(AUTO)]],PM_Kompleksais[Vietu
Summa
(AUTO)],1),"Trūkst Rezultāts")</f>
        <v>Trūkst Rezultāts</v>
      </c>
      <c r="R110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1" spans="2:18" ht="15" x14ac:dyDescent="0.25">
      <c r="B111" s="90">
        <v>103</v>
      </c>
      <c r="C111" s="91">
        <f>INDEX(PM_Dalibnieki[],MATCH(PM_Kompleksais[[#This Row],[Dablībnieka numurs]],PM_Dalibnieki[Dablībnieka numurs],0),2)</f>
        <v>0</v>
      </c>
      <c r="D111" s="91" t="str">
        <f>INDEX(PM_Dalibnieki[],MATCH(PM_Kompleksais[[#This Row],[Dablībnieka numurs]],PM_Dalibnieki[Dablībnieka numurs],0),3)</f>
        <v>Amatieris</v>
      </c>
      <c r="E111" s="92" t="str">
        <f>INDEX(PM_Dalibnieki[],MATCH(PM_Kompleksais[[#This Row],[Dablībnieka numurs]],PM_Dalibnieki[Dablībnieka numurs],0),4)</f>
        <v>Kaspars Ancāns</v>
      </c>
      <c r="F111" s="93">
        <f>INDEX(PM_Cuka[],MATCH(PM_Kompleksais[[#This Row],[Dablībnieka numurs]],PM_Cuka[Dablībnieka numurs],0),12)</f>
        <v>149</v>
      </c>
      <c r="G111" s="215">
        <f>INDEX(PM_Cuka[],MATCH(PM_Kompleksais[[#This Row],[Dablībnieka numurs]],PM_Cuka[Dablībnieka numurs],0),13)</f>
        <v>76</v>
      </c>
      <c r="H111" s="216">
        <f>INDEX(PM_Cuka[],MATCH(PM_Kompleksais[[#This Row],[Dablībnieka numurs]],PM_Cuka[Dablībnieka numurs],0),14)</f>
        <v>76</v>
      </c>
      <c r="I111" s="217">
        <f>INDEX(PM_EULopi[],MATCH(PM_Kompleksais[[#This Row],[Dablībnieka numurs]],PM_EULopi[Dablībnieka numurs],0),33)</f>
        <v>0</v>
      </c>
      <c r="J111" s="215" t="str">
        <f>INDEX(PM_EULopi[],MATCH(PM_Kompleksais[[#This Row],[Dablībnieka numurs]],PM_EULopi[Dablībnieka numurs],0),35)</f>
        <v>NAV</v>
      </c>
      <c r="K111" s="216">
        <f>INDEX(PM_EULopi[],MATCH(PM_Kompleksais[[#This Row],[Dablībnieka numurs]],PM_EULopi[Dablībnieka numurs],0),36)</f>
        <v>0</v>
      </c>
      <c r="L111" s="217">
        <f>INDEX(PM_Sportings[],MATCH(PM_Kompleksais[[#This Row],[Dablībnieka numurs]],PM_Sportings[Dablībnieka numurs],0),6)</f>
        <v>0</v>
      </c>
      <c r="M111" s="215" t="str">
        <f>INDEX(PM_Sportings[],MATCH(PM_Kompleksais[[#This Row],[Dablībnieka numurs]],PM_Sportings[Dablībnieka numurs],0),7)</f>
        <v>NAV</v>
      </c>
      <c r="N111" s="216">
        <f>INDEX(PM_Sportings[],MATCH(PM_Kompleksais[[#This Row],[Dablībnieka numurs]],PM_Sportings[Dablībnieka numurs],0),8)</f>
        <v>0</v>
      </c>
      <c r="O11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1" s="220" t="str">
        <f>IF(ISNUMBER(PM_Kompleksais[[#This Row],[Vietu
Summa
(AUTO)]]),RANK(PM_Kompleksais[[#This Row],[Vietu
Summa
(AUTO)]],PM_Kompleksais[Vietu
Summa
(AUTO)],1),"Trūkst Rezultāts")</f>
        <v>Trūkst Rezultāts</v>
      </c>
      <c r="R11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2" spans="2:18" ht="15" x14ac:dyDescent="0.25">
      <c r="B112" s="90">
        <v>104</v>
      </c>
      <c r="C112" s="91" t="str">
        <f>INDEX(PM_Dalibnieki[],MATCH(PM_Kompleksais[[#This Row],[Dablībnieka numurs]],PM_Dalibnieki[Dablībnieka numurs],0),2)</f>
        <v>Mārkulīči-Zala arms 2</v>
      </c>
      <c r="D112" s="91" t="str">
        <f>INDEX(PM_Dalibnieki[],MATCH(PM_Kompleksais[[#This Row],[Dablībnieka numurs]],PM_Dalibnieki[Dablībnieka numurs],0),3)</f>
        <v>Meistars</v>
      </c>
      <c r="E112" s="92" t="str">
        <f>INDEX(PM_Dalibnieki[],MATCH(PM_Kompleksais[[#This Row],[Dablībnieka numurs]],PM_Dalibnieki[Dablībnieka numurs],0),4)</f>
        <v>Ojārs Dālders</v>
      </c>
      <c r="F112" s="93">
        <f>INDEX(PM_Cuka[],MATCH(PM_Kompleksais[[#This Row],[Dablībnieka numurs]],PM_Cuka[Dablībnieka numurs],0),12)</f>
        <v>281</v>
      </c>
      <c r="G112" s="215">
        <f>INDEX(PM_Cuka[],MATCH(PM_Kompleksais[[#This Row],[Dablībnieka numurs]],PM_Cuka[Dablībnieka numurs],0),13)</f>
        <v>11</v>
      </c>
      <c r="H112" s="216">
        <f>INDEX(PM_Cuka[],MATCH(PM_Kompleksais[[#This Row],[Dablībnieka numurs]],PM_Cuka[Dablībnieka numurs],0),14)</f>
        <v>11</v>
      </c>
      <c r="I112" s="217">
        <f>INDEX(PM_EULopi[],MATCH(PM_Kompleksais[[#This Row],[Dablībnieka numurs]],PM_EULopi[Dablībnieka numurs],0),33)</f>
        <v>135</v>
      </c>
      <c r="J112" s="215">
        <f>INDEX(PM_EULopi[],MATCH(PM_Kompleksais[[#This Row],[Dablībnieka numurs]],PM_EULopi[Dablībnieka numurs],0),35)</f>
        <v>52</v>
      </c>
      <c r="K112" s="216">
        <f>INDEX(PM_EULopi[],MATCH(PM_Kompleksais[[#This Row],[Dablībnieka numurs]],PM_EULopi[Dablībnieka numurs],0),36)</f>
        <v>52</v>
      </c>
      <c r="L112" s="217">
        <f>INDEX(PM_Sportings[],MATCH(PM_Kompleksais[[#This Row],[Dablībnieka numurs]],PM_Sportings[Dablībnieka numurs],0),6)</f>
        <v>0</v>
      </c>
      <c r="M112" s="215" t="str">
        <f>INDEX(PM_Sportings[],MATCH(PM_Kompleksais[[#This Row],[Dablībnieka numurs]],PM_Sportings[Dablībnieka numurs],0),7)</f>
        <v>NAV</v>
      </c>
      <c r="N112" s="216">
        <f>INDEX(PM_Sportings[],MATCH(PM_Kompleksais[[#This Row],[Dablībnieka numurs]],PM_Sportings[Dablībnieka numurs],0),8)</f>
        <v>0</v>
      </c>
      <c r="O11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2" s="220" t="str">
        <f>IF(ISNUMBER(PM_Kompleksais[[#This Row],[Vietu
Summa
(AUTO)]]),RANK(PM_Kompleksais[[#This Row],[Vietu
Summa
(AUTO)]],PM_Kompleksais[Vietu
Summa
(AUTO)],1),"Trūkst Rezultāts")</f>
        <v>Trūkst Rezultāts</v>
      </c>
      <c r="R11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3" spans="2:18" ht="15" x14ac:dyDescent="0.25">
      <c r="B113" s="90">
        <v>105</v>
      </c>
      <c r="C113" s="91">
        <f>INDEX(PM_Dalibnieki[],MATCH(PM_Kompleksais[[#This Row],[Dablībnieka numurs]],PM_Dalibnieki[Dablībnieka numurs],0),2)</f>
        <v>0</v>
      </c>
      <c r="D113" s="91" t="str">
        <f>INDEX(PM_Dalibnieki[],MATCH(PM_Kompleksais[[#This Row],[Dablībnieka numurs]],PM_Dalibnieki[Dablībnieka numurs],0),3)</f>
        <v>Amatieris</v>
      </c>
      <c r="E113" s="92" t="str">
        <f>INDEX(PM_Dalibnieki[],MATCH(PM_Kompleksais[[#This Row],[Dablībnieka numurs]],PM_Dalibnieki[Dablībnieka numurs],0),4)</f>
        <v>Modris Irbens</v>
      </c>
      <c r="F113" s="93">
        <f>INDEX(PM_Cuka[],MATCH(PM_Kompleksais[[#This Row],[Dablībnieka numurs]],PM_Cuka[Dablībnieka numurs],0),12)</f>
        <v>0</v>
      </c>
      <c r="G113" s="215" t="str">
        <f>INDEX(PM_Cuka[],MATCH(PM_Kompleksais[[#This Row],[Dablībnieka numurs]],PM_Cuka[Dablībnieka numurs],0),13)</f>
        <v>NAV</v>
      </c>
      <c r="H113" s="216">
        <f>INDEX(PM_Cuka[],MATCH(PM_Kompleksais[[#This Row],[Dablībnieka numurs]],PM_Cuka[Dablībnieka numurs],0),14)</f>
        <v>0</v>
      </c>
      <c r="I113" s="217">
        <f>INDEX(PM_EULopi[],MATCH(PM_Kompleksais[[#This Row],[Dablībnieka numurs]],PM_EULopi[Dablībnieka numurs],0),33)</f>
        <v>90</v>
      </c>
      <c r="J113" s="215">
        <f>INDEX(PM_EULopi[],MATCH(PM_Kompleksais[[#This Row],[Dablībnieka numurs]],PM_EULopi[Dablībnieka numurs],0),35)</f>
        <v>72</v>
      </c>
      <c r="K113" s="216">
        <f>INDEX(PM_EULopi[],MATCH(PM_Kompleksais[[#This Row],[Dablībnieka numurs]],PM_EULopi[Dablībnieka numurs],0),36)</f>
        <v>72</v>
      </c>
      <c r="L113" s="217">
        <f>INDEX(PM_Sportings[],MATCH(PM_Kompleksais[[#This Row],[Dablībnieka numurs]],PM_Sportings[Dablībnieka numurs],0),6)</f>
        <v>0</v>
      </c>
      <c r="M113" s="215" t="str">
        <f>INDEX(PM_Sportings[],MATCH(PM_Kompleksais[[#This Row],[Dablībnieka numurs]],PM_Sportings[Dablībnieka numurs],0),7)</f>
        <v>NAV</v>
      </c>
      <c r="N113" s="216">
        <f>INDEX(PM_Sportings[],MATCH(PM_Kompleksais[[#This Row],[Dablībnieka numurs]],PM_Sportings[Dablībnieka numurs],0),8)</f>
        <v>0</v>
      </c>
      <c r="O11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3" s="220" t="str">
        <f>IF(ISNUMBER(PM_Kompleksais[[#This Row],[Vietu
Summa
(AUTO)]]),RANK(PM_Kompleksais[[#This Row],[Vietu
Summa
(AUTO)]],PM_Kompleksais[Vietu
Summa
(AUTO)],1),"Trūkst Rezultāts")</f>
        <v>Trūkst Rezultāts</v>
      </c>
      <c r="R11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4" spans="2:18" ht="15" x14ac:dyDescent="0.25">
      <c r="B114" s="90">
        <v>106</v>
      </c>
      <c r="C114" s="91">
        <f>INDEX(PM_Dalibnieki[],MATCH(PM_Kompleksais[[#This Row],[Dablībnieka numurs]],PM_Dalibnieki[Dablībnieka numurs],0),2)</f>
        <v>0</v>
      </c>
      <c r="D114" s="91" t="str">
        <f>INDEX(PM_Dalibnieki[],MATCH(PM_Kompleksais[[#This Row],[Dablībnieka numurs]],PM_Dalibnieki[Dablībnieka numurs],0),3)</f>
        <v>Amatieris</v>
      </c>
      <c r="E114" s="92" t="str">
        <f>INDEX(PM_Dalibnieki[],MATCH(PM_Kompleksais[[#This Row],[Dablībnieka numurs]],PM_Dalibnieki[Dablībnieka numurs],0),4)</f>
        <v>Indars Ziemiņš</v>
      </c>
      <c r="F114" s="93">
        <f>INDEX(PM_Cuka[],MATCH(PM_Kompleksais[[#This Row],[Dablībnieka numurs]],PM_Cuka[Dablībnieka numurs],0),12)</f>
        <v>164</v>
      </c>
      <c r="G114" s="215">
        <f>INDEX(PM_Cuka[],MATCH(PM_Kompleksais[[#This Row],[Dablībnieka numurs]],PM_Cuka[Dablībnieka numurs],0),13)</f>
        <v>63</v>
      </c>
      <c r="H114" s="216">
        <f>INDEX(PM_Cuka[],MATCH(PM_Kompleksais[[#This Row],[Dablībnieka numurs]],PM_Cuka[Dablībnieka numurs],0),14)</f>
        <v>65</v>
      </c>
      <c r="I114" s="217">
        <f>INDEX(PM_EULopi[],MATCH(PM_Kompleksais[[#This Row],[Dablībnieka numurs]],PM_EULopi[Dablībnieka numurs],0),33)</f>
        <v>0</v>
      </c>
      <c r="J114" s="215" t="str">
        <f>INDEX(PM_EULopi[],MATCH(PM_Kompleksais[[#This Row],[Dablībnieka numurs]],PM_EULopi[Dablībnieka numurs],0),35)</f>
        <v>NAV</v>
      </c>
      <c r="K114" s="216">
        <f>INDEX(PM_EULopi[],MATCH(PM_Kompleksais[[#This Row],[Dablībnieka numurs]],PM_EULopi[Dablībnieka numurs],0),36)</f>
        <v>0</v>
      </c>
      <c r="L114" s="217">
        <f>INDEX(PM_Sportings[],MATCH(PM_Kompleksais[[#This Row],[Dablībnieka numurs]],PM_Sportings[Dablībnieka numurs],0),6)</f>
        <v>33</v>
      </c>
      <c r="M114" s="215">
        <f>INDEX(PM_Sportings[],MATCH(PM_Kompleksais[[#This Row],[Dablībnieka numurs]],PM_Sportings[Dablībnieka numurs],0),7)</f>
        <v>41</v>
      </c>
      <c r="N114" s="216">
        <f>INDEX(PM_Sportings[],MATCH(PM_Kompleksais[[#This Row],[Dablībnieka numurs]],PM_Sportings[Dablībnieka numurs],0),8)</f>
        <v>44</v>
      </c>
      <c r="O11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4" s="220" t="str">
        <f>IF(ISNUMBER(PM_Kompleksais[[#This Row],[Vietu
Summa
(AUTO)]]),RANK(PM_Kompleksais[[#This Row],[Vietu
Summa
(AUTO)]],PM_Kompleksais[Vietu
Summa
(AUTO)],1),"Trūkst Rezultāts")</f>
        <v>Trūkst Rezultāts</v>
      </c>
      <c r="R11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5" spans="2:18" ht="15" x14ac:dyDescent="0.25">
      <c r="B115" s="90">
        <v>107</v>
      </c>
      <c r="C115" s="91" t="str">
        <f>INDEX(PM_Dalibnieki[],MATCH(PM_Kompleksais[[#This Row],[Dablībnieka numurs]],PM_Dalibnieki[Dablībnieka numurs],0),2)</f>
        <v>Bebra kungs 1</v>
      </c>
      <c r="D115" s="91" t="str">
        <f>INDEX(PM_Dalibnieki[],MATCH(PM_Kompleksais[[#This Row],[Dablībnieka numurs]],PM_Dalibnieki[Dablībnieka numurs],0),3)</f>
        <v>Juniors</v>
      </c>
      <c r="E115" s="92" t="str">
        <f>INDEX(PM_Dalibnieki[],MATCH(PM_Kompleksais[[#This Row],[Dablībnieka numurs]],PM_Dalibnieki[Dablībnieka numurs],0),4)</f>
        <v>Beāte Goba</v>
      </c>
      <c r="F115" s="93">
        <f>INDEX(PM_Cuka[],MATCH(PM_Kompleksais[[#This Row],[Dablībnieka numurs]],PM_Cuka[Dablībnieka numurs],0),12)</f>
        <v>176</v>
      </c>
      <c r="G115" s="215">
        <f>INDEX(PM_Cuka[],MATCH(PM_Kompleksais[[#This Row],[Dablībnieka numurs]],PM_Cuka[Dablībnieka numurs],0),13)</f>
        <v>42</v>
      </c>
      <c r="H115" s="216">
        <f>INDEX(PM_Cuka[],MATCH(PM_Kompleksais[[#This Row],[Dablībnieka numurs]],PM_Cuka[Dablībnieka numurs],0),14)</f>
        <v>43</v>
      </c>
      <c r="I115" s="217">
        <f>INDEX(PM_EULopi[],MATCH(PM_Kompleksais[[#This Row],[Dablībnieka numurs]],PM_EULopi[Dablībnieka numurs],0),33)</f>
        <v>0</v>
      </c>
      <c r="J115" s="215" t="str">
        <f>INDEX(PM_EULopi[],MATCH(PM_Kompleksais[[#This Row],[Dablībnieka numurs]],PM_EULopi[Dablībnieka numurs],0),35)</f>
        <v>NAV</v>
      </c>
      <c r="K115" s="216">
        <f>INDEX(PM_EULopi[],MATCH(PM_Kompleksais[[#This Row],[Dablībnieka numurs]],PM_EULopi[Dablībnieka numurs],0),36)</f>
        <v>0</v>
      </c>
      <c r="L115" s="217">
        <f>INDEX(PM_Sportings[],MATCH(PM_Kompleksais[[#This Row],[Dablībnieka numurs]],PM_Sportings[Dablībnieka numurs],0),6)</f>
        <v>0</v>
      </c>
      <c r="M115" s="215" t="str">
        <f>INDEX(PM_Sportings[],MATCH(PM_Kompleksais[[#This Row],[Dablībnieka numurs]],PM_Sportings[Dablībnieka numurs],0),7)</f>
        <v>NAV</v>
      </c>
      <c r="N115" s="216">
        <f>INDEX(PM_Sportings[],MATCH(PM_Kompleksais[[#This Row],[Dablībnieka numurs]],PM_Sportings[Dablībnieka numurs],0),8)</f>
        <v>0</v>
      </c>
      <c r="O11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5" s="220" t="str">
        <f>IF(ISNUMBER(PM_Kompleksais[[#This Row],[Vietu
Summa
(AUTO)]]),RANK(PM_Kompleksais[[#This Row],[Vietu
Summa
(AUTO)]],PM_Kompleksais[Vietu
Summa
(AUTO)],1),"Trūkst Rezultāts")</f>
        <v>Trūkst Rezultāts</v>
      </c>
      <c r="R11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6" spans="2:18" ht="15" x14ac:dyDescent="0.25">
      <c r="B116" s="90">
        <v>109</v>
      </c>
      <c r="C116" s="91">
        <f>INDEX(PM_Dalibnieki[],MATCH(PM_Kompleksais[[#This Row],[Dablībnieka numurs]],PM_Dalibnieki[Dablībnieka numurs],0),2)</f>
        <v>0</v>
      </c>
      <c r="D116" s="91" t="str">
        <f>INDEX(PM_Dalibnieki[],MATCH(PM_Kompleksais[[#This Row],[Dablībnieka numurs]],PM_Dalibnieki[Dablībnieka numurs],0),3)</f>
        <v>Amatieris</v>
      </c>
      <c r="E116" s="92" t="str">
        <f>INDEX(PM_Dalibnieki[],MATCH(PM_Kompleksais[[#This Row],[Dablībnieka numurs]],PM_Dalibnieki[Dablībnieka numurs],0),4)</f>
        <v>Jānis Ločmelis</v>
      </c>
      <c r="F116" s="93">
        <f>INDEX(PM_Cuka[],MATCH(PM_Kompleksais[[#This Row],[Dablībnieka numurs]],PM_Cuka[Dablībnieka numurs],0),12)</f>
        <v>146</v>
      </c>
      <c r="G116" s="215">
        <f>INDEX(PM_Cuka[],MATCH(PM_Kompleksais[[#This Row],[Dablībnieka numurs]],PM_Cuka[Dablībnieka numurs],0),13)</f>
        <v>78</v>
      </c>
      <c r="H116" s="216">
        <f>INDEX(PM_Cuka[],MATCH(PM_Kompleksais[[#This Row],[Dablībnieka numurs]],PM_Cuka[Dablībnieka numurs],0),14)</f>
        <v>78</v>
      </c>
      <c r="I116" s="217">
        <f>INDEX(PM_EULopi[],MATCH(PM_Kompleksais[[#This Row],[Dablībnieka numurs]],PM_EULopi[Dablībnieka numurs],0),33)</f>
        <v>0</v>
      </c>
      <c r="J116" s="215" t="str">
        <f>INDEX(PM_EULopi[],MATCH(PM_Kompleksais[[#This Row],[Dablībnieka numurs]],PM_EULopi[Dablībnieka numurs],0),35)</f>
        <v>NAV</v>
      </c>
      <c r="K116" s="216">
        <f>INDEX(PM_EULopi[],MATCH(PM_Kompleksais[[#This Row],[Dablībnieka numurs]],PM_EULopi[Dablībnieka numurs],0),36)</f>
        <v>0</v>
      </c>
      <c r="L116" s="217">
        <f>INDEX(PM_Sportings[],MATCH(PM_Kompleksais[[#This Row],[Dablībnieka numurs]],PM_Sportings[Dablībnieka numurs],0),6)</f>
        <v>33</v>
      </c>
      <c r="M116" s="215">
        <f>INDEX(PM_Sportings[],MATCH(PM_Kompleksais[[#This Row],[Dablībnieka numurs]],PM_Sportings[Dablībnieka numurs],0),7)</f>
        <v>41</v>
      </c>
      <c r="N116" s="216">
        <f>INDEX(PM_Sportings[],MATCH(PM_Kompleksais[[#This Row],[Dablībnieka numurs]],PM_Sportings[Dablībnieka numurs],0),8)</f>
        <v>45</v>
      </c>
      <c r="O11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6" s="220" t="str">
        <f>IF(ISNUMBER(PM_Kompleksais[[#This Row],[Vietu
Summa
(AUTO)]]),RANK(PM_Kompleksais[[#This Row],[Vietu
Summa
(AUTO)]],PM_Kompleksais[Vietu
Summa
(AUTO)],1),"Trūkst Rezultāts")</f>
        <v>Trūkst Rezultāts</v>
      </c>
      <c r="R11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7" spans="2:18" ht="15" x14ac:dyDescent="0.25">
      <c r="B117" s="90">
        <v>111</v>
      </c>
      <c r="C117" s="91">
        <f>INDEX(PM_Dalibnieki[],MATCH(PM_Kompleksais[[#This Row],[Dablībnieka numurs]],PM_Dalibnieki[Dablībnieka numurs],0),2)</f>
        <v>0</v>
      </c>
      <c r="D117" s="91" t="str">
        <f>INDEX(PM_Dalibnieki[],MATCH(PM_Kompleksais[[#This Row],[Dablībnieka numurs]],PM_Dalibnieki[Dablībnieka numurs],0),3)</f>
        <v>Meistars</v>
      </c>
      <c r="E117" s="92" t="str">
        <f>INDEX(PM_Dalibnieki[],MATCH(PM_Kompleksais[[#This Row],[Dablībnieka numurs]],PM_Dalibnieki[Dablībnieka numurs],0),4)</f>
        <v>Uģis Ventiņš</v>
      </c>
      <c r="F117" s="93">
        <f>INDEX(PM_Cuka[],MATCH(PM_Kompleksais[[#This Row],[Dablībnieka numurs]],PM_Cuka[Dablībnieka numurs],0),12)</f>
        <v>166</v>
      </c>
      <c r="G117" s="215">
        <f>INDEX(PM_Cuka[],MATCH(PM_Kompleksais[[#This Row],[Dablībnieka numurs]],PM_Cuka[Dablībnieka numurs],0),13)</f>
        <v>60</v>
      </c>
      <c r="H117" s="216">
        <f>INDEX(PM_Cuka[],MATCH(PM_Kompleksais[[#This Row],[Dablībnieka numurs]],PM_Cuka[Dablībnieka numurs],0),14)</f>
        <v>61</v>
      </c>
      <c r="I117" s="217">
        <f>INDEX(PM_EULopi[],MATCH(PM_Kompleksais[[#This Row],[Dablībnieka numurs]],PM_EULopi[Dablībnieka numurs],0),33)</f>
        <v>0</v>
      </c>
      <c r="J117" s="215" t="str">
        <f>INDEX(PM_EULopi[],MATCH(PM_Kompleksais[[#This Row],[Dablībnieka numurs]],PM_EULopi[Dablībnieka numurs],0),35)</f>
        <v>NAV</v>
      </c>
      <c r="K117" s="216">
        <f>INDEX(PM_EULopi[],MATCH(PM_Kompleksais[[#This Row],[Dablībnieka numurs]],PM_EULopi[Dablībnieka numurs],0),36)</f>
        <v>0</v>
      </c>
      <c r="L117" s="217">
        <f>INDEX(PM_Sportings[],MATCH(PM_Kompleksais[[#This Row],[Dablībnieka numurs]],PM_Sportings[Dablībnieka numurs],0),6)</f>
        <v>0</v>
      </c>
      <c r="M117" s="215" t="str">
        <f>INDEX(PM_Sportings[],MATCH(PM_Kompleksais[[#This Row],[Dablībnieka numurs]],PM_Sportings[Dablībnieka numurs],0),7)</f>
        <v>NAV</v>
      </c>
      <c r="N117" s="216">
        <f>INDEX(PM_Sportings[],MATCH(PM_Kompleksais[[#This Row],[Dablībnieka numurs]],PM_Sportings[Dablībnieka numurs],0),8)</f>
        <v>0</v>
      </c>
      <c r="O11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7" s="220" t="str">
        <f>IF(ISNUMBER(PM_Kompleksais[[#This Row],[Vietu
Summa
(AUTO)]]),RANK(PM_Kompleksais[[#This Row],[Vietu
Summa
(AUTO)]],PM_Kompleksais[Vietu
Summa
(AUTO)],1),"Trūkst Rezultāts")</f>
        <v>Trūkst Rezultāts</v>
      </c>
      <c r="R11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8" spans="2:18" ht="15" x14ac:dyDescent="0.25">
      <c r="B118" s="90">
        <v>112</v>
      </c>
      <c r="C118" s="91">
        <f>INDEX(PM_Dalibnieki[],MATCH(PM_Kompleksais[[#This Row],[Dablībnieka numurs]],PM_Dalibnieki[Dablībnieka numurs],0),2)</f>
        <v>0</v>
      </c>
      <c r="D118" s="91" t="str">
        <f>INDEX(PM_Dalibnieki[],MATCH(PM_Kompleksais[[#This Row],[Dablībnieka numurs]],PM_Dalibnieki[Dablībnieka numurs],0),3)</f>
        <v>Amatieris</v>
      </c>
      <c r="E118" s="92" t="str">
        <f>INDEX(PM_Dalibnieki[],MATCH(PM_Kompleksais[[#This Row],[Dablībnieka numurs]],PM_Dalibnieki[Dablībnieka numurs],0),4)</f>
        <v>Uldis Markuss</v>
      </c>
      <c r="F118" s="93">
        <f>INDEX(PM_Cuka[],MATCH(PM_Kompleksais[[#This Row],[Dablībnieka numurs]],PM_Cuka[Dablībnieka numurs],0),12)</f>
        <v>0</v>
      </c>
      <c r="G118" s="215" t="str">
        <f>INDEX(PM_Cuka[],MATCH(PM_Kompleksais[[#This Row],[Dablībnieka numurs]],PM_Cuka[Dablībnieka numurs],0),13)</f>
        <v>NAV</v>
      </c>
      <c r="H118" s="216">
        <f>INDEX(PM_Cuka[],MATCH(PM_Kompleksais[[#This Row],[Dablībnieka numurs]],PM_Cuka[Dablībnieka numurs],0),14)</f>
        <v>0</v>
      </c>
      <c r="I118" s="217">
        <f>INDEX(PM_EULopi[],MATCH(PM_Kompleksais[[#This Row],[Dablībnieka numurs]],PM_EULopi[Dablībnieka numurs],0),33)</f>
        <v>161</v>
      </c>
      <c r="J118" s="215">
        <f>INDEX(PM_EULopi[],MATCH(PM_Kompleksais[[#This Row],[Dablībnieka numurs]],PM_EULopi[Dablībnieka numurs],0),35)</f>
        <v>38</v>
      </c>
      <c r="K118" s="216">
        <f>INDEX(PM_EULopi[],MATCH(PM_Kompleksais[[#This Row],[Dablībnieka numurs]],PM_EULopi[Dablībnieka numurs],0),36)</f>
        <v>38</v>
      </c>
      <c r="L118" s="217">
        <f>INDEX(PM_Sportings[],MATCH(PM_Kompleksais[[#This Row],[Dablībnieka numurs]],PM_Sportings[Dablībnieka numurs],0),6)</f>
        <v>0</v>
      </c>
      <c r="M118" s="215" t="str">
        <f>INDEX(PM_Sportings[],MATCH(PM_Kompleksais[[#This Row],[Dablībnieka numurs]],PM_Sportings[Dablībnieka numurs],0),7)</f>
        <v>NAV</v>
      </c>
      <c r="N118" s="216">
        <f>INDEX(PM_Sportings[],MATCH(PM_Kompleksais[[#This Row],[Dablībnieka numurs]],PM_Sportings[Dablībnieka numurs],0),8)</f>
        <v>0</v>
      </c>
      <c r="O11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8" s="220" t="str">
        <f>IF(ISNUMBER(PM_Kompleksais[[#This Row],[Vietu
Summa
(AUTO)]]),RANK(PM_Kompleksais[[#This Row],[Vietu
Summa
(AUTO)]],PM_Kompleksais[Vietu
Summa
(AUTO)],1),"Trūkst Rezultāts")</f>
        <v>Trūkst Rezultāts</v>
      </c>
      <c r="R118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19" spans="2:18" ht="15" x14ac:dyDescent="0.25">
      <c r="B119" s="90">
        <v>113</v>
      </c>
      <c r="C119" s="91" t="str">
        <f>INDEX(PM_Dalibnieki[],MATCH(PM_Kompleksais[[#This Row],[Dablībnieka numurs]],PM_Dalibnieki[Dablībnieka numurs],0),2)</f>
        <v>Mārkulīči-Zala arms 3</v>
      </c>
      <c r="D119" s="91" t="str">
        <f>INDEX(PM_Dalibnieki[],MATCH(PM_Kompleksais[[#This Row],[Dablībnieka numurs]],PM_Dalibnieki[Dablībnieka numurs],0),3)</f>
        <v>Meistars</v>
      </c>
      <c r="E119" s="92" t="str">
        <f>INDEX(PM_Dalibnieki[],MATCH(PM_Kompleksais[[#This Row],[Dablībnieka numurs]],PM_Dalibnieki[Dablībnieka numurs],0),4)</f>
        <v>Aigars Legzdiņš</v>
      </c>
      <c r="F119" s="93">
        <f>INDEX(PM_Cuka[],MATCH(PM_Kompleksais[[#This Row],[Dablībnieka numurs]],PM_Cuka[Dablībnieka numurs],0),12)</f>
        <v>185</v>
      </c>
      <c r="G119" s="215">
        <f>INDEX(PM_Cuka[],MATCH(PM_Kompleksais[[#This Row],[Dablībnieka numurs]],PM_Cuka[Dablībnieka numurs],0),13)</f>
        <v>25</v>
      </c>
      <c r="H119" s="216">
        <f>INDEX(PM_Cuka[],MATCH(PM_Kompleksais[[#This Row],[Dablībnieka numurs]],PM_Cuka[Dablībnieka numurs],0),14)</f>
        <v>25</v>
      </c>
      <c r="I119" s="217">
        <f>INDEX(PM_EULopi[],MATCH(PM_Kompleksais[[#This Row],[Dablībnieka numurs]],PM_EULopi[Dablībnieka numurs],0),33)</f>
        <v>171</v>
      </c>
      <c r="J119" s="215">
        <f>INDEX(PM_EULopi[],MATCH(PM_Kompleksais[[#This Row],[Dablībnieka numurs]],PM_EULopi[Dablībnieka numurs],0),35)</f>
        <v>27</v>
      </c>
      <c r="K119" s="216">
        <f>INDEX(PM_EULopi[],MATCH(PM_Kompleksais[[#This Row],[Dablībnieka numurs]],PM_EULopi[Dablībnieka numurs],0),36)</f>
        <v>27</v>
      </c>
      <c r="L119" s="217">
        <f>INDEX(PM_Sportings[],MATCH(PM_Kompleksais[[#This Row],[Dablībnieka numurs]],PM_Sportings[Dablībnieka numurs],0),6)</f>
        <v>0</v>
      </c>
      <c r="M119" s="215" t="str">
        <f>INDEX(PM_Sportings[],MATCH(PM_Kompleksais[[#This Row],[Dablībnieka numurs]],PM_Sportings[Dablībnieka numurs],0),7)</f>
        <v>NAV</v>
      </c>
      <c r="N119" s="216">
        <f>INDEX(PM_Sportings[],MATCH(PM_Kompleksais[[#This Row],[Dablībnieka numurs]],PM_Sportings[Dablībnieka numurs],0),8)</f>
        <v>0</v>
      </c>
      <c r="O11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1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19" s="220" t="str">
        <f>IF(ISNUMBER(PM_Kompleksais[[#This Row],[Vietu
Summa
(AUTO)]]),RANK(PM_Kompleksais[[#This Row],[Vietu
Summa
(AUTO)]],PM_Kompleksais[Vietu
Summa
(AUTO)],1),"Trūkst Rezultāts")</f>
        <v>Trūkst Rezultāts</v>
      </c>
      <c r="R11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0" spans="2:18" ht="15" x14ac:dyDescent="0.25">
      <c r="B120" s="90">
        <v>114</v>
      </c>
      <c r="C120" s="91">
        <f>INDEX(PM_Dalibnieki[],MATCH(PM_Kompleksais[[#This Row],[Dablībnieka numurs]],PM_Dalibnieki[Dablībnieka numurs],0),2)</f>
        <v>0</v>
      </c>
      <c r="D120" s="91" t="str">
        <f>INDEX(PM_Dalibnieki[],MATCH(PM_Kompleksais[[#This Row],[Dablībnieka numurs]],PM_Dalibnieki[Dablībnieka numurs],0),3)</f>
        <v>Amatieris</v>
      </c>
      <c r="E120" s="92" t="str">
        <f>INDEX(PM_Dalibnieki[],MATCH(PM_Kompleksais[[#This Row],[Dablībnieka numurs]],PM_Dalibnieki[Dablībnieka numurs],0),4)</f>
        <v>Audris Bērziņš</v>
      </c>
      <c r="F120" s="93">
        <f>INDEX(PM_Cuka[],MATCH(PM_Kompleksais[[#This Row],[Dablībnieka numurs]],PM_Cuka[Dablībnieka numurs],0),12)</f>
        <v>77</v>
      </c>
      <c r="G120" s="215">
        <f>INDEX(PM_Cuka[],MATCH(PM_Kompleksais[[#This Row],[Dablībnieka numurs]],PM_Cuka[Dablībnieka numurs],0),13)</f>
        <v>89</v>
      </c>
      <c r="H120" s="216">
        <f>INDEX(PM_Cuka[],MATCH(PM_Kompleksais[[#This Row],[Dablībnieka numurs]],PM_Cuka[Dablībnieka numurs],0),14)</f>
        <v>89</v>
      </c>
      <c r="I120" s="217">
        <f>INDEX(PM_EULopi[],MATCH(PM_Kompleksais[[#This Row],[Dablībnieka numurs]],PM_EULopi[Dablībnieka numurs],0),33)</f>
        <v>0</v>
      </c>
      <c r="J120" s="215" t="str">
        <f>INDEX(PM_EULopi[],MATCH(PM_Kompleksais[[#This Row],[Dablībnieka numurs]],PM_EULopi[Dablībnieka numurs],0),35)</f>
        <v>NAV</v>
      </c>
      <c r="K120" s="216">
        <f>INDEX(PM_EULopi[],MATCH(PM_Kompleksais[[#This Row],[Dablībnieka numurs]],PM_EULopi[Dablībnieka numurs],0),36)</f>
        <v>0</v>
      </c>
      <c r="L120" s="217">
        <f>INDEX(PM_Sportings[],MATCH(PM_Kompleksais[[#This Row],[Dablībnieka numurs]],PM_Sportings[Dablībnieka numurs],0),6)</f>
        <v>0</v>
      </c>
      <c r="M120" s="215" t="str">
        <f>INDEX(PM_Sportings[],MATCH(PM_Kompleksais[[#This Row],[Dablībnieka numurs]],PM_Sportings[Dablībnieka numurs],0),7)</f>
        <v>NAV</v>
      </c>
      <c r="N120" s="216">
        <f>INDEX(PM_Sportings[],MATCH(PM_Kompleksais[[#This Row],[Dablībnieka numurs]],PM_Sportings[Dablībnieka numurs],0),8)</f>
        <v>0</v>
      </c>
      <c r="O12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0" s="220" t="str">
        <f>IF(ISNUMBER(PM_Kompleksais[[#This Row],[Vietu
Summa
(AUTO)]]),RANK(PM_Kompleksais[[#This Row],[Vietu
Summa
(AUTO)]],PM_Kompleksais[Vietu
Summa
(AUTO)],1),"Trūkst Rezultāts")</f>
        <v>Trūkst Rezultāts</v>
      </c>
      <c r="R12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1" spans="2:18" ht="15" x14ac:dyDescent="0.25">
      <c r="B121" s="90">
        <v>115</v>
      </c>
      <c r="C121" s="91">
        <f>INDEX(PM_Dalibnieki[],MATCH(PM_Kompleksais[[#This Row],[Dablībnieka numurs]],PM_Dalibnieki[Dablībnieka numurs],0),2)</f>
        <v>0</v>
      </c>
      <c r="D121" s="91" t="str">
        <f>INDEX(PM_Dalibnieki[],MATCH(PM_Kompleksais[[#This Row],[Dablībnieka numurs]],PM_Dalibnieki[Dablībnieka numurs],0),3)</f>
        <v>Amatieris</v>
      </c>
      <c r="E121" s="92" t="str">
        <f>INDEX(PM_Dalibnieki[],MATCH(PM_Kompleksais[[#This Row],[Dablībnieka numurs]],PM_Dalibnieki[Dablībnieka numurs],0),4)</f>
        <v>Andris Bašens</v>
      </c>
      <c r="F121" s="93">
        <f>INDEX(PM_Cuka[],MATCH(PM_Kompleksais[[#This Row],[Dablībnieka numurs]],PM_Cuka[Dablībnieka numurs],0),12)</f>
        <v>114</v>
      </c>
      <c r="G121" s="215">
        <f>INDEX(PM_Cuka[],MATCH(PM_Kompleksais[[#This Row],[Dablībnieka numurs]],PM_Cuka[Dablībnieka numurs],0),13)</f>
        <v>86</v>
      </c>
      <c r="H121" s="216">
        <f>INDEX(PM_Cuka[],MATCH(PM_Kompleksais[[#This Row],[Dablībnieka numurs]],PM_Cuka[Dablībnieka numurs],0),14)</f>
        <v>86</v>
      </c>
      <c r="I121" s="217">
        <f>INDEX(PM_EULopi[],MATCH(PM_Kompleksais[[#This Row],[Dablībnieka numurs]],PM_EULopi[Dablībnieka numurs],0),33)</f>
        <v>0</v>
      </c>
      <c r="J121" s="215" t="str">
        <f>INDEX(PM_EULopi[],MATCH(PM_Kompleksais[[#This Row],[Dablībnieka numurs]],PM_EULopi[Dablībnieka numurs],0),35)</f>
        <v>NAV</v>
      </c>
      <c r="K121" s="216">
        <f>INDEX(PM_EULopi[],MATCH(PM_Kompleksais[[#This Row],[Dablībnieka numurs]],PM_EULopi[Dablībnieka numurs],0),36)</f>
        <v>0</v>
      </c>
      <c r="L121" s="217">
        <f>INDEX(PM_Sportings[],MATCH(PM_Kompleksais[[#This Row],[Dablībnieka numurs]],PM_Sportings[Dablībnieka numurs],0),6)</f>
        <v>0</v>
      </c>
      <c r="M121" s="215" t="str">
        <f>INDEX(PM_Sportings[],MATCH(PM_Kompleksais[[#This Row],[Dablībnieka numurs]],PM_Sportings[Dablībnieka numurs],0),7)</f>
        <v>NAV</v>
      </c>
      <c r="N121" s="216">
        <f>INDEX(PM_Sportings[],MATCH(PM_Kompleksais[[#This Row],[Dablībnieka numurs]],PM_Sportings[Dablībnieka numurs],0),8)</f>
        <v>0</v>
      </c>
      <c r="O12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1" s="220" t="str">
        <f>IF(ISNUMBER(PM_Kompleksais[[#This Row],[Vietu
Summa
(AUTO)]]),RANK(PM_Kompleksais[[#This Row],[Vietu
Summa
(AUTO)]],PM_Kompleksais[Vietu
Summa
(AUTO)],1),"Trūkst Rezultāts")</f>
        <v>Trūkst Rezultāts</v>
      </c>
      <c r="R12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2" spans="2:18" ht="15" x14ac:dyDescent="0.25">
      <c r="B122" s="90">
        <v>116</v>
      </c>
      <c r="C122" s="91">
        <f>INDEX(PM_Dalibnieki[],MATCH(PM_Kompleksais[[#This Row],[Dablībnieka numurs]],PM_Dalibnieki[Dablībnieka numurs],0),2)</f>
        <v>0</v>
      </c>
      <c r="D122" s="91" t="str">
        <f>INDEX(PM_Dalibnieki[],MATCH(PM_Kompleksais[[#This Row],[Dablībnieka numurs]],PM_Dalibnieki[Dablībnieka numurs],0),3)</f>
        <v>Meistars</v>
      </c>
      <c r="E122" s="92" t="str">
        <f>INDEX(PM_Dalibnieki[],MATCH(PM_Kompleksais[[#This Row],[Dablībnieka numurs]],PM_Dalibnieki[Dablībnieka numurs],0),4)</f>
        <v>Andis Anspoks</v>
      </c>
      <c r="F122" s="93">
        <f>INDEX(PM_Cuka[],MATCH(PM_Kompleksais[[#This Row],[Dablībnieka numurs]],PM_Cuka[Dablībnieka numurs],0),12)</f>
        <v>0</v>
      </c>
      <c r="G122" s="215" t="str">
        <f>INDEX(PM_Cuka[],MATCH(PM_Kompleksais[[#This Row],[Dablībnieka numurs]],PM_Cuka[Dablībnieka numurs],0),13)</f>
        <v>NAV</v>
      </c>
      <c r="H122" s="216">
        <f>INDEX(PM_Cuka[],MATCH(PM_Kompleksais[[#This Row],[Dablībnieka numurs]],PM_Cuka[Dablībnieka numurs],0),14)</f>
        <v>0</v>
      </c>
      <c r="I122" s="217">
        <f>INDEX(PM_EULopi[],MATCH(PM_Kompleksais[[#This Row],[Dablībnieka numurs]],PM_EULopi[Dablībnieka numurs],0),33)</f>
        <v>0</v>
      </c>
      <c r="J122" s="215" t="str">
        <f>INDEX(PM_EULopi[],MATCH(PM_Kompleksais[[#This Row],[Dablībnieka numurs]],PM_EULopi[Dablībnieka numurs],0),35)</f>
        <v>NAV</v>
      </c>
      <c r="K122" s="216">
        <f>INDEX(PM_EULopi[],MATCH(PM_Kompleksais[[#This Row],[Dablībnieka numurs]],PM_EULopi[Dablībnieka numurs],0),36)</f>
        <v>0</v>
      </c>
      <c r="L122" s="217">
        <f>INDEX(PM_Sportings[],MATCH(PM_Kompleksais[[#This Row],[Dablībnieka numurs]],PM_Sportings[Dablībnieka numurs],0),6)</f>
        <v>42</v>
      </c>
      <c r="M122" s="215">
        <f>INDEX(PM_Sportings[],MATCH(PM_Kompleksais[[#This Row],[Dablībnieka numurs]],PM_Sportings[Dablībnieka numurs],0),7)</f>
        <v>16</v>
      </c>
      <c r="N122" s="216">
        <f>INDEX(PM_Sportings[],MATCH(PM_Kompleksais[[#This Row],[Dablībnieka numurs]],PM_Sportings[Dablībnieka numurs],0),8)</f>
        <v>16</v>
      </c>
      <c r="O12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2" s="220" t="str">
        <f>IF(ISNUMBER(PM_Kompleksais[[#This Row],[Vietu
Summa
(AUTO)]]),RANK(PM_Kompleksais[[#This Row],[Vietu
Summa
(AUTO)]],PM_Kompleksais[Vietu
Summa
(AUTO)],1),"Trūkst Rezultāts")</f>
        <v>Trūkst Rezultāts</v>
      </c>
      <c r="R122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3" spans="2:18" ht="15" x14ac:dyDescent="0.25">
      <c r="B123" s="90">
        <v>117</v>
      </c>
      <c r="C123" s="91">
        <f>INDEX(PM_Dalibnieki[],MATCH(PM_Kompleksais[[#This Row],[Dablībnieka numurs]],PM_Dalibnieki[Dablībnieka numurs],0),2)</f>
        <v>0</v>
      </c>
      <c r="D123" s="91">
        <f>INDEX(PM_Dalibnieki[],MATCH(PM_Kompleksais[[#This Row],[Dablībnieka numurs]],PM_Dalibnieki[Dablībnieka numurs],0),3)</f>
        <v>0</v>
      </c>
      <c r="E123" s="92">
        <f>INDEX(PM_Dalibnieki[],MATCH(PM_Kompleksais[[#This Row],[Dablībnieka numurs]],PM_Dalibnieki[Dablībnieka numurs],0),4)</f>
        <v>0</v>
      </c>
      <c r="F123" s="93">
        <f>INDEX(PM_Cuka[],MATCH(PM_Kompleksais[[#This Row],[Dablībnieka numurs]],PM_Cuka[Dablībnieka numurs],0),12)</f>
        <v>0</v>
      </c>
      <c r="G123" s="215" t="str">
        <f>INDEX(PM_Cuka[],MATCH(PM_Kompleksais[[#This Row],[Dablībnieka numurs]],PM_Cuka[Dablībnieka numurs],0),13)</f>
        <v>NAV</v>
      </c>
      <c r="H123" s="216">
        <f>INDEX(PM_Cuka[],MATCH(PM_Kompleksais[[#This Row],[Dablībnieka numurs]],PM_Cuka[Dablībnieka numurs],0),14)</f>
        <v>0</v>
      </c>
      <c r="I123" s="217">
        <f>INDEX(PM_EULopi[],MATCH(PM_Kompleksais[[#This Row],[Dablībnieka numurs]],PM_EULopi[Dablībnieka numurs],0),33)</f>
        <v>0</v>
      </c>
      <c r="J123" s="215" t="str">
        <f>INDEX(PM_EULopi[],MATCH(PM_Kompleksais[[#This Row],[Dablībnieka numurs]],PM_EULopi[Dablībnieka numurs],0),35)</f>
        <v>NAV</v>
      </c>
      <c r="K123" s="216">
        <f>INDEX(PM_EULopi[],MATCH(PM_Kompleksais[[#This Row],[Dablībnieka numurs]],PM_EULopi[Dablībnieka numurs],0),36)</f>
        <v>0</v>
      </c>
      <c r="L123" s="217">
        <f>INDEX(PM_Sportings[],MATCH(PM_Kompleksais[[#This Row],[Dablībnieka numurs]],PM_Sportings[Dablībnieka numurs],0),6)</f>
        <v>0</v>
      </c>
      <c r="M123" s="215" t="str">
        <f>INDEX(PM_Sportings[],MATCH(PM_Kompleksais[[#This Row],[Dablībnieka numurs]],PM_Sportings[Dablībnieka numurs],0),7)</f>
        <v>NAV</v>
      </c>
      <c r="N123" s="216">
        <f>INDEX(PM_Sportings[],MATCH(PM_Kompleksais[[#This Row],[Dablībnieka numurs]],PM_Sportings[Dablībnieka numurs],0),8)</f>
        <v>0</v>
      </c>
      <c r="O12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3" s="220" t="str">
        <f>IF(ISNUMBER(PM_Kompleksais[[#This Row],[Vietu
Summa
(AUTO)]]),RANK(PM_Kompleksais[[#This Row],[Vietu
Summa
(AUTO)]],PM_Kompleksais[Vietu
Summa
(AUTO)],1),"Trūkst Rezultāts")</f>
        <v>Trūkst Rezultāts</v>
      </c>
      <c r="R12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4" spans="2:18" ht="15" x14ac:dyDescent="0.25">
      <c r="B124" s="90">
        <v>118</v>
      </c>
      <c r="C124" s="91">
        <f>INDEX(PM_Dalibnieki[],MATCH(PM_Kompleksais[[#This Row],[Dablībnieka numurs]],PM_Dalibnieki[Dablībnieka numurs],0),2)</f>
        <v>0</v>
      </c>
      <c r="D124" s="91">
        <f>INDEX(PM_Dalibnieki[],MATCH(PM_Kompleksais[[#This Row],[Dablībnieka numurs]],PM_Dalibnieki[Dablībnieka numurs],0),3)</f>
        <v>0</v>
      </c>
      <c r="E124" s="92">
        <f>INDEX(PM_Dalibnieki[],MATCH(PM_Kompleksais[[#This Row],[Dablībnieka numurs]],PM_Dalibnieki[Dablībnieka numurs],0),4)</f>
        <v>0</v>
      </c>
      <c r="F124" s="93">
        <f>INDEX(PM_Cuka[],MATCH(PM_Kompleksais[[#This Row],[Dablībnieka numurs]],PM_Cuka[Dablībnieka numurs],0),12)</f>
        <v>0</v>
      </c>
      <c r="G124" s="215" t="str">
        <f>INDEX(PM_Cuka[],MATCH(PM_Kompleksais[[#This Row],[Dablībnieka numurs]],PM_Cuka[Dablībnieka numurs],0),13)</f>
        <v>NAV</v>
      </c>
      <c r="H124" s="216">
        <f>INDEX(PM_Cuka[],MATCH(PM_Kompleksais[[#This Row],[Dablībnieka numurs]],PM_Cuka[Dablībnieka numurs],0),14)</f>
        <v>0</v>
      </c>
      <c r="I124" s="217">
        <f>INDEX(PM_EULopi[],MATCH(PM_Kompleksais[[#This Row],[Dablībnieka numurs]],PM_EULopi[Dablībnieka numurs],0),33)</f>
        <v>0</v>
      </c>
      <c r="J124" s="215" t="str">
        <f>INDEX(PM_EULopi[],MATCH(PM_Kompleksais[[#This Row],[Dablībnieka numurs]],PM_EULopi[Dablībnieka numurs],0),35)</f>
        <v>NAV</v>
      </c>
      <c r="K124" s="216">
        <f>INDEX(PM_EULopi[],MATCH(PM_Kompleksais[[#This Row],[Dablībnieka numurs]],PM_EULopi[Dablībnieka numurs],0),36)</f>
        <v>0</v>
      </c>
      <c r="L124" s="217">
        <f>INDEX(PM_Sportings[],MATCH(PM_Kompleksais[[#This Row],[Dablībnieka numurs]],PM_Sportings[Dablībnieka numurs],0),6)</f>
        <v>0</v>
      </c>
      <c r="M124" s="215" t="str">
        <f>INDEX(PM_Sportings[],MATCH(PM_Kompleksais[[#This Row],[Dablībnieka numurs]],PM_Sportings[Dablībnieka numurs],0),7)</f>
        <v>NAV</v>
      </c>
      <c r="N124" s="216">
        <f>INDEX(PM_Sportings[],MATCH(PM_Kompleksais[[#This Row],[Dablībnieka numurs]],PM_Sportings[Dablībnieka numurs],0),8)</f>
        <v>0</v>
      </c>
      <c r="O12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4" s="220" t="str">
        <f>IF(ISNUMBER(PM_Kompleksais[[#This Row],[Vietu
Summa
(AUTO)]]),RANK(PM_Kompleksais[[#This Row],[Vietu
Summa
(AUTO)]],PM_Kompleksais[Vietu
Summa
(AUTO)],1),"Trūkst Rezultāts")</f>
        <v>Trūkst Rezultāts</v>
      </c>
      <c r="R124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5" spans="2:18" ht="15" x14ac:dyDescent="0.25">
      <c r="B125" s="90">
        <v>119</v>
      </c>
      <c r="C125" s="91">
        <f>INDEX(PM_Dalibnieki[],MATCH(PM_Kompleksais[[#This Row],[Dablībnieka numurs]],PM_Dalibnieki[Dablībnieka numurs],0),2)</f>
        <v>0</v>
      </c>
      <c r="D125" s="91">
        <f>INDEX(PM_Dalibnieki[],MATCH(PM_Kompleksais[[#This Row],[Dablībnieka numurs]],PM_Dalibnieki[Dablībnieka numurs],0),3)</f>
        <v>0</v>
      </c>
      <c r="E125" s="92">
        <f>INDEX(PM_Dalibnieki[],MATCH(PM_Kompleksais[[#This Row],[Dablībnieka numurs]],PM_Dalibnieki[Dablībnieka numurs],0),4)</f>
        <v>0</v>
      </c>
      <c r="F125" s="93">
        <f>INDEX(PM_Cuka[],MATCH(PM_Kompleksais[[#This Row],[Dablībnieka numurs]],PM_Cuka[Dablībnieka numurs],0),12)</f>
        <v>0</v>
      </c>
      <c r="G125" s="215" t="str">
        <f>INDEX(PM_Cuka[],MATCH(PM_Kompleksais[[#This Row],[Dablībnieka numurs]],PM_Cuka[Dablībnieka numurs],0),13)</f>
        <v>NAV</v>
      </c>
      <c r="H125" s="216">
        <f>INDEX(PM_Cuka[],MATCH(PM_Kompleksais[[#This Row],[Dablībnieka numurs]],PM_Cuka[Dablībnieka numurs],0),14)</f>
        <v>0</v>
      </c>
      <c r="I125" s="217">
        <f>INDEX(PM_EULopi[],MATCH(PM_Kompleksais[[#This Row],[Dablībnieka numurs]],PM_EULopi[Dablībnieka numurs],0),33)</f>
        <v>0</v>
      </c>
      <c r="J125" s="215" t="str">
        <f>INDEX(PM_EULopi[],MATCH(PM_Kompleksais[[#This Row],[Dablībnieka numurs]],PM_EULopi[Dablībnieka numurs],0),35)</f>
        <v>NAV</v>
      </c>
      <c r="K125" s="216">
        <f>INDEX(PM_EULopi[],MATCH(PM_Kompleksais[[#This Row],[Dablībnieka numurs]],PM_EULopi[Dablībnieka numurs],0),36)</f>
        <v>0</v>
      </c>
      <c r="L125" s="217">
        <f>INDEX(PM_Sportings[],MATCH(PM_Kompleksais[[#This Row],[Dablībnieka numurs]],PM_Sportings[Dablībnieka numurs],0),6)</f>
        <v>0</v>
      </c>
      <c r="M125" s="215" t="str">
        <f>INDEX(PM_Sportings[],MATCH(PM_Kompleksais[[#This Row],[Dablībnieka numurs]],PM_Sportings[Dablībnieka numurs],0),7)</f>
        <v>NAV</v>
      </c>
      <c r="N125" s="216">
        <f>INDEX(PM_Sportings[],MATCH(PM_Kompleksais[[#This Row],[Dablībnieka numurs]],PM_Sportings[Dablībnieka numurs],0),8)</f>
        <v>0</v>
      </c>
      <c r="O12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5" s="220" t="str">
        <f>IF(ISNUMBER(PM_Kompleksais[[#This Row],[Vietu
Summa
(AUTO)]]),RANK(PM_Kompleksais[[#This Row],[Vietu
Summa
(AUTO)]],PM_Kompleksais[Vietu
Summa
(AUTO)],1),"Trūkst Rezultāts")</f>
        <v>Trūkst Rezultāts</v>
      </c>
      <c r="R12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6" spans="2:18" ht="15" x14ac:dyDescent="0.25">
      <c r="B126" s="90">
        <v>120</v>
      </c>
      <c r="C126" s="91">
        <f>INDEX(PM_Dalibnieki[],MATCH(PM_Kompleksais[[#This Row],[Dablībnieka numurs]],PM_Dalibnieki[Dablībnieka numurs],0),2)</f>
        <v>0</v>
      </c>
      <c r="D126" s="91">
        <f>INDEX(PM_Dalibnieki[],MATCH(PM_Kompleksais[[#This Row],[Dablībnieka numurs]],PM_Dalibnieki[Dablībnieka numurs],0),3)</f>
        <v>0</v>
      </c>
      <c r="E126" s="92">
        <f>INDEX(PM_Dalibnieki[],MATCH(PM_Kompleksais[[#This Row],[Dablībnieka numurs]],PM_Dalibnieki[Dablībnieka numurs],0),4)</f>
        <v>0</v>
      </c>
      <c r="F126" s="93">
        <f>INDEX(PM_Cuka[],MATCH(PM_Kompleksais[[#This Row],[Dablībnieka numurs]],PM_Cuka[Dablībnieka numurs],0),12)</f>
        <v>0</v>
      </c>
      <c r="G126" s="215" t="str">
        <f>INDEX(PM_Cuka[],MATCH(PM_Kompleksais[[#This Row],[Dablībnieka numurs]],PM_Cuka[Dablībnieka numurs],0),13)</f>
        <v>NAV</v>
      </c>
      <c r="H126" s="216">
        <f>INDEX(PM_Cuka[],MATCH(PM_Kompleksais[[#This Row],[Dablībnieka numurs]],PM_Cuka[Dablībnieka numurs],0),14)</f>
        <v>0</v>
      </c>
      <c r="I126" s="217">
        <f>INDEX(PM_EULopi[],MATCH(PM_Kompleksais[[#This Row],[Dablībnieka numurs]],PM_EULopi[Dablībnieka numurs],0),33)</f>
        <v>0</v>
      </c>
      <c r="J126" s="215" t="str">
        <f>INDEX(PM_EULopi[],MATCH(PM_Kompleksais[[#This Row],[Dablībnieka numurs]],PM_EULopi[Dablībnieka numurs],0),35)</f>
        <v>NAV</v>
      </c>
      <c r="K126" s="216">
        <f>INDEX(PM_EULopi[],MATCH(PM_Kompleksais[[#This Row],[Dablībnieka numurs]],PM_EULopi[Dablībnieka numurs],0),36)</f>
        <v>0</v>
      </c>
      <c r="L126" s="217">
        <f>INDEX(PM_Sportings[],MATCH(PM_Kompleksais[[#This Row],[Dablībnieka numurs]],PM_Sportings[Dablībnieka numurs],0),6)</f>
        <v>0</v>
      </c>
      <c r="M126" s="215" t="str">
        <f>INDEX(PM_Sportings[],MATCH(PM_Kompleksais[[#This Row],[Dablībnieka numurs]],PM_Sportings[Dablībnieka numurs],0),7)</f>
        <v>NAV</v>
      </c>
      <c r="N126" s="216">
        <f>INDEX(PM_Sportings[],MATCH(PM_Kompleksais[[#This Row],[Dablībnieka numurs]],PM_Sportings[Dablībnieka numurs],0),8)</f>
        <v>0</v>
      </c>
      <c r="O12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6" s="220" t="str">
        <f>IF(ISNUMBER(PM_Kompleksais[[#This Row],[Vietu
Summa
(AUTO)]]),RANK(PM_Kompleksais[[#This Row],[Vietu
Summa
(AUTO)]],PM_Kompleksais[Vietu
Summa
(AUTO)],1),"Trūkst Rezultāts")</f>
        <v>Trūkst Rezultāts</v>
      </c>
      <c r="R126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7" spans="2:18" ht="15" x14ac:dyDescent="0.25">
      <c r="B127" s="90">
        <v>121</v>
      </c>
      <c r="C127" s="91">
        <f>INDEX(PM_Dalibnieki[],MATCH(PM_Kompleksais[[#This Row],[Dablībnieka numurs]],PM_Dalibnieki[Dablībnieka numurs],0),2)</f>
        <v>0</v>
      </c>
      <c r="D127" s="91">
        <f>INDEX(PM_Dalibnieki[],MATCH(PM_Kompleksais[[#This Row],[Dablībnieka numurs]],PM_Dalibnieki[Dablībnieka numurs],0),3)</f>
        <v>0</v>
      </c>
      <c r="E127" s="92">
        <f>INDEX(PM_Dalibnieki[],MATCH(PM_Kompleksais[[#This Row],[Dablībnieka numurs]],PM_Dalibnieki[Dablībnieka numurs],0),4)</f>
        <v>0</v>
      </c>
      <c r="F127" s="93">
        <f>INDEX(PM_Cuka[],MATCH(PM_Kompleksais[[#This Row],[Dablībnieka numurs]],PM_Cuka[Dablībnieka numurs],0),12)</f>
        <v>0</v>
      </c>
      <c r="G127" s="215" t="str">
        <f>INDEX(PM_Cuka[],MATCH(PM_Kompleksais[[#This Row],[Dablībnieka numurs]],PM_Cuka[Dablībnieka numurs],0),13)</f>
        <v>NAV</v>
      </c>
      <c r="H127" s="216">
        <f>INDEX(PM_Cuka[],MATCH(PM_Kompleksais[[#This Row],[Dablībnieka numurs]],PM_Cuka[Dablībnieka numurs],0),14)</f>
        <v>0</v>
      </c>
      <c r="I127" s="217">
        <f>INDEX(PM_EULopi[],MATCH(PM_Kompleksais[[#This Row],[Dablībnieka numurs]],PM_EULopi[Dablībnieka numurs],0),33)</f>
        <v>0</v>
      </c>
      <c r="J127" s="215" t="str">
        <f>INDEX(PM_EULopi[],MATCH(PM_Kompleksais[[#This Row],[Dablībnieka numurs]],PM_EULopi[Dablībnieka numurs],0),35)</f>
        <v>NAV</v>
      </c>
      <c r="K127" s="216">
        <f>INDEX(PM_EULopi[],MATCH(PM_Kompleksais[[#This Row],[Dablībnieka numurs]],PM_EULopi[Dablībnieka numurs],0),36)</f>
        <v>0</v>
      </c>
      <c r="L127" s="217">
        <f>INDEX(PM_Sportings[],MATCH(PM_Kompleksais[[#This Row],[Dablībnieka numurs]],PM_Sportings[Dablībnieka numurs],0),6)</f>
        <v>0</v>
      </c>
      <c r="M127" s="215" t="str">
        <f>INDEX(PM_Sportings[],MATCH(PM_Kompleksais[[#This Row],[Dablībnieka numurs]],PM_Sportings[Dablībnieka numurs],0),7)</f>
        <v>NAV</v>
      </c>
      <c r="N127" s="216">
        <f>INDEX(PM_Sportings[],MATCH(PM_Kompleksais[[#This Row],[Dablībnieka numurs]],PM_Sportings[Dablībnieka numurs],0),8)</f>
        <v>0</v>
      </c>
      <c r="O12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7" s="220" t="str">
        <f>IF(ISNUMBER(PM_Kompleksais[[#This Row],[Vietu
Summa
(AUTO)]]),RANK(PM_Kompleksais[[#This Row],[Vietu
Summa
(AUTO)]],PM_Kompleksais[Vietu
Summa
(AUTO)],1),"Trūkst Rezultāts")</f>
        <v>Trūkst Rezultāts</v>
      </c>
      <c r="R127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8" spans="2:18" ht="15" x14ac:dyDescent="0.25">
      <c r="B128" s="90">
        <v>122</v>
      </c>
      <c r="C128" s="91">
        <f>INDEX(PM_Dalibnieki[],MATCH(PM_Kompleksais[[#This Row],[Dablībnieka numurs]],PM_Dalibnieki[Dablībnieka numurs],0),2)</f>
        <v>0</v>
      </c>
      <c r="D128" s="91">
        <f>INDEX(PM_Dalibnieki[],MATCH(PM_Kompleksais[[#This Row],[Dablībnieka numurs]],PM_Dalibnieki[Dablībnieka numurs],0),3)</f>
        <v>0</v>
      </c>
      <c r="E128" s="92">
        <f>INDEX(PM_Dalibnieki[],MATCH(PM_Kompleksais[[#This Row],[Dablībnieka numurs]],PM_Dalibnieki[Dablībnieka numurs],0),4)</f>
        <v>0</v>
      </c>
      <c r="F128" s="93">
        <f>INDEX(PM_Cuka[],MATCH(PM_Kompleksais[[#This Row],[Dablībnieka numurs]],PM_Cuka[Dablībnieka numurs],0),12)</f>
        <v>0</v>
      </c>
      <c r="G128" s="215" t="str">
        <f>INDEX(PM_Cuka[],MATCH(PM_Kompleksais[[#This Row],[Dablībnieka numurs]],PM_Cuka[Dablībnieka numurs],0),13)</f>
        <v>NAV</v>
      </c>
      <c r="H128" s="216">
        <f>INDEX(PM_Cuka[],MATCH(PM_Kompleksais[[#This Row],[Dablībnieka numurs]],PM_Cuka[Dablībnieka numurs],0),14)</f>
        <v>0</v>
      </c>
      <c r="I128" s="217">
        <f>INDEX(PM_EULopi[],MATCH(PM_Kompleksais[[#This Row],[Dablībnieka numurs]],PM_EULopi[Dablībnieka numurs],0),33)</f>
        <v>0</v>
      </c>
      <c r="J128" s="215" t="str">
        <f>INDEX(PM_EULopi[],MATCH(PM_Kompleksais[[#This Row],[Dablībnieka numurs]],PM_EULopi[Dablībnieka numurs],0),35)</f>
        <v>NAV</v>
      </c>
      <c r="K128" s="216">
        <f>INDEX(PM_EULopi[],MATCH(PM_Kompleksais[[#This Row],[Dablībnieka numurs]],PM_EULopi[Dablībnieka numurs],0),36)</f>
        <v>0</v>
      </c>
      <c r="L128" s="217">
        <f>INDEX(PM_Sportings[],MATCH(PM_Kompleksais[[#This Row],[Dablībnieka numurs]],PM_Sportings[Dablībnieka numurs],0),6)</f>
        <v>0</v>
      </c>
      <c r="M128" s="215" t="str">
        <f>INDEX(PM_Sportings[],MATCH(PM_Kompleksais[[#This Row],[Dablībnieka numurs]],PM_Sportings[Dablībnieka numurs],0),7)</f>
        <v>NAV</v>
      </c>
      <c r="N128" s="216">
        <f>INDEX(PM_Sportings[],MATCH(PM_Kompleksais[[#This Row],[Dablībnieka numurs]],PM_Sportings[Dablībnieka numurs],0),8)</f>
        <v>0</v>
      </c>
      <c r="O12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8" s="220" t="str">
        <f>IF(ISNUMBER(PM_Kompleksais[[#This Row],[Vietu
Summa
(AUTO)]]),RANK(PM_Kompleksais[[#This Row],[Vietu
Summa
(AUTO)]],PM_Kompleksais[Vietu
Summa
(AUTO)],1),"Trūkst Rezultāts")</f>
        <v>Trūkst Rezultāts</v>
      </c>
      <c r="R12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29" spans="2:18" ht="15" x14ac:dyDescent="0.25">
      <c r="B129" s="90">
        <v>123</v>
      </c>
      <c r="C129" s="91">
        <f>INDEX(PM_Dalibnieki[],MATCH(PM_Kompleksais[[#This Row],[Dablībnieka numurs]],PM_Dalibnieki[Dablībnieka numurs],0),2)</f>
        <v>0</v>
      </c>
      <c r="D129" s="91">
        <f>INDEX(PM_Dalibnieki[],MATCH(PM_Kompleksais[[#This Row],[Dablībnieka numurs]],PM_Dalibnieki[Dablībnieka numurs],0),3)</f>
        <v>0</v>
      </c>
      <c r="E129" s="92">
        <f>INDEX(PM_Dalibnieki[],MATCH(PM_Kompleksais[[#This Row],[Dablībnieka numurs]],PM_Dalibnieki[Dablībnieka numurs],0),4)</f>
        <v>0</v>
      </c>
      <c r="F129" s="93">
        <f>INDEX(PM_Cuka[],MATCH(PM_Kompleksais[[#This Row],[Dablībnieka numurs]],PM_Cuka[Dablībnieka numurs],0),12)</f>
        <v>0</v>
      </c>
      <c r="G129" s="215" t="str">
        <f>INDEX(PM_Cuka[],MATCH(PM_Kompleksais[[#This Row],[Dablībnieka numurs]],PM_Cuka[Dablībnieka numurs],0),13)</f>
        <v>NAV</v>
      </c>
      <c r="H129" s="216">
        <f>INDEX(PM_Cuka[],MATCH(PM_Kompleksais[[#This Row],[Dablībnieka numurs]],PM_Cuka[Dablībnieka numurs],0),14)</f>
        <v>0</v>
      </c>
      <c r="I129" s="217">
        <f>INDEX(PM_EULopi[],MATCH(PM_Kompleksais[[#This Row],[Dablībnieka numurs]],PM_EULopi[Dablībnieka numurs],0),33)</f>
        <v>0</v>
      </c>
      <c r="J129" s="215" t="str">
        <f>INDEX(PM_EULopi[],MATCH(PM_Kompleksais[[#This Row],[Dablībnieka numurs]],PM_EULopi[Dablībnieka numurs],0),35)</f>
        <v>NAV</v>
      </c>
      <c r="K129" s="216">
        <f>INDEX(PM_EULopi[],MATCH(PM_Kompleksais[[#This Row],[Dablībnieka numurs]],PM_EULopi[Dablībnieka numurs],0),36)</f>
        <v>0</v>
      </c>
      <c r="L129" s="217">
        <f>INDEX(PM_Sportings[],MATCH(PM_Kompleksais[[#This Row],[Dablībnieka numurs]],PM_Sportings[Dablībnieka numurs],0),6)</f>
        <v>0</v>
      </c>
      <c r="M129" s="215" t="str">
        <f>INDEX(PM_Sportings[],MATCH(PM_Kompleksais[[#This Row],[Dablībnieka numurs]],PM_Sportings[Dablībnieka numurs],0),7)</f>
        <v>NAV</v>
      </c>
      <c r="N129" s="216">
        <f>INDEX(PM_Sportings[],MATCH(PM_Kompleksais[[#This Row],[Dablībnieka numurs]],PM_Sportings[Dablībnieka numurs],0),8)</f>
        <v>0</v>
      </c>
      <c r="O12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2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29" s="220" t="str">
        <f>IF(ISNUMBER(PM_Kompleksais[[#This Row],[Vietu
Summa
(AUTO)]]),RANK(PM_Kompleksais[[#This Row],[Vietu
Summa
(AUTO)]],PM_Kompleksais[Vietu
Summa
(AUTO)],1),"Trūkst Rezultāts")</f>
        <v>Trūkst Rezultāts</v>
      </c>
      <c r="R129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0" spans="2:18" ht="15" x14ac:dyDescent="0.25">
      <c r="B130" s="90">
        <v>124</v>
      </c>
      <c r="C130" s="91">
        <f>INDEX(PM_Dalibnieki[],MATCH(PM_Kompleksais[[#This Row],[Dablībnieka numurs]],PM_Dalibnieki[Dablībnieka numurs],0),2)</f>
        <v>0</v>
      </c>
      <c r="D130" s="91">
        <f>INDEX(PM_Dalibnieki[],MATCH(PM_Kompleksais[[#This Row],[Dablībnieka numurs]],PM_Dalibnieki[Dablībnieka numurs],0),3)</f>
        <v>0</v>
      </c>
      <c r="E130" s="92">
        <f>INDEX(PM_Dalibnieki[],MATCH(PM_Kompleksais[[#This Row],[Dablībnieka numurs]],PM_Dalibnieki[Dablībnieka numurs],0),4)</f>
        <v>0</v>
      </c>
      <c r="F130" s="93">
        <f>INDEX(PM_Cuka[],MATCH(PM_Kompleksais[[#This Row],[Dablībnieka numurs]],PM_Cuka[Dablībnieka numurs],0),12)</f>
        <v>0</v>
      </c>
      <c r="G130" s="215" t="str">
        <f>INDEX(PM_Cuka[],MATCH(PM_Kompleksais[[#This Row],[Dablībnieka numurs]],PM_Cuka[Dablībnieka numurs],0),13)</f>
        <v>NAV</v>
      </c>
      <c r="H130" s="216">
        <f>INDEX(PM_Cuka[],MATCH(PM_Kompleksais[[#This Row],[Dablībnieka numurs]],PM_Cuka[Dablībnieka numurs],0),14)</f>
        <v>0</v>
      </c>
      <c r="I130" s="217">
        <f>INDEX(PM_EULopi[],MATCH(PM_Kompleksais[[#This Row],[Dablībnieka numurs]],PM_EULopi[Dablībnieka numurs],0),33)</f>
        <v>0</v>
      </c>
      <c r="J130" s="215" t="str">
        <f>INDEX(PM_EULopi[],MATCH(PM_Kompleksais[[#This Row],[Dablībnieka numurs]],PM_EULopi[Dablībnieka numurs],0),35)</f>
        <v>NAV</v>
      </c>
      <c r="K130" s="216">
        <f>INDEX(PM_EULopi[],MATCH(PM_Kompleksais[[#This Row],[Dablībnieka numurs]],PM_EULopi[Dablībnieka numurs],0),36)</f>
        <v>0</v>
      </c>
      <c r="L130" s="217">
        <f>INDEX(PM_Sportings[],MATCH(PM_Kompleksais[[#This Row],[Dablībnieka numurs]],PM_Sportings[Dablībnieka numurs],0),6)</f>
        <v>0</v>
      </c>
      <c r="M130" s="215" t="str">
        <f>INDEX(PM_Sportings[],MATCH(PM_Kompleksais[[#This Row],[Dablībnieka numurs]],PM_Sportings[Dablībnieka numurs],0),7)</f>
        <v>NAV</v>
      </c>
      <c r="N130" s="216">
        <f>INDEX(PM_Sportings[],MATCH(PM_Kompleksais[[#This Row],[Dablībnieka numurs]],PM_Sportings[Dablībnieka numurs],0),8)</f>
        <v>0</v>
      </c>
      <c r="O13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0" s="220" t="str">
        <f>IF(ISNUMBER(PM_Kompleksais[[#This Row],[Vietu
Summa
(AUTO)]]),RANK(PM_Kompleksais[[#This Row],[Vietu
Summa
(AUTO)]],PM_Kompleksais[Vietu
Summa
(AUTO)],1),"Trūkst Rezultāts")</f>
        <v>Trūkst Rezultāts</v>
      </c>
      <c r="R130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1" spans="2:18" ht="15" x14ac:dyDescent="0.25">
      <c r="B131" s="90">
        <v>125</v>
      </c>
      <c r="C131" s="91">
        <f>INDEX(PM_Dalibnieki[],MATCH(PM_Kompleksais[[#This Row],[Dablībnieka numurs]],PM_Dalibnieki[Dablībnieka numurs],0),2)</f>
        <v>0</v>
      </c>
      <c r="D131" s="91">
        <f>INDEX(PM_Dalibnieki[],MATCH(PM_Kompleksais[[#This Row],[Dablībnieka numurs]],PM_Dalibnieki[Dablībnieka numurs],0),3)</f>
        <v>0</v>
      </c>
      <c r="E131" s="92">
        <f>INDEX(PM_Dalibnieki[],MATCH(PM_Kompleksais[[#This Row],[Dablībnieka numurs]],PM_Dalibnieki[Dablībnieka numurs],0),4)</f>
        <v>0</v>
      </c>
      <c r="F131" s="93">
        <f>INDEX(PM_Cuka[],MATCH(PM_Kompleksais[[#This Row],[Dablībnieka numurs]],PM_Cuka[Dablībnieka numurs],0),12)</f>
        <v>0</v>
      </c>
      <c r="G131" s="215" t="str">
        <f>INDEX(PM_Cuka[],MATCH(PM_Kompleksais[[#This Row],[Dablībnieka numurs]],PM_Cuka[Dablībnieka numurs],0),13)</f>
        <v>NAV</v>
      </c>
      <c r="H131" s="216">
        <f>INDEX(PM_Cuka[],MATCH(PM_Kompleksais[[#This Row],[Dablībnieka numurs]],PM_Cuka[Dablībnieka numurs],0),14)</f>
        <v>0</v>
      </c>
      <c r="I131" s="217">
        <f>INDEX(PM_EULopi[],MATCH(PM_Kompleksais[[#This Row],[Dablībnieka numurs]],PM_EULopi[Dablībnieka numurs],0),33)</f>
        <v>0</v>
      </c>
      <c r="J131" s="215" t="str">
        <f>INDEX(PM_EULopi[],MATCH(PM_Kompleksais[[#This Row],[Dablībnieka numurs]],PM_EULopi[Dablībnieka numurs],0),35)</f>
        <v>NAV</v>
      </c>
      <c r="K131" s="216">
        <f>INDEX(PM_EULopi[],MATCH(PM_Kompleksais[[#This Row],[Dablībnieka numurs]],PM_EULopi[Dablībnieka numurs],0),36)</f>
        <v>0</v>
      </c>
      <c r="L131" s="217">
        <f>INDEX(PM_Sportings[],MATCH(PM_Kompleksais[[#This Row],[Dablībnieka numurs]],PM_Sportings[Dablībnieka numurs],0),6)</f>
        <v>0</v>
      </c>
      <c r="M131" s="215" t="str">
        <f>INDEX(PM_Sportings[],MATCH(PM_Kompleksais[[#This Row],[Dablībnieka numurs]],PM_Sportings[Dablībnieka numurs],0),7)</f>
        <v>NAV</v>
      </c>
      <c r="N131" s="216">
        <f>INDEX(PM_Sportings[],MATCH(PM_Kompleksais[[#This Row],[Dablībnieka numurs]],PM_Sportings[Dablībnieka numurs],0),8)</f>
        <v>0</v>
      </c>
      <c r="O13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1" s="220" t="str">
        <f>IF(ISNUMBER(PM_Kompleksais[[#This Row],[Vietu
Summa
(AUTO)]]),RANK(PM_Kompleksais[[#This Row],[Vietu
Summa
(AUTO)]],PM_Kompleksais[Vietu
Summa
(AUTO)],1),"Trūkst Rezultāts")</f>
        <v>Trūkst Rezultāts</v>
      </c>
      <c r="R13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2" spans="2:18" ht="15" x14ac:dyDescent="0.25">
      <c r="B132" s="90">
        <v>126</v>
      </c>
      <c r="C132" s="91">
        <f>INDEX(PM_Dalibnieki[],MATCH(PM_Kompleksais[[#This Row],[Dablībnieka numurs]],PM_Dalibnieki[Dablībnieka numurs],0),2)</f>
        <v>0</v>
      </c>
      <c r="D132" s="91">
        <f>INDEX(PM_Dalibnieki[],MATCH(PM_Kompleksais[[#This Row],[Dablībnieka numurs]],PM_Dalibnieki[Dablībnieka numurs],0),3)</f>
        <v>0</v>
      </c>
      <c r="E132" s="92">
        <f>INDEX(PM_Dalibnieki[],MATCH(PM_Kompleksais[[#This Row],[Dablībnieka numurs]],PM_Dalibnieki[Dablībnieka numurs],0),4)</f>
        <v>0</v>
      </c>
      <c r="F132" s="93">
        <f>INDEX(PM_Cuka[],MATCH(PM_Kompleksais[[#This Row],[Dablībnieka numurs]],PM_Cuka[Dablībnieka numurs],0),12)</f>
        <v>0</v>
      </c>
      <c r="G132" s="215" t="str">
        <f>INDEX(PM_Cuka[],MATCH(PM_Kompleksais[[#This Row],[Dablībnieka numurs]],PM_Cuka[Dablībnieka numurs],0),13)</f>
        <v>NAV</v>
      </c>
      <c r="H132" s="216">
        <f>INDEX(PM_Cuka[],MATCH(PM_Kompleksais[[#This Row],[Dablībnieka numurs]],PM_Cuka[Dablībnieka numurs],0),14)</f>
        <v>0</v>
      </c>
      <c r="I132" s="217">
        <f>INDEX(PM_EULopi[],MATCH(PM_Kompleksais[[#This Row],[Dablībnieka numurs]],PM_EULopi[Dablībnieka numurs],0),33)</f>
        <v>0</v>
      </c>
      <c r="J132" s="215" t="str">
        <f>INDEX(PM_EULopi[],MATCH(PM_Kompleksais[[#This Row],[Dablībnieka numurs]],PM_EULopi[Dablībnieka numurs],0),35)</f>
        <v>NAV</v>
      </c>
      <c r="K132" s="216">
        <f>INDEX(PM_EULopi[],MATCH(PM_Kompleksais[[#This Row],[Dablībnieka numurs]],PM_EULopi[Dablībnieka numurs],0),36)</f>
        <v>0</v>
      </c>
      <c r="L132" s="217">
        <f>INDEX(PM_Sportings[],MATCH(PM_Kompleksais[[#This Row],[Dablībnieka numurs]],PM_Sportings[Dablībnieka numurs],0),6)</f>
        <v>0</v>
      </c>
      <c r="M132" s="215" t="str">
        <f>INDEX(PM_Sportings[],MATCH(PM_Kompleksais[[#This Row],[Dablībnieka numurs]],PM_Sportings[Dablībnieka numurs],0),7)</f>
        <v>NAV</v>
      </c>
      <c r="N132" s="216">
        <f>INDEX(PM_Sportings[],MATCH(PM_Kompleksais[[#This Row],[Dablībnieka numurs]],PM_Sportings[Dablībnieka numurs],0),8)</f>
        <v>0</v>
      </c>
      <c r="O13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2" s="220" t="str">
        <f>IF(ISNUMBER(PM_Kompleksais[[#This Row],[Vietu
Summa
(AUTO)]]),RANK(PM_Kompleksais[[#This Row],[Vietu
Summa
(AUTO)]],PM_Kompleksais[Vietu
Summa
(AUTO)],1),"Trūkst Rezultāts")</f>
        <v>Trūkst Rezultāts</v>
      </c>
      <c r="R13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3" spans="2:18" ht="15" x14ac:dyDescent="0.25">
      <c r="B133" s="90">
        <v>127</v>
      </c>
      <c r="C133" s="91">
        <f>INDEX(PM_Dalibnieki[],MATCH(PM_Kompleksais[[#This Row],[Dablībnieka numurs]],PM_Dalibnieki[Dablībnieka numurs],0),2)</f>
        <v>0</v>
      </c>
      <c r="D133" s="91">
        <f>INDEX(PM_Dalibnieki[],MATCH(PM_Kompleksais[[#This Row],[Dablībnieka numurs]],PM_Dalibnieki[Dablībnieka numurs],0),3)</f>
        <v>0</v>
      </c>
      <c r="E133" s="92">
        <f>INDEX(PM_Dalibnieki[],MATCH(PM_Kompleksais[[#This Row],[Dablībnieka numurs]],PM_Dalibnieki[Dablībnieka numurs],0),4)</f>
        <v>0</v>
      </c>
      <c r="F133" s="93">
        <f>INDEX(PM_Cuka[],MATCH(PM_Kompleksais[[#This Row],[Dablībnieka numurs]],PM_Cuka[Dablībnieka numurs],0),12)</f>
        <v>0</v>
      </c>
      <c r="G133" s="215" t="str">
        <f>INDEX(PM_Cuka[],MATCH(PM_Kompleksais[[#This Row],[Dablībnieka numurs]],PM_Cuka[Dablībnieka numurs],0),13)</f>
        <v>NAV</v>
      </c>
      <c r="H133" s="216">
        <f>INDEX(PM_Cuka[],MATCH(PM_Kompleksais[[#This Row],[Dablībnieka numurs]],PM_Cuka[Dablībnieka numurs],0),14)</f>
        <v>0</v>
      </c>
      <c r="I133" s="217">
        <f>INDEX(PM_EULopi[],MATCH(PM_Kompleksais[[#This Row],[Dablībnieka numurs]],PM_EULopi[Dablībnieka numurs],0),33)</f>
        <v>0</v>
      </c>
      <c r="J133" s="215" t="str">
        <f>INDEX(PM_EULopi[],MATCH(PM_Kompleksais[[#This Row],[Dablībnieka numurs]],PM_EULopi[Dablībnieka numurs],0),35)</f>
        <v>NAV</v>
      </c>
      <c r="K133" s="216">
        <f>INDEX(PM_EULopi[],MATCH(PM_Kompleksais[[#This Row],[Dablībnieka numurs]],PM_EULopi[Dablībnieka numurs],0),36)</f>
        <v>0</v>
      </c>
      <c r="L133" s="217">
        <f>INDEX(PM_Sportings[],MATCH(PM_Kompleksais[[#This Row],[Dablībnieka numurs]],PM_Sportings[Dablībnieka numurs],0),6)</f>
        <v>0</v>
      </c>
      <c r="M133" s="215" t="str">
        <f>INDEX(PM_Sportings[],MATCH(PM_Kompleksais[[#This Row],[Dablībnieka numurs]],PM_Sportings[Dablībnieka numurs],0),7)</f>
        <v>NAV</v>
      </c>
      <c r="N133" s="216">
        <f>INDEX(PM_Sportings[],MATCH(PM_Kompleksais[[#This Row],[Dablībnieka numurs]],PM_Sportings[Dablībnieka numurs],0),8)</f>
        <v>0</v>
      </c>
      <c r="O13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3" s="220" t="str">
        <f>IF(ISNUMBER(PM_Kompleksais[[#This Row],[Vietu
Summa
(AUTO)]]),RANK(PM_Kompleksais[[#This Row],[Vietu
Summa
(AUTO)]],PM_Kompleksais[Vietu
Summa
(AUTO)],1),"Trūkst Rezultāts")</f>
        <v>Trūkst Rezultāts</v>
      </c>
      <c r="R13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4" spans="2:18" ht="15" x14ac:dyDescent="0.25">
      <c r="B134" s="90">
        <v>128</v>
      </c>
      <c r="C134" s="91">
        <f>INDEX(PM_Dalibnieki[],MATCH(PM_Kompleksais[[#This Row],[Dablībnieka numurs]],PM_Dalibnieki[Dablībnieka numurs],0),2)</f>
        <v>0</v>
      </c>
      <c r="D134" s="91">
        <f>INDEX(PM_Dalibnieki[],MATCH(PM_Kompleksais[[#This Row],[Dablībnieka numurs]],PM_Dalibnieki[Dablībnieka numurs],0),3)</f>
        <v>0</v>
      </c>
      <c r="E134" s="92">
        <f>INDEX(PM_Dalibnieki[],MATCH(PM_Kompleksais[[#This Row],[Dablībnieka numurs]],PM_Dalibnieki[Dablībnieka numurs],0),4)</f>
        <v>0</v>
      </c>
      <c r="F134" s="93">
        <f>INDEX(PM_Cuka[],MATCH(PM_Kompleksais[[#This Row],[Dablībnieka numurs]],PM_Cuka[Dablībnieka numurs],0),12)</f>
        <v>0</v>
      </c>
      <c r="G134" s="215" t="str">
        <f>INDEX(PM_Cuka[],MATCH(PM_Kompleksais[[#This Row],[Dablībnieka numurs]],PM_Cuka[Dablībnieka numurs],0),13)</f>
        <v>NAV</v>
      </c>
      <c r="H134" s="216">
        <f>INDEX(PM_Cuka[],MATCH(PM_Kompleksais[[#This Row],[Dablībnieka numurs]],PM_Cuka[Dablībnieka numurs],0),14)</f>
        <v>0</v>
      </c>
      <c r="I134" s="217">
        <f>INDEX(PM_EULopi[],MATCH(PM_Kompleksais[[#This Row],[Dablībnieka numurs]],PM_EULopi[Dablībnieka numurs],0),33)</f>
        <v>0</v>
      </c>
      <c r="J134" s="215" t="str">
        <f>INDEX(PM_EULopi[],MATCH(PM_Kompleksais[[#This Row],[Dablībnieka numurs]],PM_EULopi[Dablībnieka numurs],0),35)</f>
        <v>NAV</v>
      </c>
      <c r="K134" s="216">
        <f>INDEX(PM_EULopi[],MATCH(PM_Kompleksais[[#This Row],[Dablībnieka numurs]],PM_EULopi[Dablībnieka numurs],0),36)</f>
        <v>0</v>
      </c>
      <c r="L134" s="217">
        <f>INDEX(PM_Sportings[],MATCH(PM_Kompleksais[[#This Row],[Dablībnieka numurs]],PM_Sportings[Dablībnieka numurs],0),6)</f>
        <v>0</v>
      </c>
      <c r="M134" s="215" t="str">
        <f>INDEX(PM_Sportings[],MATCH(PM_Kompleksais[[#This Row],[Dablībnieka numurs]],PM_Sportings[Dablībnieka numurs],0),7)</f>
        <v>NAV</v>
      </c>
      <c r="N134" s="216">
        <f>INDEX(PM_Sportings[],MATCH(PM_Kompleksais[[#This Row],[Dablībnieka numurs]],PM_Sportings[Dablībnieka numurs],0),8)</f>
        <v>0</v>
      </c>
      <c r="O13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4" s="220" t="str">
        <f>IF(ISNUMBER(PM_Kompleksais[[#This Row],[Vietu
Summa
(AUTO)]]),RANK(PM_Kompleksais[[#This Row],[Vietu
Summa
(AUTO)]],PM_Kompleksais[Vietu
Summa
(AUTO)],1),"Trūkst Rezultāts")</f>
        <v>Trūkst Rezultāts</v>
      </c>
      <c r="R134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5" spans="2:18" ht="15" x14ac:dyDescent="0.25">
      <c r="B135" s="90">
        <v>129</v>
      </c>
      <c r="C135" s="91">
        <f>INDEX(PM_Dalibnieki[],MATCH(PM_Kompleksais[[#This Row],[Dablībnieka numurs]],PM_Dalibnieki[Dablībnieka numurs],0),2)</f>
        <v>0</v>
      </c>
      <c r="D135" s="91">
        <f>INDEX(PM_Dalibnieki[],MATCH(PM_Kompleksais[[#This Row],[Dablībnieka numurs]],PM_Dalibnieki[Dablībnieka numurs],0),3)</f>
        <v>0</v>
      </c>
      <c r="E135" s="92">
        <f>INDEX(PM_Dalibnieki[],MATCH(PM_Kompleksais[[#This Row],[Dablībnieka numurs]],PM_Dalibnieki[Dablībnieka numurs],0),4)</f>
        <v>0</v>
      </c>
      <c r="F135" s="93">
        <f>INDEX(PM_Cuka[],MATCH(PM_Kompleksais[[#This Row],[Dablībnieka numurs]],PM_Cuka[Dablībnieka numurs],0),12)</f>
        <v>0</v>
      </c>
      <c r="G135" s="215" t="str">
        <f>INDEX(PM_Cuka[],MATCH(PM_Kompleksais[[#This Row],[Dablībnieka numurs]],PM_Cuka[Dablībnieka numurs],0),13)</f>
        <v>NAV</v>
      </c>
      <c r="H135" s="216">
        <f>INDEX(PM_Cuka[],MATCH(PM_Kompleksais[[#This Row],[Dablībnieka numurs]],PM_Cuka[Dablībnieka numurs],0),14)</f>
        <v>0</v>
      </c>
      <c r="I135" s="217">
        <f>INDEX(PM_EULopi[],MATCH(PM_Kompleksais[[#This Row],[Dablībnieka numurs]],PM_EULopi[Dablībnieka numurs],0),33)</f>
        <v>0</v>
      </c>
      <c r="J135" s="215" t="str">
        <f>INDEX(PM_EULopi[],MATCH(PM_Kompleksais[[#This Row],[Dablībnieka numurs]],PM_EULopi[Dablībnieka numurs],0),35)</f>
        <v>NAV</v>
      </c>
      <c r="K135" s="216">
        <f>INDEX(PM_EULopi[],MATCH(PM_Kompleksais[[#This Row],[Dablībnieka numurs]],PM_EULopi[Dablībnieka numurs],0),36)</f>
        <v>0</v>
      </c>
      <c r="L135" s="217">
        <f>INDEX(PM_Sportings[],MATCH(PM_Kompleksais[[#This Row],[Dablībnieka numurs]],PM_Sportings[Dablībnieka numurs],0),6)</f>
        <v>0</v>
      </c>
      <c r="M135" s="215" t="str">
        <f>INDEX(PM_Sportings[],MATCH(PM_Kompleksais[[#This Row],[Dablībnieka numurs]],PM_Sportings[Dablībnieka numurs],0),7)</f>
        <v>NAV</v>
      </c>
      <c r="N135" s="216">
        <f>INDEX(PM_Sportings[],MATCH(PM_Kompleksais[[#This Row],[Dablībnieka numurs]],PM_Sportings[Dablībnieka numurs],0),8)</f>
        <v>0</v>
      </c>
      <c r="O13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5" s="220" t="str">
        <f>IF(ISNUMBER(PM_Kompleksais[[#This Row],[Vietu
Summa
(AUTO)]]),RANK(PM_Kompleksais[[#This Row],[Vietu
Summa
(AUTO)]],PM_Kompleksais[Vietu
Summa
(AUTO)],1),"Trūkst Rezultāts")</f>
        <v>Trūkst Rezultāts</v>
      </c>
      <c r="R13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6" spans="2:18" ht="15" x14ac:dyDescent="0.25">
      <c r="B136" s="90">
        <v>130</v>
      </c>
      <c r="C136" s="91">
        <f>INDEX(PM_Dalibnieki[],MATCH(PM_Kompleksais[[#This Row],[Dablībnieka numurs]],PM_Dalibnieki[Dablībnieka numurs],0),2)</f>
        <v>0</v>
      </c>
      <c r="D136" s="91" t="str">
        <f>INDEX(PM_Dalibnieki[],MATCH(PM_Kompleksais[[#This Row],[Dablībnieka numurs]],PM_Dalibnieki[Dablībnieka numurs],0),3)</f>
        <v>Amatieris</v>
      </c>
      <c r="E136" s="92" t="str">
        <f>INDEX(PM_Dalibnieki[],MATCH(PM_Kompleksais[[#This Row],[Dablībnieka numurs]],PM_Dalibnieki[Dablībnieka numurs],0),4)</f>
        <v>Tomas Jaunzems</v>
      </c>
      <c r="F136" s="93">
        <f>INDEX(PM_Cuka[],MATCH(PM_Kompleksais[[#This Row],[Dablībnieka numurs]],PM_Cuka[Dablībnieka numurs],0),12)</f>
        <v>164</v>
      </c>
      <c r="G136" s="215">
        <f>INDEX(PM_Cuka[],MATCH(PM_Kompleksais[[#This Row],[Dablībnieka numurs]],PM_Cuka[Dablībnieka numurs],0),13)</f>
        <v>63</v>
      </c>
      <c r="H136" s="216">
        <f>INDEX(PM_Cuka[],MATCH(PM_Kompleksais[[#This Row],[Dablībnieka numurs]],PM_Cuka[Dablībnieka numurs],0),14)</f>
        <v>63</v>
      </c>
      <c r="I136" s="217">
        <f>INDEX(PM_EULopi[],MATCH(PM_Kompleksais[[#This Row],[Dablībnieka numurs]],PM_EULopi[Dablībnieka numurs],0),33)</f>
        <v>0</v>
      </c>
      <c r="J136" s="215" t="str">
        <f>INDEX(PM_EULopi[],MATCH(PM_Kompleksais[[#This Row],[Dablībnieka numurs]],PM_EULopi[Dablībnieka numurs],0),35)</f>
        <v>NAV</v>
      </c>
      <c r="K136" s="216">
        <f>INDEX(PM_EULopi[],MATCH(PM_Kompleksais[[#This Row],[Dablībnieka numurs]],PM_EULopi[Dablībnieka numurs],0),36)</f>
        <v>0</v>
      </c>
      <c r="L136" s="217">
        <f>INDEX(PM_Sportings[],MATCH(PM_Kompleksais[[#This Row],[Dablībnieka numurs]],PM_Sportings[Dablībnieka numurs],0),6)</f>
        <v>0</v>
      </c>
      <c r="M136" s="215" t="str">
        <f>INDEX(PM_Sportings[],MATCH(PM_Kompleksais[[#This Row],[Dablībnieka numurs]],PM_Sportings[Dablībnieka numurs],0),7)</f>
        <v>NAV</v>
      </c>
      <c r="N136" s="216">
        <f>INDEX(PM_Sportings[],MATCH(PM_Kompleksais[[#This Row],[Dablībnieka numurs]],PM_Sportings[Dablībnieka numurs],0),8)</f>
        <v>0</v>
      </c>
      <c r="O13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6" s="220" t="str">
        <f>IF(ISNUMBER(PM_Kompleksais[[#This Row],[Vietu
Summa
(AUTO)]]),RANK(PM_Kompleksais[[#This Row],[Vietu
Summa
(AUTO)]],PM_Kompleksais[Vietu
Summa
(AUTO)],1),"Trūkst Rezultāts")</f>
        <v>Trūkst Rezultāts</v>
      </c>
      <c r="R13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7" spans="2:18" ht="15" x14ac:dyDescent="0.25">
      <c r="B137" s="90">
        <v>131</v>
      </c>
      <c r="C137" s="91">
        <f>INDEX(PM_Dalibnieki[],MATCH(PM_Kompleksais[[#This Row],[Dablībnieka numurs]],PM_Dalibnieki[Dablībnieka numurs],0),2)</f>
        <v>0</v>
      </c>
      <c r="D137" s="91" t="str">
        <f>INDEX(PM_Dalibnieki[],MATCH(PM_Kompleksais[[#This Row],[Dablībnieka numurs]],PM_Dalibnieki[Dablībnieka numurs],0),3)</f>
        <v>Amatieris</v>
      </c>
      <c r="E137" s="92" t="str">
        <f>INDEX(PM_Dalibnieki[],MATCH(PM_Kompleksais[[#This Row],[Dablībnieka numurs]],PM_Dalibnieki[Dablībnieka numurs],0),4)</f>
        <v>Vilnis Jaunzems jun.</v>
      </c>
      <c r="F137" s="93">
        <f>INDEX(PM_Cuka[],MATCH(PM_Kompleksais[[#This Row],[Dablībnieka numurs]],PM_Cuka[Dablībnieka numurs],0),12)</f>
        <v>171</v>
      </c>
      <c r="G137" s="215">
        <f>INDEX(PM_Cuka[],MATCH(PM_Kompleksais[[#This Row],[Dablībnieka numurs]],PM_Cuka[Dablībnieka numurs],0),13)</f>
        <v>56</v>
      </c>
      <c r="H137" s="216">
        <f>INDEX(PM_Cuka[],MATCH(PM_Kompleksais[[#This Row],[Dablībnieka numurs]],PM_Cuka[Dablībnieka numurs],0),14)</f>
        <v>56</v>
      </c>
      <c r="I137" s="217">
        <f>INDEX(PM_EULopi[],MATCH(PM_Kompleksais[[#This Row],[Dablībnieka numurs]],PM_EULopi[Dablībnieka numurs],0),33)</f>
        <v>0</v>
      </c>
      <c r="J137" s="215" t="str">
        <f>INDEX(PM_EULopi[],MATCH(PM_Kompleksais[[#This Row],[Dablībnieka numurs]],PM_EULopi[Dablībnieka numurs],0),35)</f>
        <v>NAV</v>
      </c>
      <c r="K137" s="216">
        <f>INDEX(PM_EULopi[],MATCH(PM_Kompleksais[[#This Row],[Dablībnieka numurs]],PM_EULopi[Dablībnieka numurs],0),36)</f>
        <v>0</v>
      </c>
      <c r="L137" s="217">
        <f>INDEX(PM_Sportings[],MATCH(PM_Kompleksais[[#This Row],[Dablībnieka numurs]],PM_Sportings[Dablībnieka numurs],0),6)</f>
        <v>0</v>
      </c>
      <c r="M137" s="215" t="str">
        <f>INDEX(PM_Sportings[],MATCH(PM_Kompleksais[[#This Row],[Dablībnieka numurs]],PM_Sportings[Dablībnieka numurs],0),7)</f>
        <v>NAV</v>
      </c>
      <c r="N137" s="216">
        <f>INDEX(PM_Sportings[],MATCH(PM_Kompleksais[[#This Row],[Dablībnieka numurs]],PM_Sportings[Dablībnieka numurs],0),8)</f>
        <v>0</v>
      </c>
      <c r="O13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7" s="220" t="str">
        <f>IF(ISNUMBER(PM_Kompleksais[[#This Row],[Vietu
Summa
(AUTO)]]),RANK(PM_Kompleksais[[#This Row],[Vietu
Summa
(AUTO)]],PM_Kompleksais[Vietu
Summa
(AUTO)],1),"Trūkst Rezultāts")</f>
        <v>Trūkst Rezultāts</v>
      </c>
      <c r="R13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8" spans="2:18" ht="15" x14ac:dyDescent="0.25">
      <c r="B138" s="90">
        <v>132</v>
      </c>
      <c r="C138" s="91">
        <f>INDEX(PM_Dalibnieki[],MATCH(PM_Kompleksais[[#This Row],[Dablībnieka numurs]],PM_Dalibnieki[Dablībnieka numurs],0),2)</f>
        <v>0</v>
      </c>
      <c r="D138" s="91">
        <f>INDEX(PM_Dalibnieki[],MATCH(PM_Kompleksais[[#This Row],[Dablībnieka numurs]],PM_Dalibnieki[Dablībnieka numurs],0),3)</f>
        <v>0</v>
      </c>
      <c r="E138" s="92">
        <f>INDEX(PM_Dalibnieki[],MATCH(PM_Kompleksais[[#This Row],[Dablībnieka numurs]],PM_Dalibnieki[Dablībnieka numurs],0),4)</f>
        <v>0</v>
      </c>
      <c r="F138" s="93">
        <f>INDEX(PM_Cuka[],MATCH(PM_Kompleksais[[#This Row],[Dablībnieka numurs]],PM_Cuka[Dablībnieka numurs],0),12)</f>
        <v>0</v>
      </c>
      <c r="G138" s="215" t="str">
        <f>INDEX(PM_Cuka[],MATCH(PM_Kompleksais[[#This Row],[Dablībnieka numurs]],PM_Cuka[Dablībnieka numurs],0),13)</f>
        <v>NAV</v>
      </c>
      <c r="H138" s="216">
        <f>INDEX(PM_Cuka[],MATCH(PM_Kompleksais[[#This Row],[Dablībnieka numurs]],PM_Cuka[Dablībnieka numurs],0),14)</f>
        <v>0</v>
      </c>
      <c r="I138" s="217">
        <f>INDEX(PM_EULopi[],MATCH(PM_Kompleksais[[#This Row],[Dablībnieka numurs]],PM_EULopi[Dablībnieka numurs],0),33)</f>
        <v>0</v>
      </c>
      <c r="J138" s="215" t="str">
        <f>INDEX(PM_EULopi[],MATCH(PM_Kompleksais[[#This Row],[Dablībnieka numurs]],PM_EULopi[Dablībnieka numurs],0),35)</f>
        <v>NAV</v>
      </c>
      <c r="K138" s="216">
        <f>INDEX(PM_EULopi[],MATCH(PM_Kompleksais[[#This Row],[Dablībnieka numurs]],PM_EULopi[Dablībnieka numurs],0),36)</f>
        <v>0</v>
      </c>
      <c r="L138" s="217">
        <f>INDEX(PM_Sportings[],MATCH(PM_Kompleksais[[#This Row],[Dablībnieka numurs]],PM_Sportings[Dablībnieka numurs],0),6)</f>
        <v>0</v>
      </c>
      <c r="M138" s="215" t="str">
        <f>INDEX(PM_Sportings[],MATCH(PM_Kompleksais[[#This Row],[Dablībnieka numurs]],PM_Sportings[Dablībnieka numurs],0),7)</f>
        <v>NAV</v>
      </c>
      <c r="N138" s="216">
        <f>INDEX(PM_Sportings[],MATCH(PM_Kompleksais[[#This Row],[Dablībnieka numurs]],PM_Sportings[Dablībnieka numurs],0),8)</f>
        <v>0</v>
      </c>
      <c r="O13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8" s="220" t="str">
        <f>IF(ISNUMBER(PM_Kompleksais[[#This Row],[Vietu
Summa
(AUTO)]]),RANK(PM_Kompleksais[[#This Row],[Vietu
Summa
(AUTO)]],PM_Kompleksais[Vietu
Summa
(AUTO)],1),"Trūkst Rezultāts")</f>
        <v>Trūkst Rezultāts</v>
      </c>
      <c r="R13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39" spans="2:18" ht="15" x14ac:dyDescent="0.25">
      <c r="B139" s="90">
        <v>133</v>
      </c>
      <c r="C139" s="91">
        <f>INDEX(PM_Dalibnieki[],MATCH(PM_Kompleksais[[#This Row],[Dablībnieka numurs]],PM_Dalibnieki[Dablībnieka numurs],0),2)</f>
        <v>0</v>
      </c>
      <c r="D139" s="91">
        <f>INDEX(PM_Dalibnieki[],MATCH(PM_Kompleksais[[#This Row],[Dablībnieka numurs]],PM_Dalibnieki[Dablībnieka numurs],0),3)</f>
        <v>0</v>
      </c>
      <c r="E139" s="92">
        <f>INDEX(PM_Dalibnieki[],MATCH(PM_Kompleksais[[#This Row],[Dablībnieka numurs]],PM_Dalibnieki[Dablībnieka numurs],0),4)</f>
        <v>0</v>
      </c>
      <c r="F139" s="93">
        <f>INDEX(PM_Cuka[],MATCH(PM_Kompleksais[[#This Row],[Dablībnieka numurs]],PM_Cuka[Dablībnieka numurs],0),12)</f>
        <v>0</v>
      </c>
      <c r="G139" s="215" t="str">
        <f>INDEX(PM_Cuka[],MATCH(PM_Kompleksais[[#This Row],[Dablībnieka numurs]],PM_Cuka[Dablībnieka numurs],0),13)</f>
        <v>NAV</v>
      </c>
      <c r="H139" s="216">
        <f>INDEX(PM_Cuka[],MATCH(PM_Kompleksais[[#This Row],[Dablībnieka numurs]],PM_Cuka[Dablībnieka numurs],0),14)</f>
        <v>0</v>
      </c>
      <c r="I139" s="217">
        <f>INDEX(PM_EULopi[],MATCH(PM_Kompleksais[[#This Row],[Dablībnieka numurs]],PM_EULopi[Dablībnieka numurs],0),33)</f>
        <v>0</v>
      </c>
      <c r="J139" s="215" t="str">
        <f>INDEX(PM_EULopi[],MATCH(PM_Kompleksais[[#This Row],[Dablībnieka numurs]],PM_EULopi[Dablībnieka numurs],0),35)</f>
        <v>NAV</v>
      </c>
      <c r="K139" s="216">
        <f>INDEX(PM_EULopi[],MATCH(PM_Kompleksais[[#This Row],[Dablībnieka numurs]],PM_EULopi[Dablībnieka numurs],0),36)</f>
        <v>0</v>
      </c>
      <c r="L139" s="217">
        <f>INDEX(PM_Sportings[],MATCH(PM_Kompleksais[[#This Row],[Dablībnieka numurs]],PM_Sportings[Dablībnieka numurs],0),6)</f>
        <v>0</v>
      </c>
      <c r="M139" s="215" t="str">
        <f>INDEX(PM_Sportings[],MATCH(PM_Kompleksais[[#This Row],[Dablībnieka numurs]],PM_Sportings[Dablībnieka numurs],0),7)</f>
        <v>NAV</v>
      </c>
      <c r="N139" s="216">
        <f>INDEX(PM_Sportings[],MATCH(PM_Kompleksais[[#This Row],[Dablībnieka numurs]],PM_Sportings[Dablībnieka numurs],0),8)</f>
        <v>0</v>
      </c>
      <c r="O13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3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39" s="220" t="str">
        <f>IF(ISNUMBER(PM_Kompleksais[[#This Row],[Vietu
Summa
(AUTO)]]),RANK(PM_Kompleksais[[#This Row],[Vietu
Summa
(AUTO)]],PM_Kompleksais[Vietu
Summa
(AUTO)],1),"Trūkst Rezultāts")</f>
        <v>Trūkst Rezultāts</v>
      </c>
      <c r="R139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0" spans="2:18" ht="15" x14ac:dyDescent="0.25">
      <c r="B140" s="90">
        <v>134</v>
      </c>
      <c r="C140" s="91">
        <f>INDEX(PM_Dalibnieki[],MATCH(PM_Kompleksais[[#This Row],[Dablībnieka numurs]],PM_Dalibnieki[Dablībnieka numurs],0),2)</f>
        <v>0</v>
      </c>
      <c r="D140" s="91">
        <f>INDEX(PM_Dalibnieki[],MATCH(PM_Kompleksais[[#This Row],[Dablībnieka numurs]],PM_Dalibnieki[Dablībnieka numurs],0),3)</f>
        <v>0</v>
      </c>
      <c r="E140" s="92">
        <f>INDEX(PM_Dalibnieki[],MATCH(PM_Kompleksais[[#This Row],[Dablībnieka numurs]],PM_Dalibnieki[Dablībnieka numurs],0),4)</f>
        <v>0</v>
      </c>
      <c r="F140" s="93">
        <f>INDEX(PM_Cuka[],MATCH(PM_Kompleksais[[#This Row],[Dablībnieka numurs]],PM_Cuka[Dablībnieka numurs],0),12)</f>
        <v>0</v>
      </c>
      <c r="G140" s="215" t="str">
        <f>INDEX(PM_Cuka[],MATCH(PM_Kompleksais[[#This Row],[Dablībnieka numurs]],PM_Cuka[Dablībnieka numurs],0),13)</f>
        <v>NAV</v>
      </c>
      <c r="H140" s="216">
        <f>INDEX(PM_Cuka[],MATCH(PM_Kompleksais[[#This Row],[Dablībnieka numurs]],PM_Cuka[Dablībnieka numurs],0),14)</f>
        <v>0</v>
      </c>
      <c r="I140" s="217">
        <f>INDEX(PM_EULopi[],MATCH(PM_Kompleksais[[#This Row],[Dablībnieka numurs]],PM_EULopi[Dablībnieka numurs],0),33)</f>
        <v>0</v>
      </c>
      <c r="J140" s="215" t="str">
        <f>INDEX(PM_EULopi[],MATCH(PM_Kompleksais[[#This Row],[Dablībnieka numurs]],PM_EULopi[Dablībnieka numurs],0),35)</f>
        <v>NAV</v>
      </c>
      <c r="K140" s="216">
        <f>INDEX(PM_EULopi[],MATCH(PM_Kompleksais[[#This Row],[Dablībnieka numurs]],PM_EULopi[Dablībnieka numurs],0),36)</f>
        <v>0</v>
      </c>
      <c r="L140" s="217">
        <f>INDEX(PM_Sportings[],MATCH(PM_Kompleksais[[#This Row],[Dablībnieka numurs]],PM_Sportings[Dablībnieka numurs],0),6)</f>
        <v>0</v>
      </c>
      <c r="M140" s="215" t="str">
        <f>INDEX(PM_Sportings[],MATCH(PM_Kompleksais[[#This Row],[Dablībnieka numurs]],PM_Sportings[Dablībnieka numurs],0),7)</f>
        <v>NAV</v>
      </c>
      <c r="N140" s="216">
        <f>INDEX(PM_Sportings[],MATCH(PM_Kompleksais[[#This Row],[Dablībnieka numurs]],PM_Sportings[Dablībnieka numurs],0),8)</f>
        <v>0</v>
      </c>
      <c r="O14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0" s="220" t="str">
        <f>IF(ISNUMBER(PM_Kompleksais[[#This Row],[Vietu
Summa
(AUTO)]]),RANK(PM_Kompleksais[[#This Row],[Vietu
Summa
(AUTO)]],PM_Kompleksais[Vietu
Summa
(AUTO)],1),"Trūkst Rezultāts")</f>
        <v>Trūkst Rezultāts</v>
      </c>
      <c r="R140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1" spans="2:18" ht="15" x14ac:dyDescent="0.25">
      <c r="B141" s="90">
        <v>135</v>
      </c>
      <c r="C141" s="91">
        <f>INDEX(PM_Dalibnieki[],MATCH(PM_Kompleksais[[#This Row],[Dablībnieka numurs]],PM_Dalibnieki[Dablībnieka numurs],0),2)</f>
        <v>0</v>
      </c>
      <c r="D141" s="91">
        <f>INDEX(PM_Dalibnieki[],MATCH(PM_Kompleksais[[#This Row],[Dablībnieka numurs]],PM_Dalibnieki[Dablībnieka numurs],0),3)</f>
        <v>0</v>
      </c>
      <c r="E141" s="92">
        <f>INDEX(PM_Dalibnieki[],MATCH(PM_Kompleksais[[#This Row],[Dablībnieka numurs]],PM_Dalibnieki[Dablībnieka numurs],0),4)</f>
        <v>0</v>
      </c>
      <c r="F141" s="93">
        <f>INDEX(PM_Cuka[],MATCH(PM_Kompleksais[[#This Row],[Dablībnieka numurs]],PM_Cuka[Dablībnieka numurs],0),12)</f>
        <v>0</v>
      </c>
      <c r="G141" s="215" t="str">
        <f>INDEX(PM_Cuka[],MATCH(PM_Kompleksais[[#This Row],[Dablībnieka numurs]],PM_Cuka[Dablībnieka numurs],0),13)</f>
        <v>NAV</v>
      </c>
      <c r="H141" s="216">
        <f>INDEX(PM_Cuka[],MATCH(PM_Kompleksais[[#This Row],[Dablībnieka numurs]],PM_Cuka[Dablībnieka numurs],0),14)</f>
        <v>0</v>
      </c>
      <c r="I141" s="217">
        <f>INDEX(PM_EULopi[],MATCH(PM_Kompleksais[[#This Row],[Dablībnieka numurs]],PM_EULopi[Dablībnieka numurs],0),33)</f>
        <v>0</v>
      </c>
      <c r="J141" s="215" t="str">
        <f>INDEX(PM_EULopi[],MATCH(PM_Kompleksais[[#This Row],[Dablībnieka numurs]],PM_EULopi[Dablībnieka numurs],0),35)</f>
        <v>NAV</v>
      </c>
      <c r="K141" s="216">
        <f>INDEX(PM_EULopi[],MATCH(PM_Kompleksais[[#This Row],[Dablībnieka numurs]],PM_EULopi[Dablībnieka numurs],0),36)</f>
        <v>0</v>
      </c>
      <c r="L141" s="217">
        <f>INDEX(PM_Sportings[],MATCH(PM_Kompleksais[[#This Row],[Dablībnieka numurs]],PM_Sportings[Dablībnieka numurs],0),6)</f>
        <v>0</v>
      </c>
      <c r="M141" s="215" t="str">
        <f>INDEX(PM_Sportings[],MATCH(PM_Kompleksais[[#This Row],[Dablībnieka numurs]],PM_Sportings[Dablībnieka numurs],0),7)</f>
        <v>NAV</v>
      </c>
      <c r="N141" s="216">
        <f>INDEX(PM_Sportings[],MATCH(PM_Kompleksais[[#This Row],[Dablībnieka numurs]],PM_Sportings[Dablībnieka numurs],0),8)</f>
        <v>0</v>
      </c>
      <c r="O14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1" s="220" t="str">
        <f>IF(ISNUMBER(PM_Kompleksais[[#This Row],[Vietu
Summa
(AUTO)]]),RANK(PM_Kompleksais[[#This Row],[Vietu
Summa
(AUTO)]],PM_Kompleksais[Vietu
Summa
(AUTO)],1),"Trūkst Rezultāts")</f>
        <v>Trūkst Rezultāts</v>
      </c>
      <c r="R14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2" spans="2:18" ht="15" x14ac:dyDescent="0.25">
      <c r="B142" s="90">
        <v>136</v>
      </c>
      <c r="C142" s="91">
        <f>INDEX(PM_Dalibnieki[],MATCH(PM_Kompleksais[[#This Row],[Dablībnieka numurs]],PM_Dalibnieki[Dablībnieka numurs],0),2)</f>
        <v>0</v>
      </c>
      <c r="D142" s="91">
        <f>INDEX(PM_Dalibnieki[],MATCH(PM_Kompleksais[[#This Row],[Dablībnieka numurs]],PM_Dalibnieki[Dablībnieka numurs],0),3)</f>
        <v>0</v>
      </c>
      <c r="E142" s="92">
        <f>INDEX(PM_Dalibnieki[],MATCH(PM_Kompleksais[[#This Row],[Dablībnieka numurs]],PM_Dalibnieki[Dablībnieka numurs],0),4)</f>
        <v>0</v>
      </c>
      <c r="F142" s="93">
        <f>INDEX(PM_Cuka[],MATCH(PM_Kompleksais[[#This Row],[Dablībnieka numurs]],PM_Cuka[Dablībnieka numurs],0),12)</f>
        <v>0</v>
      </c>
      <c r="G142" s="215" t="str">
        <f>INDEX(PM_Cuka[],MATCH(PM_Kompleksais[[#This Row],[Dablībnieka numurs]],PM_Cuka[Dablībnieka numurs],0),13)</f>
        <v>NAV</v>
      </c>
      <c r="H142" s="216">
        <f>INDEX(PM_Cuka[],MATCH(PM_Kompleksais[[#This Row],[Dablībnieka numurs]],PM_Cuka[Dablībnieka numurs],0),14)</f>
        <v>0</v>
      </c>
      <c r="I142" s="217">
        <f>INDEX(PM_EULopi[],MATCH(PM_Kompleksais[[#This Row],[Dablībnieka numurs]],PM_EULopi[Dablībnieka numurs],0),33)</f>
        <v>0</v>
      </c>
      <c r="J142" s="215" t="str">
        <f>INDEX(PM_EULopi[],MATCH(PM_Kompleksais[[#This Row],[Dablībnieka numurs]],PM_EULopi[Dablībnieka numurs],0),35)</f>
        <v>NAV</v>
      </c>
      <c r="K142" s="216">
        <f>INDEX(PM_EULopi[],MATCH(PM_Kompleksais[[#This Row],[Dablībnieka numurs]],PM_EULopi[Dablībnieka numurs],0),36)</f>
        <v>0</v>
      </c>
      <c r="L142" s="217">
        <f>INDEX(PM_Sportings[],MATCH(PM_Kompleksais[[#This Row],[Dablībnieka numurs]],PM_Sportings[Dablībnieka numurs],0),6)</f>
        <v>0</v>
      </c>
      <c r="M142" s="215" t="str">
        <f>INDEX(PM_Sportings[],MATCH(PM_Kompleksais[[#This Row],[Dablībnieka numurs]],PM_Sportings[Dablībnieka numurs],0),7)</f>
        <v>NAV</v>
      </c>
      <c r="N142" s="216">
        <f>INDEX(PM_Sportings[],MATCH(PM_Kompleksais[[#This Row],[Dablībnieka numurs]],PM_Sportings[Dablībnieka numurs],0),8)</f>
        <v>0</v>
      </c>
      <c r="O14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2" s="220" t="str">
        <f>IF(ISNUMBER(PM_Kompleksais[[#This Row],[Vietu
Summa
(AUTO)]]),RANK(PM_Kompleksais[[#This Row],[Vietu
Summa
(AUTO)]],PM_Kompleksais[Vietu
Summa
(AUTO)],1),"Trūkst Rezultāts")</f>
        <v>Trūkst Rezultāts</v>
      </c>
      <c r="R142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3" spans="2:18" ht="15" x14ac:dyDescent="0.25">
      <c r="B143" s="90">
        <v>137</v>
      </c>
      <c r="C143" s="91">
        <f>INDEX(PM_Dalibnieki[],MATCH(PM_Kompleksais[[#This Row],[Dablībnieka numurs]],PM_Dalibnieki[Dablībnieka numurs],0),2)</f>
        <v>0</v>
      </c>
      <c r="D143" s="91">
        <f>INDEX(PM_Dalibnieki[],MATCH(PM_Kompleksais[[#This Row],[Dablībnieka numurs]],PM_Dalibnieki[Dablībnieka numurs],0),3)</f>
        <v>0</v>
      </c>
      <c r="E143" s="92">
        <f>INDEX(PM_Dalibnieki[],MATCH(PM_Kompleksais[[#This Row],[Dablībnieka numurs]],PM_Dalibnieki[Dablībnieka numurs],0),4)</f>
        <v>0</v>
      </c>
      <c r="F143" s="93">
        <f>INDEX(PM_Cuka[],MATCH(PM_Kompleksais[[#This Row],[Dablībnieka numurs]],PM_Cuka[Dablībnieka numurs],0),12)</f>
        <v>0</v>
      </c>
      <c r="G143" s="215" t="str">
        <f>INDEX(PM_Cuka[],MATCH(PM_Kompleksais[[#This Row],[Dablībnieka numurs]],PM_Cuka[Dablībnieka numurs],0),13)</f>
        <v>NAV</v>
      </c>
      <c r="H143" s="216">
        <f>INDEX(PM_Cuka[],MATCH(PM_Kompleksais[[#This Row],[Dablībnieka numurs]],PM_Cuka[Dablībnieka numurs],0),14)</f>
        <v>0</v>
      </c>
      <c r="I143" s="217">
        <f>INDEX(PM_EULopi[],MATCH(PM_Kompleksais[[#This Row],[Dablībnieka numurs]],PM_EULopi[Dablībnieka numurs],0),33)</f>
        <v>0</v>
      </c>
      <c r="J143" s="215" t="str">
        <f>INDEX(PM_EULopi[],MATCH(PM_Kompleksais[[#This Row],[Dablībnieka numurs]],PM_EULopi[Dablībnieka numurs],0),35)</f>
        <v>NAV</v>
      </c>
      <c r="K143" s="216">
        <f>INDEX(PM_EULopi[],MATCH(PM_Kompleksais[[#This Row],[Dablībnieka numurs]],PM_EULopi[Dablībnieka numurs],0),36)</f>
        <v>0</v>
      </c>
      <c r="L143" s="217">
        <f>INDEX(PM_Sportings[],MATCH(PM_Kompleksais[[#This Row],[Dablībnieka numurs]],PM_Sportings[Dablībnieka numurs],0),6)</f>
        <v>0</v>
      </c>
      <c r="M143" s="215" t="str">
        <f>INDEX(PM_Sportings[],MATCH(PM_Kompleksais[[#This Row],[Dablībnieka numurs]],PM_Sportings[Dablībnieka numurs],0),7)</f>
        <v>NAV</v>
      </c>
      <c r="N143" s="216">
        <f>INDEX(PM_Sportings[],MATCH(PM_Kompleksais[[#This Row],[Dablībnieka numurs]],PM_Sportings[Dablībnieka numurs],0),8)</f>
        <v>0</v>
      </c>
      <c r="O14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3" s="220" t="str">
        <f>IF(ISNUMBER(PM_Kompleksais[[#This Row],[Vietu
Summa
(AUTO)]]),RANK(PM_Kompleksais[[#This Row],[Vietu
Summa
(AUTO)]],PM_Kompleksais[Vietu
Summa
(AUTO)],1),"Trūkst Rezultāts")</f>
        <v>Trūkst Rezultāts</v>
      </c>
      <c r="R143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4" spans="2:18" ht="15" x14ac:dyDescent="0.25">
      <c r="B144" s="90">
        <v>138</v>
      </c>
      <c r="C144" s="91">
        <f>INDEX(PM_Dalibnieki[],MATCH(PM_Kompleksais[[#This Row],[Dablībnieka numurs]],PM_Dalibnieki[Dablībnieka numurs],0),2)</f>
        <v>0</v>
      </c>
      <c r="D144" s="91">
        <f>INDEX(PM_Dalibnieki[],MATCH(PM_Kompleksais[[#This Row],[Dablībnieka numurs]],PM_Dalibnieki[Dablībnieka numurs],0),3)</f>
        <v>0</v>
      </c>
      <c r="E144" s="92">
        <f>INDEX(PM_Dalibnieki[],MATCH(PM_Kompleksais[[#This Row],[Dablībnieka numurs]],PM_Dalibnieki[Dablībnieka numurs],0),4)</f>
        <v>0</v>
      </c>
      <c r="F144" s="93">
        <f>INDEX(PM_Cuka[],MATCH(PM_Kompleksais[[#This Row],[Dablībnieka numurs]],PM_Cuka[Dablībnieka numurs],0),12)</f>
        <v>0</v>
      </c>
      <c r="G144" s="215" t="str">
        <f>INDEX(PM_Cuka[],MATCH(PM_Kompleksais[[#This Row],[Dablībnieka numurs]],PM_Cuka[Dablībnieka numurs],0),13)</f>
        <v>NAV</v>
      </c>
      <c r="H144" s="216">
        <f>INDEX(PM_Cuka[],MATCH(PM_Kompleksais[[#This Row],[Dablībnieka numurs]],PM_Cuka[Dablībnieka numurs],0),14)</f>
        <v>0</v>
      </c>
      <c r="I144" s="217">
        <f>INDEX(PM_EULopi[],MATCH(PM_Kompleksais[[#This Row],[Dablībnieka numurs]],PM_EULopi[Dablībnieka numurs],0),33)</f>
        <v>0</v>
      </c>
      <c r="J144" s="215" t="str">
        <f>INDEX(PM_EULopi[],MATCH(PM_Kompleksais[[#This Row],[Dablībnieka numurs]],PM_EULopi[Dablībnieka numurs],0),35)</f>
        <v>NAV</v>
      </c>
      <c r="K144" s="216">
        <f>INDEX(PM_EULopi[],MATCH(PM_Kompleksais[[#This Row],[Dablībnieka numurs]],PM_EULopi[Dablībnieka numurs],0),36)</f>
        <v>0</v>
      </c>
      <c r="L144" s="217">
        <f>INDEX(PM_Sportings[],MATCH(PM_Kompleksais[[#This Row],[Dablībnieka numurs]],PM_Sportings[Dablībnieka numurs],0),6)</f>
        <v>0</v>
      </c>
      <c r="M144" s="215" t="str">
        <f>INDEX(PM_Sportings[],MATCH(PM_Kompleksais[[#This Row],[Dablībnieka numurs]],PM_Sportings[Dablībnieka numurs],0),7)</f>
        <v>NAV</v>
      </c>
      <c r="N144" s="216">
        <f>INDEX(PM_Sportings[],MATCH(PM_Kompleksais[[#This Row],[Dablībnieka numurs]],PM_Sportings[Dablībnieka numurs],0),8)</f>
        <v>0</v>
      </c>
      <c r="O14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4" s="220" t="str">
        <f>IF(ISNUMBER(PM_Kompleksais[[#This Row],[Vietu
Summa
(AUTO)]]),RANK(PM_Kompleksais[[#This Row],[Vietu
Summa
(AUTO)]],PM_Kompleksais[Vietu
Summa
(AUTO)],1),"Trūkst Rezultāts")</f>
        <v>Trūkst Rezultāts</v>
      </c>
      <c r="R14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5" spans="2:18" ht="15" x14ac:dyDescent="0.25">
      <c r="B145" s="90">
        <v>139</v>
      </c>
      <c r="C145" s="91">
        <f>INDEX(PM_Dalibnieki[],MATCH(PM_Kompleksais[[#This Row],[Dablībnieka numurs]],PM_Dalibnieki[Dablībnieka numurs],0),2)</f>
        <v>0</v>
      </c>
      <c r="D145" s="91">
        <f>INDEX(PM_Dalibnieki[],MATCH(PM_Kompleksais[[#This Row],[Dablībnieka numurs]],PM_Dalibnieki[Dablībnieka numurs],0),3)</f>
        <v>0</v>
      </c>
      <c r="E145" s="92">
        <f>INDEX(PM_Dalibnieki[],MATCH(PM_Kompleksais[[#This Row],[Dablībnieka numurs]],PM_Dalibnieki[Dablībnieka numurs],0),4)</f>
        <v>0</v>
      </c>
      <c r="F145" s="93">
        <f>INDEX(PM_Cuka[],MATCH(PM_Kompleksais[[#This Row],[Dablībnieka numurs]],PM_Cuka[Dablībnieka numurs],0),12)</f>
        <v>0</v>
      </c>
      <c r="G145" s="215" t="str">
        <f>INDEX(PM_Cuka[],MATCH(PM_Kompleksais[[#This Row],[Dablībnieka numurs]],PM_Cuka[Dablībnieka numurs],0),13)</f>
        <v>NAV</v>
      </c>
      <c r="H145" s="216">
        <f>INDEX(PM_Cuka[],MATCH(PM_Kompleksais[[#This Row],[Dablībnieka numurs]],PM_Cuka[Dablībnieka numurs],0),14)</f>
        <v>0</v>
      </c>
      <c r="I145" s="217">
        <f>INDEX(PM_EULopi[],MATCH(PM_Kompleksais[[#This Row],[Dablībnieka numurs]],PM_EULopi[Dablībnieka numurs],0),33)</f>
        <v>0</v>
      </c>
      <c r="J145" s="215" t="str">
        <f>INDEX(PM_EULopi[],MATCH(PM_Kompleksais[[#This Row],[Dablībnieka numurs]],PM_EULopi[Dablībnieka numurs],0),35)</f>
        <v>NAV</v>
      </c>
      <c r="K145" s="216">
        <f>INDEX(PM_EULopi[],MATCH(PM_Kompleksais[[#This Row],[Dablībnieka numurs]],PM_EULopi[Dablībnieka numurs],0),36)</f>
        <v>0</v>
      </c>
      <c r="L145" s="217">
        <f>INDEX(PM_Sportings[],MATCH(PM_Kompleksais[[#This Row],[Dablībnieka numurs]],PM_Sportings[Dablībnieka numurs],0),6)</f>
        <v>0</v>
      </c>
      <c r="M145" s="215" t="str">
        <f>INDEX(PM_Sportings[],MATCH(PM_Kompleksais[[#This Row],[Dablībnieka numurs]],PM_Sportings[Dablībnieka numurs],0),7)</f>
        <v>NAV</v>
      </c>
      <c r="N145" s="216">
        <f>INDEX(PM_Sportings[],MATCH(PM_Kompleksais[[#This Row],[Dablībnieka numurs]],PM_Sportings[Dablībnieka numurs],0),8)</f>
        <v>0</v>
      </c>
      <c r="O14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5" s="220" t="str">
        <f>IF(ISNUMBER(PM_Kompleksais[[#This Row],[Vietu
Summa
(AUTO)]]),RANK(PM_Kompleksais[[#This Row],[Vietu
Summa
(AUTO)]],PM_Kompleksais[Vietu
Summa
(AUTO)],1),"Trūkst Rezultāts")</f>
        <v>Trūkst Rezultāts</v>
      </c>
      <c r="R145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6" spans="2:18" ht="15" x14ac:dyDescent="0.25">
      <c r="B146" s="90">
        <v>140</v>
      </c>
      <c r="C146" s="91">
        <f>INDEX(PM_Dalibnieki[],MATCH(PM_Kompleksais[[#This Row],[Dablībnieka numurs]],PM_Dalibnieki[Dablībnieka numurs],0),2)</f>
        <v>0</v>
      </c>
      <c r="D146" s="91">
        <f>INDEX(PM_Dalibnieki[],MATCH(PM_Kompleksais[[#This Row],[Dablībnieka numurs]],PM_Dalibnieki[Dablībnieka numurs],0),3)</f>
        <v>0</v>
      </c>
      <c r="E146" s="92">
        <f>INDEX(PM_Dalibnieki[],MATCH(PM_Kompleksais[[#This Row],[Dablībnieka numurs]],PM_Dalibnieki[Dablībnieka numurs],0),4)</f>
        <v>0</v>
      </c>
      <c r="F146" s="93">
        <f>INDEX(PM_Cuka[],MATCH(PM_Kompleksais[[#This Row],[Dablībnieka numurs]],PM_Cuka[Dablībnieka numurs],0),12)</f>
        <v>0</v>
      </c>
      <c r="G146" s="215" t="str">
        <f>INDEX(PM_Cuka[],MATCH(PM_Kompleksais[[#This Row],[Dablībnieka numurs]],PM_Cuka[Dablībnieka numurs],0),13)</f>
        <v>NAV</v>
      </c>
      <c r="H146" s="216">
        <f>INDEX(PM_Cuka[],MATCH(PM_Kompleksais[[#This Row],[Dablībnieka numurs]],PM_Cuka[Dablībnieka numurs],0),14)</f>
        <v>0</v>
      </c>
      <c r="I146" s="217">
        <f>INDEX(PM_EULopi[],MATCH(PM_Kompleksais[[#This Row],[Dablībnieka numurs]],PM_EULopi[Dablībnieka numurs],0),33)</f>
        <v>0</v>
      </c>
      <c r="J146" s="215" t="str">
        <f>INDEX(PM_EULopi[],MATCH(PM_Kompleksais[[#This Row],[Dablībnieka numurs]],PM_EULopi[Dablībnieka numurs],0),35)</f>
        <v>NAV</v>
      </c>
      <c r="K146" s="216">
        <f>INDEX(PM_EULopi[],MATCH(PM_Kompleksais[[#This Row],[Dablībnieka numurs]],PM_EULopi[Dablībnieka numurs],0),36)</f>
        <v>0</v>
      </c>
      <c r="L146" s="217">
        <f>INDEX(PM_Sportings[],MATCH(PM_Kompleksais[[#This Row],[Dablībnieka numurs]],PM_Sportings[Dablībnieka numurs],0),6)</f>
        <v>0</v>
      </c>
      <c r="M146" s="215" t="str">
        <f>INDEX(PM_Sportings[],MATCH(PM_Kompleksais[[#This Row],[Dablībnieka numurs]],PM_Sportings[Dablībnieka numurs],0),7)</f>
        <v>NAV</v>
      </c>
      <c r="N146" s="216">
        <f>INDEX(PM_Sportings[],MATCH(PM_Kompleksais[[#This Row],[Dablībnieka numurs]],PM_Sportings[Dablībnieka numurs],0),8)</f>
        <v>0</v>
      </c>
      <c r="O14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6" s="220" t="str">
        <f>IF(ISNUMBER(PM_Kompleksais[[#This Row],[Vietu
Summa
(AUTO)]]),RANK(PM_Kompleksais[[#This Row],[Vietu
Summa
(AUTO)]],PM_Kompleksais[Vietu
Summa
(AUTO)],1),"Trūkst Rezultāts")</f>
        <v>Trūkst Rezultāts</v>
      </c>
      <c r="R146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7" spans="2:18" ht="15" x14ac:dyDescent="0.25">
      <c r="B147" s="90">
        <v>141</v>
      </c>
      <c r="C147" s="91">
        <f>INDEX(PM_Dalibnieki[],MATCH(PM_Kompleksais[[#This Row],[Dablībnieka numurs]],PM_Dalibnieki[Dablībnieka numurs],0),2)</f>
        <v>0</v>
      </c>
      <c r="D147" s="91">
        <f>INDEX(PM_Dalibnieki[],MATCH(PM_Kompleksais[[#This Row],[Dablībnieka numurs]],PM_Dalibnieki[Dablībnieka numurs],0),3)</f>
        <v>0</v>
      </c>
      <c r="E147" s="92">
        <f>INDEX(PM_Dalibnieki[],MATCH(PM_Kompleksais[[#This Row],[Dablībnieka numurs]],PM_Dalibnieki[Dablībnieka numurs],0),4)</f>
        <v>0</v>
      </c>
      <c r="F147" s="93">
        <f>INDEX(PM_Cuka[],MATCH(PM_Kompleksais[[#This Row],[Dablībnieka numurs]],PM_Cuka[Dablībnieka numurs],0),12)</f>
        <v>0</v>
      </c>
      <c r="G147" s="215" t="str">
        <f>INDEX(PM_Cuka[],MATCH(PM_Kompleksais[[#This Row],[Dablībnieka numurs]],PM_Cuka[Dablībnieka numurs],0),13)</f>
        <v>NAV</v>
      </c>
      <c r="H147" s="216">
        <f>INDEX(PM_Cuka[],MATCH(PM_Kompleksais[[#This Row],[Dablībnieka numurs]],PM_Cuka[Dablībnieka numurs],0),14)</f>
        <v>0</v>
      </c>
      <c r="I147" s="217">
        <f>INDEX(PM_EULopi[],MATCH(PM_Kompleksais[[#This Row],[Dablībnieka numurs]],PM_EULopi[Dablībnieka numurs],0),33)</f>
        <v>0</v>
      </c>
      <c r="J147" s="215" t="str">
        <f>INDEX(PM_EULopi[],MATCH(PM_Kompleksais[[#This Row],[Dablībnieka numurs]],PM_EULopi[Dablībnieka numurs],0),35)</f>
        <v>NAV</v>
      </c>
      <c r="K147" s="216">
        <f>INDEX(PM_EULopi[],MATCH(PM_Kompleksais[[#This Row],[Dablībnieka numurs]],PM_EULopi[Dablībnieka numurs],0),36)</f>
        <v>0</v>
      </c>
      <c r="L147" s="217">
        <f>INDEX(PM_Sportings[],MATCH(PM_Kompleksais[[#This Row],[Dablībnieka numurs]],PM_Sportings[Dablībnieka numurs],0),6)</f>
        <v>0</v>
      </c>
      <c r="M147" s="215" t="str">
        <f>INDEX(PM_Sportings[],MATCH(PM_Kompleksais[[#This Row],[Dablībnieka numurs]],PM_Sportings[Dablībnieka numurs],0),7)</f>
        <v>NAV</v>
      </c>
      <c r="N147" s="216">
        <f>INDEX(PM_Sportings[],MATCH(PM_Kompleksais[[#This Row],[Dablībnieka numurs]],PM_Sportings[Dablībnieka numurs],0),8)</f>
        <v>0</v>
      </c>
      <c r="O14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7" s="220" t="str">
        <f>IF(ISNUMBER(PM_Kompleksais[[#This Row],[Vietu
Summa
(AUTO)]]),RANK(PM_Kompleksais[[#This Row],[Vietu
Summa
(AUTO)]],PM_Kompleksais[Vietu
Summa
(AUTO)],1),"Trūkst Rezultāts")</f>
        <v>Trūkst Rezultāts</v>
      </c>
      <c r="R14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8" spans="2:18" ht="15" x14ac:dyDescent="0.25">
      <c r="B148" s="90">
        <v>142</v>
      </c>
      <c r="C148" s="91">
        <f>INDEX(PM_Dalibnieki[],MATCH(PM_Kompleksais[[#This Row],[Dablībnieka numurs]],PM_Dalibnieki[Dablībnieka numurs],0),2)</f>
        <v>0</v>
      </c>
      <c r="D148" s="91">
        <f>INDEX(PM_Dalibnieki[],MATCH(PM_Kompleksais[[#This Row],[Dablībnieka numurs]],PM_Dalibnieki[Dablībnieka numurs],0),3)</f>
        <v>0</v>
      </c>
      <c r="E148" s="92">
        <f>INDEX(PM_Dalibnieki[],MATCH(PM_Kompleksais[[#This Row],[Dablībnieka numurs]],PM_Dalibnieki[Dablībnieka numurs],0),4)</f>
        <v>0</v>
      </c>
      <c r="F148" s="93">
        <f>INDEX(PM_Cuka[],MATCH(PM_Kompleksais[[#This Row],[Dablībnieka numurs]],PM_Cuka[Dablībnieka numurs],0),12)</f>
        <v>0</v>
      </c>
      <c r="G148" s="215" t="str">
        <f>INDEX(PM_Cuka[],MATCH(PM_Kompleksais[[#This Row],[Dablībnieka numurs]],PM_Cuka[Dablībnieka numurs],0),13)</f>
        <v>NAV</v>
      </c>
      <c r="H148" s="216">
        <f>INDEX(PM_Cuka[],MATCH(PM_Kompleksais[[#This Row],[Dablībnieka numurs]],PM_Cuka[Dablībnieka numurs],0),14)</f>
        <v>0</v>
      </c>
      <c r="I148" s="217">
        <f>INDEX(PM_EULopi[],MATCH(PM_Kompleksais[[#This Row],[Dablībnieka numurs]],PM_EULopi[Dablībnieka numurs],0),33)</f>
        <v>0</v>
      </c>
      <c r="J148" s="215" t="str">
        <f>INDEX(PM_EULopi[],MATCH(PM_Kompleksais[[#This Row],[Dablībnieka numurs]],PM_EULopi[Dablībnieka numurs],0),35)</f>
        <v>NAV</v>
      </c>
      <c r="K148" s="216">
        <f>INDEX(PM_EULopi[],MATCH(PM_Kompleksais[[#This Row],[Dablībnieka numurs]],PM_EULopi[Dablībnieka numurs],0),36)</f>
        <v>0</v>
      </c>
      <c r="L148" s="217">
        <f>INDEX(PM_Sportings[],MATCH(PM_Kompleksais[[#This Row],[Dablībnieka numurs]],PM_Sportings[Dablībnieka numurs],0),6)</f>
        <v>0</v>
      </c>
      <c r="M148" s="215" t="str">
        <f>INDEX(PM_Sportings[],MATCH(PM_Kompleksais[[#This Row],[Dablībnieka numurs]],PM_Sportings[Dablībnieka numurs],0),7)</f>
        <v>NAV</v>
      </c>
      <c r="N148" s="216">
        <f>INDEX(PM_Sportings[],MATCH(PM_Kompleksais[[#This Row],[Dablībnieka numurs]],PM_Sportings[Dablībnieka numurs],0),8)</f>
        <v>0</v>
      </c>
      <c r="O14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8" s="220" t="str">
        <f>IF(ISNUMBER(PM_Kompleksais[[#This Row],[Vietu
Summa
(AUTO)]]),RANK(PM_Kompleksais[[#This Row],[Vietu
Summa
(AUTO)]],PM_Kompleksais[Vietu
Summa
(AUTO)],1),"Trūkst Rezultāts")</f>
        <v>Trūkst Rezultāts</v>
      </c>
      <c r="R14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49" spans="2:18" ht="15" x14ac:dyDescent="0.25">
      <c r="B149" s="90">
        <v>143</v>
      </c>
      <c r="C149" s="91">
        <f>INDEX(PM_Dalibnieki[],MATCH(PM_Kompleksais[[#This Row],[Dablībnieka numurs]],PM_Dalibnieki[Dablībnieka numurs],0),2)</f>
        <v>0</v>
      </c>
      <c r="D149" s="91">
        <f>INDEX(PM_Dalibnieki[],MATCH(PM_Kompleksais[[#This Row],[Dablībnieka numurs]],PM_Dalibnieki[Dablībnieka numurs],0),3)</f>
        <v>0</v>
      </c>
      <c r="E149" s="92">
        <f>INDEX(PM_Dalibnieki[],MATCH(PM_Kompleksais[[#This Row],[Dablībnieka numurs]],PM_Dalibnieki[Dablībnieka numurs],0),4)</f>
        <v>0</v>
      </c>
      <c r="F149" s="93">
        <f>INDEX(PM_Cuka[],MATCH(PM_Kompleksais[[#This Row],[Dablībnieka numurs]],PM_Cuka[Dablībnieka numurs],0),12)</f>
        <v>0</v>
      </c>
      <c r="G149" s="215" t="str">
        <f>INDEX(PM_Cuka[],MATCH(PM_Kompleksais[[#This Row],[Dablībnieka numurs]],PM_Cuka[Dablībnieka numurs],0),13)</f>
        <v>NAV</v>
      </c>
      <c r="H149" s="216">
        <f>INDEX(PM_Cuka[],MATCH(PM_Kompleksais[[#This Row],[Dablībnieka numurs]],PM_Cuka[Dablībnieka numurs],0),14)</f>
        <v>0</v>
      </c>
      <c r="I149" s="217">
        <f>INDEX(PM_EULopi[],MATCH(PM_Kompleksais[[#This Row],[Dablībnieka numurs]],PM_EULopi[Dablībnieka numurs],0),33)</f>
        <v>0</v>
      </c>
      <c r="J149" s="215" t="str">
        <f>INDEX(PM_EULopi[],MATCH(PM_Kompleksais[[#This Row],[Dablībnieka numurs]],PM_EULopi[Dablībnieka numurs],0),35)</f>
        <v>NAV</v>
      </c>
      <c r="K149" s="216">
        <f>INDEX(PM_EULopi[],MATCH(PM_Kompleksais[[#This Row],[Dablībnieka numurs]],PM_EULopi[Dablībnieka numurs],0),36)</f>
        <v>0</v>
      </c>
      <c r="L149" s="217">
        <f>INDEX(PM_Sportings[],MATCH(PM_Kompleksais[[#This Row],[Dablībnieka numurs]],PM_Sportings[Dablībnieka numurs],0),6)</f>
        <v>0</v>
      </c>
      <c r="M149" s="215" t="str">
        <f>INDEX(PM_Sportings[],MATCH(PM_Kompleksais[[#This Row],[Dablībnieka numurs]],PM_Sportings[Dablībnieka numurs],0),7)</f>
        <v>NAV</v>
      </c>
      <c r="N149" s="216">
        <f>INDEX(PM_Sportings[],MATCH(PM_Kompleksais[[#This Row],[Dablībnieka numurs]],PM_Sportings[Dablībnieka numurs],0),8)</f>
        <v>0</v>
      </c>
      <c r="O14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4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49" s="220" t="str">
        <f>IF(ISNUMBER(PM_Kompleksais[[#This Row],[Vietu
Summa
(AUTO)]]),RANK(PM_Kompleksais[[#This Row],[Vietu
Summa
(AUTO)]],PM_Kompleksais[Vietu
Summa
(AUTO)],1),"Trūkst Rezultāts")</f>
        <v>Trūkst Rezultāts</v>
      </c>
      <c r="R149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0" spans="2:18" ht="15" x14ac:dyDescent="0.25">
      <c r="B150" s="90">
        <v>144</v>
      </c>
      <c r="C150" s="91">
        <f>INDEX(PM_Dalibnieki[],MATCH(PM_Kompleksais[[#This Row],[Dablībnieka numurs]],PM_Dalibnieki[Dablībnieka numurs],0),2)</f>
        <v>0</v>
      </c>
      <c r="D150" s="91">
        <f>INDEX(PM_Dalibnieki[],MATCH(PM_Kompleksais[[#This Row],[Dablībnieka numurs]],PM_Dalibnieki[Dablībnieka numurs],0),3)</f>
        <v>0</v>
      </c>
      <c r="E150" s="92">
        <f>INDEX(PM_Dalibnieki[],MATCH(PM_Kompleksais[[#This Row],[Dablībnieka numurs]],PM_Dalibnieki[Dablībnieka numurs],0),4)</f>
        <v>0</v>
      </c>
      <c r="F150" s="93">
        <f>INDEX(PM_Cuka[],MATCH(PM_Kompleksais[[#This Row],[Dablībnieka numurs]],PM_Cuka[Dablībnieka numurs],0),12)</f>
        <v>0</v>
      </c>
      <c r="G150" s="215" t="str">
        <f>INDEX(PM_Cuka[],MATCH(PM_Kompleksais[[#This Row],[Dablībnieka numurs]],PM_Cuka[Dablībnieka numurs],0),13)</f>
        <v>NAV</v>
      </c>
      <c r="H150" s="216">
        <f>INDEX(PM_Cuka[],MATCH(PM_Kompleksais[[#This Row],[Dablībnieka numurs]],PM_Cuka[Dablībnieka numurs],0),14)</f>
        <v>0</v>
      </c>
      <c r="I150" s="217">
        <f>INDEX(PM_EULopi[],MATCH(PM_Kompleksais[[#This Row],[Dablībnieka numurs]],PM_EULopi[Dablībnieka numurs],0),33)</f>
        <v>0</v>
      </c>
      <c r="J150" s="215" t="str">
        <f>INDEX(PM_EULopi[],MATCH(PM_Kompleksais[[#This Row],[Dablībnieka numurs]],PM_EULopi[Dablībnieka numurs],0),35)</f>
        <v>NAV</v>
      </c>
      <c r="K150" s="216">
        <f>INDEX(PM_EULopi[],MATCH(PM_Kompleksais[[#This Row],[Dablībnieka numurs]],PM_EULopi[Dablībnieka numurs],0),36)</f>
        <v>0</v>
      </c>
      <c r="L150" s="217">
        <f>INDEX(PM_Sportings[],MATCH(PM_Kompleksais[[#This Row],[Dablībnieka numurs]],PM_Sportings[Dablībnieka numurs],0),6)</f>
        <v>0</v>
      </c>
      <c r="M150" s="215" t="str">
        <f>INDEX(PM_Sportings[],MATCH(PM_Kompleksais[[#This Row],[Dablībnieka numurs]],PM_Sportings[Dablībnieka numurs],0),7)</f>
        <v>NAV</v>
      </c>
      <c r="N150" s="216">
        <f>INDEX(PM_Sportings[],MATCH(PM_Kompleksais[[#This Row],[Dablībnieka numurs]],PM_Sportings[Dablībnieka numurs],0),8)</f>
        <v>0</v>
      </c>
      <c r="O15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0" s="220" t="str">
        <f>IF(ISNUMBER(PM_Kompleksais[[#This Row],[Vietu
Summa
(AUTO)]]),RANK(PM_Kompleksais[[#This Row],[Vietu
Summa
(AUTO)]],PM_Kompleksais[Vietu
Summa
(AUTO)],1),"Trūkst Rezultāts")</f>
        <v>Trūkst Rezultāts</v>
      </c>
      <c r="R15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1" spans="2:18" ht="15" x14ac:dyDescent="0.25">
      <c r="B151" s="90">
        <v>145</v>
      </c>
      <c r="C151" s="91">
        <f>INDEX(PM_Dalibnieki[],MATCH(PM_Kompleksais[[#This Row],[Dablībnieka numurs]],PM_Dalibnieki[Dablībnieka numurs],0),2)</f>
        <v>0</v>
      </c>
      <c r="D151" s="91">
        <f>INDEX(PM_Dalibnieki[],MATCH(PM_Kompleksais[[#This Row],[Dablībnieka numurs]],PM_Dalibnieki[Dablībnieka numurs],0),3)</f>
        <v>0</v>
      </c>
      <c r="E151" s="92">
        <f>INDEX(PM_Dalibnieki[],MATCH(PM_Kompleksais[[#This Row],[Dablībnieka numurs]],PM_Dalibnieki[Dablībnieka numurs],0),4)</f>
        <v>0</v>
      </c>
      <c r="F151" s="93">
        <f>INDEX(PM_Cuka[],MATCH(PM_Kompleksais[[#This Row],[Dablībnieka numurs]],PM_Cuka[Dablībnieka numurs],0),12)</f>
        <v>0</v>
      </c>
      <c r="G151" s="215" t="str">
        <f>INDEX(PM_Cuka[],MATCH(PM_Kompleksais[[#This Row],[Dablībnieka numurs]],PM_Cuka[Dablībnieka numurs],0),13)</f>
        <v>NAV</v>
      </c>
      <c r="H151" s="216">
        <f>INDEX(PM_Cuka[],MATCH(PM_Kompleksais[[#This Row],[Dablībnieka numurs]],PM_Cuka[Dablībnieka numurs],0),14)</f>
        <v>0</v>
      </c>
      <c r="I151" s="217">
        <f>INDEX(PM_EULopi[],MATCH(PM_Kompleksais[[#This Row],[Dablībnieka numurs]],PM_EULopi[Dablībnieka numurs],0),33)</f>
        <v>0</v>
      </c>
      <c r="J151" s="215" t="str">
        <f>INDEX(PM_EULopi[],MATCH(PM_Kompleksais[[#This Row],[Dablībnieka numurs]],PM_EULopi[Dablībnieka numurs],0),35)</f>
        <v>NAV</v>
      </c>
      <c r="K151" s="216">
        <f>INDEX(PM_EULopi[],MATCH(PM_Kompleksais[[#This Row],[Dablībnieka numurs]],PM_EULopi[Dablībnieka numurs],0),36)</f>
        <v>0</v>
      </c>
      <c r="L151" s="217">
        <f>INDEX(PM_Sportings[],MATCH(PM_Kompleksais[[#This Row],[Dablībnieka numurs]],PM_Sportings[Dablībnieka numurs],0),6)</f>
        <v>0</v>
      </c>
      <c r="M151" s="215" t="str">
        <f>INDEX(PM_Sportings[],MATCH(PM_Kompleksais[[#This Row],[Dablībnieka numurs]],PM_Sportings[Dablībnieka numurs],0),7)</f>
        <v>NAV</v>
      </c>
      <c r="N151" s="216">
        <f>INDEX(PM_Sportings[],MATCH(PM_Kompleksais[[#This Row],[Dablībnieka numurs]],PM_Sportings[Dablībnieka numurs],0),8)</f>
        <v>0</v>
      </c>
      <c r="O15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1" s="220" t="str">
        <f>IF(ISNUMBER(PM_Kompleksais[[#This Row],[Vietu
Summa
(AUTO)]]),RANK(PM_Kompleksais[[#This Row],[Vietu
Summa
(AUTO)]],PM_Kompleksais[Vietu
Summa
(AUTO)],1),"Trūkst Rezultāts")</f>
        <v>Trūkst Rezultāts</v>
      </c>
      <c r="R151" s="221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2" spans="2:18" ht="15" x14ac:dyDescent="0.25">
      <c r="B152" s="90">
        <v>146</v>
      </c>
      <c r="C152" s="91">
        <f>INDEX(PM_Dalibnieki[],MATCH(PM_Kompleksais[[#This Row],[Dablībnieka numurs]],PM_Dalibnieki[Dablībnieka numurs],0),2)</f>
        <v>0</v>
      </c>
      <c r="D152" s="91">
        <f>INDEX(PM_Dalibnieki[],MATCH(PM_Kompleksais[[#This Row],[Dablībnieka numurs]],PM_Dalibnieki[Dablībnieka numurs],0),3)</f>
        <v>0</v>
      </c>
      <c r="E152" s="92">
        <f>INDEX(PM_Dalibnieki[],MATCH(PM_Kompleksais[[#This Row],[Dablībnieka numurs]],PM_Dalibnieki[Dablībnieka numurs],0),4)</f>
        <v>0</v>
      </c>
      <c r="F152" s="93">
        <f>INDEX(PM_Cuka[],MATCH(PM_Kompleksais[[#This Row],[Dablībnieka numurs]],PM_Cuka[Dablībnieka numurs],0),12)</f>
        <v>0</v>
      </c>
      <c r="G152" s="215" t="str">
        <f>INDEX(PM_Cuka[],MATCH(PM_Kompleksais[[#This Row],[Dablībnieka numurs]],PM_Cuka[Dablībnieka numurs],0),13)</f>
        <v>NAV</v>
      </c>
      <c r="H152" s="216">
        <f>INDEX(PM_Cuka[],MATCH(PM_Kompleksais[[#This Row],[Dablībnieka numurs]],PM_Cuka[Dablībnieka numurs],0),14)</f>
        <v>0</v>
      </c>
      <c r="I152" s="217">
        <f>INDEX(PM_EULopi[],MATCH(PM_Kompleksais[[#This Row],[Dablībnieka numurs]],PM_EULopi[Dablībnieka numurs],0),33)</f>
        <v>0</v>
      </c>
      <c r="J152" s="215" t="str">
        <f>INDEX(PM_EULopi[],MATCH(PM_Kompleksais[[#This Row],[Dablībnieka numurs]],PM_EULopi[Dablībnieka numurs],0),35)</f>
        <v>NAV</v>
      </c>
      <c r="K152" s="216">
        <f>INDEX(PM_EULopi[],MATCH(PM_Kompleksais[[#This Row],[Dablībnieka numurs]],PM_EULopi[Dablībnieka numurs],0),36)</f>
        <v>0</v>
      </c>
      <c r="L152" s="217">
        <f>INDEX(PM_Sportings[],MATCH(PM_Kompleksais[[#This Row],[Dablībnieka numurs]],PM_Sportings[Dablībnieka numurs],0),6)</f>
        <v>0</v>
      </c>
      <c r="M152" s="215" t="str">
        <f>INDEX(PM_Sportings[],MATCH(PM_Kompleksais[[#This Row],[Dablībnieka numurs]],PM_Sportings[Dablībnieka numurs],0),7)</f>
        <v>NAV</v>
      </c>
      <c r="N152" s="216">
        <f>INDEX(PM_Sportings[],MATCH(PM_Kompleksais[[#This Row],[Dablībnieka numurs]],PM_Sportings[Dablībnieka numurs],0),8)</f>
        <v>0</v>
      </c>
      <c r="O15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2" s="220" t="str">
        <f>IF(ISNUMBER(PM_Kompleksais[[#This Row],[Vietu
Summa
(AUTO)]]),RANK(PM_Kompleksais[[#This Row],[Vietu
Summa
(AUTO)]],PM_Kompleksais[Vietu
Summa
(AUTO)],1),"Trūkst Rezultāts")</f>
        <v>Trūkst Rezultāts</v>
      </c>
      <c r="R15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3" spans="2:18" ht="15" x14ac:dyDescent="0.25">
      <c r="B153" s="90">
        <v>147</v>
      </c>
      <c r="C153" s="91">
        <f>INDEX(PM_Dalibnieki[],MATCH(PM_Kompleksais[[#This Row],[Dablībnieka numurs]],PM_Dalibnieki[Dablībnieka numurs],0),2)</f>
        <v>0</v>
      </c>
      <c r="D153" s="91">
        <f>INDEX(PM_Dalibnieki[],MATCH(PM_Kompleksais[[#This Row],[Dablībnieka numurs]],PM_Dalibnieki[Dablībnieka numurs],0),3)</f>
        <v>0</v>
      </c>
      <c r="E153" s="92">
        <f>INDEX(PM_Dalibnieki[],MATCH(PM_Kompleksais[[#This Row],[Dablībnieka numurs]],PM_Dalibnieki[Dablībnieka numurs],0),4)</f>
        <v>0</v>
      </c>
      <c r="F153" s="93">
        <f>INDEX(PM_Cuka[],MATCH(PM_Kompleksais[[#This Row],[Dablībnieka numurs]],PM_Cuka[Dablībnieka numurs],0),12)</f>
        <v>0</v>
      </c>
      <c r="G153" s="215" t="str">
        <f>INDEX(PM_Cuka[],MATCH(PM_Kompleksais[[#This Row],[Dablībnieka numurs]],PM_Cuka[Dablībnieka numurs],0),13)</f>
        <v>NAV</v>
      </c>
      <c r="H153" s="216">
        <f>INDEX(PM_Cuka[],MATCH(PM_Kompleksais[[#This Row],[Dablībnieka numurs]],PM_Cuka[Dablībnieka numurs],0),14)</f>
        <v>0</v>
      </c>
      <c r="I153" s="217">
        <f>INDEX(PM_EULopi[],MATCH(PM_Kompleksais[[#This Row],[Dablībnieka numurs]],PM_EULopi[Dablībnieka numurs],0),33)</f>
        <v>0</v>
      </c>
      <c r="J153" s="215" t="str">
        <f>INDEX(PM_EULopi[],MATCH(PM_Kompleksais[[#This Row],[Dablībnieka numurs]],PM_EULopi[Dablībnieka numurs],0),35)</f>
        <v>NAV</v>
      </c>
      <c r="K153" s="216">
        <f>INDEX(PM_EULopi[],MATCH(PM_Kompleksais[[#This Row],[Dablībnieka numurs]],PM_EULopi[Dablībnieka numurs],0),36)</f>
        <v>0</v>
      </c>
      <c r="L153" s="217">
        <f>INDEX(PM_Sportings[],MATCH(PM_Kompleksais[[#This Row],[Dablībnieka numurs]],PM_Sportings[Dablībnieka numurs],0),6)</f>
        <v>0</v>
      </c>
      <c r="M153" s="215" t="str">
        <f>INDEX(PM_Sportings[],MATCH(PM_Kompleksais[[#This Row],[Dablībnieka numurs]],PM_Sportings[Dablībnieka numurs],0),7)</f>
        <v>NAV</v>
      </c>
      <c r="N153" s="216">
        <f>INDEX(PM_Sportings[],MATCH(PM_Kompleksais[[#This Row],[Dablībnieka numurs]],PM_Sportings[Dablībnieka numurs],0),8)</f>
        <v>0</v>
      </c>
      <c r="O15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3" s="220" t="str">
        <f>IF(ISNUMBER(PM_Kompleksais[[#This Row],[Vietu
Summa
(AUTO)]]),RANK(PM_Kompleksais[[#This Row],[Vietu
Summa
(AUTO)]],PM_Kompleksais[Vietu
Summa
(AUTO)],1),"Trūkst Rezultāts")</f>
        <v>Trūkst Rezultāts</v>
      </c>
      <c r="R15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4" spans="2:18" ht="15" x14ac:dyDescent="0.25">
      <c r="B154" s="90">
        <v>148</v>
      </c>
      <c r="C154" s="91">
        <f>INDEX(PM_Dalibnieki[],MATCH(PM_Kompleksais[[#This Row],[Dablībnieka numurs]],PM_Dalibnieki[Dablībnieka numurs],0),2)</f>
        <v>0</v>
      </c>
      <c r="D154" s="91">
        <f>INDEX(PM_Dalibnieki[],MATCH(PM_Kompleksais[[#This Row],[Dablībnieka numurs]],PM_Dalibnieki[Dablībnieka numurs],0),3)</f>
        <v>0</v>
      </c>
      <c r="E154" s="92">
        <f>INDEX(PM_Dalibnieki[],MATCH(PM_Kompleksais[[#This Row],[Dablībnieka numurs]],PM_Dalibnieki[Dablībnieka numurs],0),4)</f>
        <v>0</v>
      </c>
      <c r="F154" s="93">
        <f>INDEX(PM_Cuka[],MATCH(PM_Kompleksais[[#This Row],[Dablībnieka numurs]],PM_Cuka[Dablībnieka numurs],0),12)</f>
        <v>0</v>
      </c>
      <c r="G154" s="215" t="str">
        <f>INDEX(PM_Cuka[],MATCH(PM_Kompleksais[[#This Row],[Dablībnieka numurs]],PM_Cuka[Dablībnieka numurs],0),13)</f>
        <v>NAV</v>
      </c>
      <c r="H154" s="216">
        <f>INDEX(PM_Cuka[],MATCH(PM_Kompleksais[[#This Row],[Dablībnieka numurs]],PM_Cuka[Dablībnieka numurs],0),14)</f>
        <v>0</v>
      </c>
      <c r="I154" s="217">
        <f>INDEX(PM_EULopi[],MATCH(PM_Kompleksais[[#This Row],[Dablībnieka numurs]],PM_EULopi[Dablībnieka numurs],0),33)</f>
        <v>0</v>
      </c>
      <c r="J154" s="215" t="str">
        <f>INDEX(PM_EULopi[],MATCH(PM_Kompleksais[[#This Row],[Dablībnieka numurs]],PM_EULopi[Dablībnieka numurs],0),35)</f>
        <v>NAV</v>
      </c>
      <c r="K154" s="216">
        <f>INDEX(PM_EULopi[],MATCH(PM_Kompleksais[[#This Row],[Dablībnieka numurs]],PM_EULopi[Dablībnieka numurs],0),36)</f>
        <v>0</v>
      </c>
      <c r="L154" s="217">
        <f>INDEX(PM_Sportings[],MATCH(PM_Kompleksais[[#This Row],[Dablībnieka numurs]],PM_Sportings[Dablībnieka numurs],0),6)</f>
        <v>0</v>
      </c>
      <c r="M154" s="215" t="str">
        <f>INDEX(PM_Sportings[],MATCH(PM_Kompleksais[[#This Row],[Dablībnieka numurs]],PM_Sportings[Dablībnieka numurs],0),7)</f>
        <v>NAV</v>
      </c>
      <c r="N154" s="216">
        <f>INDEX(PM_Sportings[],MATCH(PM_Kompleksais[[#This Row],[Dablībnieka numurs]],PM_Sportings[Dablībnieka numurs],0),8)</f>
        <v>0</v>
      </c>
      <c r="O15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4" s="220" t="str">
        <f>IF(ISNUMBER(PM_Kompleksais[[#This Row],[Vietu
Summa
(AUTO)]]),RANK(PM_Kompleksais[[#This Row],[Vietu
Summa
(AUTO)]],PM_Kompleksais[Vietu
Summa
(AUTO)],1),"Trūkst Rezultāts")</f>
        <v>Trūkst Rezultāts</v>
      </c>
      <c r="R15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5" spans="2:18" ht="15" x14ac:dyDescent="0.25">
      <c r="B155" s="90">
        <v>149</v>
      </c>
      <c r="C155" s="91">
        <f>INDEX(PM_Dalibnieki[],MATCH(PM_Kompleksais[[#This Row],[Dablībnieka numurs]],PM_Dalibnieki[Dablībnieka numurs],0),2)</f>
        <v>0</v>
      </c>
      <c r="D155" s="91">
        <f>INDEX(PM_Dalibnieki[],MATCH(PM_Kompleksais[[#This Row],[Dablībnieka numurs]],PM_Dalibnieki[Dablībnieka numurs],0),3)</f>
        <v>0</v>
      </c>
      <c r="E155" s="92">
        <f>INDEX(PM_Dalibnieki[],MATCH(PM_Kompleksais[[#This Row],[Dablībnieka numurs]],PM_Dalibnieki[Dablībnieka numurs],0),4)</f>
        <v>0</v>
      </c>
      <c r="F155" s="93">
        <f>INDEX(PM_Cuka[],MATCH(PM_Kompleksais[[#This Row],[Dablībnieka numurs]],PM_Cuka[Dablībnieka numurs],0),12)</f>
        <v>0</v>
      </c>
      <c r="G155" s="215" t="str">
        <f>INDEX(PM_Cuka[],MATCH(PM_Kompleksais[[#This Row],[Dablībnieka numurs]],PM_Cuka[Dablībnieka numurs],0),13)</f>
        <v>NAV</v>
      </c>
      <c r="H155" s="216">
        <f>INDEX(PM_Cuka[],MATCH(PM_Kompleksais[[#This Row],[Dablībnieka numurs]],PM_Cuka[Dablībnieka numurs],0),14)</f>
        <v>0</v>
      </c>
      <c r="I155" s="217">
        <f>INDEX(PM_EULopi[],MATCH(PM_Kompleksais[[#This Row],[Dablībnieka numurs]],PM_EULopi[Dablībnieka numurs],0),33)</f>
        <v>0</v>
      </c>
      <c r="J155" s="215" t="str">
        <f>INDEX(PM_EULopi[],MATCH(PM_Kompleksais[[#This Row],[Dablībnieka numurs]],PM_EULopi[Dablībnieka numurs],0),35)</f>
        <v>NAV</v>
      </c>
      <c r="K155" s="216">
        <f>INDEX(PM_EULopi[],MATCH(PM_Kompleksais[[#This Row],[Dablībnieka numurs]],PM_EULopi[Dablībnieka numurs],0),36)</f>
        <v>0</v>
      </c>
      <c r="L155" s="217">
        <f>INDEX(PM_Sportings[],MATCH(PM_Kompleksais[[#This Row],[Dablībnieka numurs]],PM_Sportings[Dablībnieka numurs],0),6)</f>
        <v>0</v>
      </c>
      <c r="M155" s="215" t="str">
        <f>INDEX(PM_Sportings[],MATCH(PM_Kompleksais[[#This Row],[Dablībnieka numurs]],PM_Sportings[Dablībnieka numurs],0),7)</f>
        <v>NAV</v>
      </c>
      <c r="N155" s="216">
        <f>INDEX(PM_Sportings[],MATCH(PM_Kompleksais[[#This Row],[Dablībnieka numurs]],PM_Sportings[Dablībnieka numurs],0),8)</f>
        <v>0</v>
      </c>
      <c r="O15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5" s="220" t="str">
        <f>IF(ISNUMBER(PM_Kompleksais[[#This Row],[Vietu
Summa
(AUTO)]]),RANK(PM_Kompleksais[[#This Row],[Vietu
Summa
(AUTO)]],PM_Kompleksais[Vietu
Summa
(AUTO)],1),"Trūkst Rezultāts")</f>
        <v>Trūkst Rezultāts</v>
      </c>
      <c r="R15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6" spans="2:18" ht="15" x14ac:dyDescent="0.25">
      <c r="B156" s="90">
        <v>150</v>
      </c>
      <c r="C156" s="91">
        <f>INDEX(PM_Dalibnieki[],MATCH(PM_Kompleksais[[#This Row],[Dablībnieka numurs]],PM_Dalibnieki[Dablībnieka numurs],0),2)</f>
        <v>0</v>
      </c>
      <c r="D156" s="91">
        <f>INDEX(PM_Dalibnieki[],MATCH(PM_Kompleksais[[#This Row],[Dablībnieka numurs]],PM_Dalibnieki[Dablībnieka numurs],0),3)</f>
        <v>0</v>
      </c>
      <c r="E156" s="92">
        <f>INDEX(PM_Dalibnieki[],MATCH(PM_Kompleksais[[#This Row],[Dablībnieka numurs]],PM_Dalibnieki[Dablībnieka numurs],0),4)</f>
        <v>0</v>
      </c>
      <c r="F156" s="93">
        <f>INDEX(PM_Cuka[],MATCH(PM_Kompleksais[[#This Row],[Dablībnieka numurs]],PM_Cuka[Dablībnieka numurs],0),12)</f>
        <v>0</v>
      </c>
      <c r="G156" s="215" t="str">
        <f>INDEX(PM_Cuka[],MATCH(PM_Kompleksais[[#This Row],[Dablībnieka numurs]],PM_Cuka[Dablībnieka numurs],0),13)</f>
        <v>NAV</v>
      </c>
      <c r="H156" s="216">
        <f>INDEX(PM_Cuka[],MATCH(PM_Kompleksais[[#This Row],[Dablībnieka numurs]],PM_Cuka[Dablībnieka numurs],0),14)</f>
        <v>0</v>
      </c>
      <c r="I156" s="217">
        <f>INDEX(PM_EULopi[],MATCH(PM_Kompleksais[[#This Row],[Dablībnieka numurs]],PM_EULopi[Dablībnieka numurs],0),33)</f>
        <v>0</v>
      </c>
      <c r="J156" s="215" t="str">
        <f>INDEX(PM_EULopi[],MATCH(PM_Kompleksais[[#This Row],[Dablībnieka numurs]],PM_EULopi[Dablībnieka numurs],0),35)</f>
        <v>NAV</v>
      </c>
      <c r="K156" s="216">
        <f>INDEX(PM_EULopi[],MATCH(PM_Kompleksais[[#This Row],[Dablībnieka numurs]],PM_EULopi[Dablībnieka numurs],0),36)</f>
        <v>0</v>
      </c>
      <c r="L156" s="217">
        <f>INDEX(PM_Sportings[],MATCH(PM_Kompleksais[[#This Row],[Dablībnieka numurs]],PM_Sportings[Dablībnieka numurs],0),6)</f>
        <v>0</v>
      </c>
      <c r="M156" s="215" t="str">
        <f>INDEX(PM_Sportings[],MATCH(PM_Kompleksais[[#This Row],[Dablībnieka numurs]],PM_Sportings[Dablībnieka numurs],0),7)</f>
        <v>NAV</v>
      </c>
      <c r="N156" s="216">
        <f>INDEX(PM_Sportings[],MATCH(PM_Kompleksais[[#This Row],[Dablībnieka numurs]],PM_Sportings[Dablībnieka numurs],0),8)</f>
        <v>0</v>
      </c>
      <c r="O15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6" s="220" t="str">
        <f>IF(ISNUMBER(PM_Kompleksais[[#This Row],[Vietu
Summa
(AUTO)]]),RANK(PM_Kompleksais[[#This Row],[Vietu
Summa
(AUTO)]],PM_Kompleksais[Vietu
Summa
(AUTO)],1),"Trūkst Rezultāts")</f>
        <v>Trūkst Rezultāts</v>
      </c>
      <c r="R15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7" spans="2:18" ht="15" x14ac:dyDescent="0.25">
      <c r="B157" s="90">
        <v>151</v>
      </c>
      <c r="C157" s="91">
        <f>INDEX(PM_Dalibnieki[],MATCH(PM_Kompleksais[[#This Row],[Dablībnieka numurs]],PM_Dalibnieki[Dablībnieka numurs],0),2)</f>
        <v>0</v>
      </c>
      <c r="D157" s="91">
        <f>INDEX(PM_Dalibnieki[],MATCH(PM_Kompleksais[[#This Row],[Dablībnieka numurs]],PM_Dalibnieki[Dablībnieka numurs],0),3)</f>
        <v>0</v>
      </c>
      <c r="E157" s="92">
        <f>INDEX(PM_Dalibnieki[],MATCH(PM_Kompleksais[[#This Row],[Dablībnieka numurs]],PM_Dalibnieki[Dablībnieka numurs],0),4)</f>
        <v>0</v>
      </c>
      <c r="F157" s="93">
        <f>INDEX(PM_Cuka[],MATCH(PM_Kompleksais[[#This Row],[Dablībnieka numurs]],PM_Cuka[Dablībnieka numurs],0),12)</f>
        <v>0</v>
      </c>
      <c r="G157" s="215" t="str">
        <f>INDEX(PM_Cuka[],MATCH(PM_Kompleksais[[#This Row],[Dablībnieka numurs]],PM_Cuka[Dablībnieka numurs],0),13)</f>
        <v>NAV</v>
      </c>
      <c r="H157" s="216">
        <f>INDEX(PM_Cuka[],MATCH(PM_Kompleksais[[#This Row],[Dablībnieka numurs]],PM_Cuka[Dablībnieka numurs],0),14)</f>
        <v>0</v>
      </c>
      <c r="I157" s="217">
        <f>INDEX(PM_EULopi[],MATCH(PM_Kompleksais[[#This Row],[Dablībnieka numurs]],PM_EULopi[Dablībnieka numurs],0),33)</f>
        <v>0</v>
      </c>
      <c r="J157" s="215" t="str">
        <f>INDEX(PM_EULopi[],MATCH(PM_Kompleksais[[#This Row],[Dablībnieka numurs]],PM_EULopi[Dablībnieka numurs],0),35)</f>
        <v>NAV</v>
      </c>
      <c r="K157" s="216">
        <f>INDEX(PM_EULopi[],MATCH(PM_Kompleksais[[#This Row],[Dablībnieka numurs]],PM_EULopi[Dablībnieka numurs],0),36)</f>
        <v>0</v>
      </c>
      <c r="L157" s="217">
        <f>INDEX(PM_Sportings[],MATCH(PM_Kompleksais[[#This Row],[Dablībnieka numurs]],PM_Sportings[Dablībnieka numurs],0),6)</f>
        <v>0</v>
      </c>
      <c r="M157" s="215" t="str">
        <f>INDEX(PM_Sportings[],MATCH(PM_Kompleksais[[#This Row],[Dablībnieka numurs]],PM_Sportings[Dablībnieka numurs],0),7)</f>
        <v>NAV</v>
      </c>
      <c r="N157" s="216">
        <f>INDEX(PM_Sportings[],MATCH(PM_Kompleksais[[#This Row],[Dablībnieka numurs]],PM_Sportings[Dablībnieka numurs],0),8)</f>
        <v>0</v>
      </c>
      <c r="O15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7" s="220" t="str">
        <f>IF(ISNUMBER(PM_Kompleksais[[#This Row],[Vietu
Summa
(AUTO)]]),RANK(PM_Kompleksais[[#This Row],[Vietu
Summa
(AUTO)]],PM_Kompleksais[Vietu
Summa
(AUTO)],1),"Trūkst Rezultāts")</f>
        <v>Trūkst Rezultāts</v>
      </c>
      <c r="R15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8" spans="2:18" ht="15" x14ac:dyDescent="0.25">
      <c r="B158" s="90">
        <v>152</v>
      </c>
      <c r="C158" s="91">
        <f>INDEX(PM_Dalibnieki[],MATCH(PM_Kompleksais[[#This Row],[Dablībnieka numurs]],PM_Dalibnieki[Dablībnieka numurs],0),2)</f>
        <v>0</v>
      </c>
      <c r="D158" s="91">
        <f>INDEX(PM_Dalibnieki[],MATCH(PM_Kompleksais[[#This Row],[Dablībnieka numurs]],PM_Dalibnieki[Dablībnieka numurs],0),3)</f>
        <v>0</v>
      </c>
      <c r="E158" s="92">
        <f>INDEX(PM_Dalibnieki[],MATCH(PM_Kompleksais[[#This Row],[Dablībnieka numurs]],PM_Dalibnieki[Dablībnieka numurs],0),4)</f>
        <v>0</v>
      </c>
      <c r="F158" s="93">
        <f>INDEX(PM_Cuka[],MATCH(PM_Kompleksais[[#This Row],[Dablībnieka numurs]],PM_Cuka[Dablībnieka numurs],0),12)</f>
        <v>0</v>
      </c>
      <c r="G158" s="215" t="str">
        <f>INDEX(PM_Cuka[],MATCH(PM_Kompleksais[[#This Row],[Dablībnieka numurs]],PM_Cuka[Dablībnieka numurs],0),13)</f>
        <v>NAV</v>
      </c>
      <c r="H158" s="216">
        <f>INDEX(PM_Cuka[],MATCH(PM_Kompleksais[[#This Row],[Dablībnieka numurs]],PM_Cuka[Dablībnieka numurs],0),14)</f>
        <v>0</v>
      </c>
      <c r="I158" s="217">
        <f>INDEX(PM_EULopi[],MATCH(PM_Kompleksais[[#This Row],[Dablībnieka numurs]],PM_EULopi[Dablībnieka numurs],0),33)</f>
        <v>0</v>
      </c>
      <c r="J158" s="215" t="str">
        <f>INDEX(PM_EULopi[],MATCH(PM_Kompleksais[[#This Row],[Dablībnieka numurs]],PM_EULopi[Dablībnieka numurs],0),35)</f>
        <v>NAV</v>
      </c>
      <c r="K158" s="216">
        <f>INDEX(PM_EULopi[],MATCH(PM_Kompleksais[[#This Row],[Dablībnieka numurs]],PM_EULopi[Dablībnieka numurs],0),36)</f>
        <v>0</v>
      </c>
      <c r="L158" s="217">
        <f>INDEX(PM_Sportings[],MATCH(PM_Kompleksais[[#This Row],[Dablībnieka numurs]],PM_Sportings[Dablībnieka numurs],0),6)</f>
        <v>0</v>
      </c>
      <c r="M158" s="215" t="str">
        <f>INDEX(PM_Sportings[],MATCH(PM_Kompleksais[[#This Row],[Dablībnieka numurs]],PM_Sportings[Dablībnieka numurs],0),7)</f>
        <v>NAV</v>
      </c>
      <c r="N158" s="216">
        <f>INDEX(PM_Sportings[],MATCH(PM_Kompleksais[[#This Row],[Dablībnieka numurs]],PM_Sportings[Dablībnieka numurs],0),8)</f>
        <v>0</v>
      </c>
      <c r="O15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8" s="220" t="str">
        <f>IF(ISNUMBER(PM_Kompleksais[[#This Row],[Vietu
Summa
(AUTO)]]),RANK(PM_Kompleksais[[#This Row],[Vietu
Summa
(AUTO)]],PM_Kompleksais[Vietu
Summa
(AUTO)],1),"Trūkst Rezultāts")</f>
        <v>Trūkst Rezultāts</v>
      </c>
      <c r="R15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59" spans="2:18" ht="15" x14ac:dyDescent="0.25">
      <c r="B159" s="90">
        <v>153</v>
      </c>
      <c r="C159" s="91">
        <f>INDEX(PM_Dalibnieki[],MATCH(PM_Kompleksais[[#This Row],[Dablībnieka numurs]],PM_Dalibnieki[Dablībnieka numurs],0),2)</f>
        <v>0</v>
      </c>
      <c r="D159" s="91">
        <f>INDEX(PM_Dalibnieki[],MATCH(PM_Kompleksais[[#This Row],[Dablībnieka numurs]],PM_Dalibnieki[Dablībnieka numurs],0),3)</f>
        <v>0</v>
      </c>
      <c r="E159" s="92">
        <f>INDEX(PM_Dalibnieki[],MATCH(PM_Kompleksais[[#This Row],[Dablībnieka numurs]],PM_Dalibnieki[Dablībnieka numurs],0),4)</f>
        <v>0</v>
      </c>
      <c r="F159" s="93">
        <f>INDEX(PM_Cuka[],MATCH(PM_Kompleksais[[#This Row],[Dablībnieka numurs]],PM_Cuka[Dablībnieka numurs],0),12)</f>
        <v>0</v>
      </c>
      <c r="G159" s="215" t="str">
        <f>INDEX(PM_Cuka[],MATCH(PM_Kompleksais[[#This Row],[Dablībnieka numurs]],PM_Cuka[Dablībnieka numurs],0),13)</f>
        <v>NAV</v>
      </c>
      <c r="H159" s="216">
        <f>INDEX(PM_Cuka[],MATCH(PM_Kompleksais[[#This Row],[Dablībnieka numurs]],PM_Cuka[Dablībnieka numurs],0),14)</f>
        <v>0</v>
      </c>
      <c r="I159" s="217">
        <f>INDEX(PM_EULopi[],MATCH(PM_Kompleksais[[#This Row],[Dablībnieka numurs]],PM_EULopi[Dablībnieka numurs],0),33)</f>
        <v>0</v>
      </c>
      <c r="J159" s="215" t="str">
        <f>INDEX(PM_EULopi[],MATCH(PM_Kompleksais[[#This Row],[Dablībnieka numurs]],PM_EULopi[Dablībnieka numurs],0),35)</f>
        <v>NAV</v>
      </c>
      <c r="K159" s="216">
        <f>INDEX(PM_EULopi[],MATCH(PM_Kompleksais[[#This Row],[Dablībnieka numurs]],PM_EULopi[Dablībnieka numurs],0),36)</f>
        <v>0</v>
      </c>
      <c r="L159" s="217">
        <f>INDEX(PM_Sportings[],MATCH(PM_Kompleksais[[#This Row],[Dablībnieka numurs]],PM_Sportings[Dablībnieka numurs],0),6)</f>
        <v>0</v>
      </c>
      <c r="M159" s="215" t="str">
        <f>INDEX(PM_Sportings[],MATCH(PM_Kompleksais[[#This Row],[Dablībnieka numurs]],PM_Sportings[Dablībnieka numurs],0),7)</f>
        <v>NAV</v>
      </c>
      <c r="N159" s="216">
        <f>INDEX(PM_Sportings[],MATCH(PM_Kompleksais[[#This Row],[Dablībnieka numurs]],PM_Sportings[Dablībnieka numurs],0),8)</f>
        <v>0</v>
      </c>
      <c r="O15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5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59" s="220" t="str">
        <f>IF(ISNUMBER(PM_Kompleksais[[#This Row],[Vietu
Summa
(AUTO)]]),RANK(PM_Kompleksais[[#This Row],[Vietu
Summa
(AUTO)]],PM_Kompleksais[Vietu
Summa
(AUTO)],1),"Trūkst Rezultāts")</f>
        <v>Trūkst Rezultāts</v>
      </c>
      <c r="R15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0" spans="2:18" ht="15" x14ac:dyDescent="0.25">
      <c r="B160" s="90">
        <v>154</v>
      </c>
      <c r="C160" s="91">
        <f>INDEX(PM_Dalibnieki[],MATCH(PM_Kompleksais[[#This Row],[Dablībnieka numurs]],PM_Dalibnieki[Dablībnieka numurs],0),2)</f>
        <v>0</v>
      </c>
      <c r="D160" s="91">
        <f>INDEX(PM_Dalibnieki[],MATCH(PM_Kompleksais[[#This Row],[Dablībnieka numurs]],PM_Dalibnieki[Dablībnieka numurs],0),3)</f>
        <v>0</v>
      </c>
      <c r="E160" s="92">
        <f>INDEX(PM_Dalibnieki[],MATCH(PM_Kompleksais[[#This Row],[Dablībnieka numurs]],PM_Dalibnieki[Dablībnieka numurs],0),4)</f>
        <v>0</v>
      </c>
      <c r="F160" s="93">
        <f>INDEX(PM_Cuka[],MATCH(PM_Kompleksais[[#This Row],[Dablībnieka numurs]],PM_Cuka[Dablībnieka numurs],0),12)</f>
        <v>0</v>
      </c>
      <c r="G160" s="215" t="str">
        <f>INDEX(PM_Cuka[],MATCH(PM_Kompleksais[[#This Row],[Dablībnieka numurs]],PM_Cuka[Dablībnieka numurs],0),13)</f>
        <v>NAV</v>
      </c>
      <c r="H160" s="216">
        <f>INDEX(PM_Cuka[],MATCH(PM_Kompleksais[[#This Row],[Dablībnieka numurs]],PM_Cuka[Dablībnieka numurs],0),14)</f>
        <v>0</v>
      </c>
      <c r="I160" s="217">
        <f>INDEX(PM_EULopi[],MATCH(PM_Kompleksais[[#This Row],[Dablībnieka numurs]],PM_EULopi[Dablībnieka numurs],0),33)</f>
        <v>0</v>
      </c>
      <c r="J160" s="215" t="str">
        <f>INDEX(PM_EULopi[],MATCH(PM_Kompleksais[[#This Row],[Dablībnieka numurs]],PM_EULopi[Dablībnieka numurs],0),35)</f>
        <v>NAV</v>
      </c>
      <c r="K160" s="216">
        <f>INDEX(PM_EULopi[],MATCH(PM_Kompleksais[[#This Row],[Dablībnieka numurs]],PM_EULopi[Dablībnieka numurs],0),36)</f>
        <v>0</v>
      </c>
      <c r="L160" s="217">
        <f>INDEX(PM_Sportings[],MATCH(PM_Kompleksais[[#This Row],[Dablībnieka numurs]],PM_Sportings[Dablībnieka numurs],0),6)</f>
        <v>0</v>
      </c>
      <c r="M160" s="215" t="str">
        <f>INDEX(PM_Sportings[],MATCH(PM_Kompleksais[[#This Row],[Dablībnieka numurs]],PM_Sportings[Dablībnieka numurs],0),7)</f>
        <v>NAV</v>
      </c>
      <c r="N160" s="216">
        <f>INDEX(PM_Sportings[],MATCH(PM_Kompleksais[[#This Row],[Dablībnieka numurs]],PM_Sportings[Dablībnieka numurs],0),8)</f>
        <v>0</v>
      </c>
      <c r="O16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0" s="220" t="str">
        <f>IF(ISNUMBER(PM_Kompleksais[[#This Row],[Vietu
Summa
(AUTO)]]),RANK(PM_Kompleksais[[#This Row],[Vietu
Summa
(AUTO)]],PM_Kompleksais[Vietu
Summa
(AUTO)],1),"Trūkst Rezultāts")</f>
        <v>Trūkst Rezultāts</v>
      </c>
      <c r="R16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1" spans="2:18" ht="15" x14ac:dyDescent="0.25">
      <c r="B161" s="90">
        <v>155</v>
      </c>
      <c r="C161" s="91">
        <f>INDEX(PM_Dalibnieki[],MATCH(PM_Kompleksais[[#This Row],[Dablībnieka numurs]],PM_Dalibnieki[Dablībnieka numurs],0),2)</f>
        <v>0</v>
      </c>
      <c r="D161" s="91">
        <f>INDEX(PM_Dalibnieki[],MATCH(PM_Kompleksais[[#This Row],[Dablībnieka numurs]],PM_Dalibnieki[Dablībnieka numurs],0),3)</f>
        <v>0</v>
      </c>
      <c r="E161" s="92">
        <f>INDEX(PM_Dalibnieki[],MATCH(PM_Kompleksais[[#This Row],[Dablībnieka numurs]],PM_Dalibnieki[Dablībnieka numurs],0),4)</f>
        <v>0</v>
      </c>
      <c r="F161" s="93">
        <f>INDEX(PM_Cuka[],MATCH(PM_Kompleksais[[#This Row],[Dablībnieka numurs]],PM_Cuka[Dablībnieka numurs],0),12)</f>
        <v>0</v>
      </c>
      <c r="G161" s="215" t="str">
        <f>INDEX(PM_Cuka[],MATCH(PM_Kompleksais[[#This Row],[Dablībnieka numurs]],PM_Cuka[Dablībnieka numurs],0),13)</f>
        <v>NAV</v>
      </c>
      <c r="H161" s="216">
        <f>INDEX(PM_Cuka[],MATCH(PM_Kompleksais[[#This Row],[Dablībnieka numurs]],PM_Cuka[Dablībnieka numurs],0),14)</f>
        <v>0</v>
      </c>
      <c r="I161" s="217">
        <f>INDEX(PM_EULopi[],MATCH(PM_Kompleksais[[#This Row],[Dablībnieka numurs]],PM_EULopi[Dablībnieka numurs],0),33)</f>
        <v>0</v>
      </c>
      <c r="J161" s="215" t="str">
        <f>INDEX(PM_EULopi[],MATCH(PM_Kompleksais[[#This Row],[Dablībnieka numurs]],PM_EULopi[Dablībnieka numurs],0),35)</f>
        <v>NAV</v>
      </c>
      <c r="K161" s="216">
        <f>INDEX(PM_EULopi[],MATCH(PM_Kompleksais[[#This Row],[Dablībnieka numurs]],PM_EULopi[Dablībnieka numurs],0),36)</f>
        <v>0</v>
      </c>
      <c r="L161" s="217">
        <f>INDEX(PM_Sportings[],MATCH(PM_Kompleksais[[#This Row],[Dablībnieka numurs]],PM_Sportings[Dablībnieka numurs],0),6)</f>
        <v>0</v>
      </c>
      <c r="M161" s="215" t="str">
        <f>INDEX(PM_Sportings[],MATCH(PM_Kompleksais[[#This Row],[Dablībnieka numurs]],PM_Sportings[Dablībnieka numurs],0),7)</f>
        <v>NAV</v>
      </c>
      <c r="N161" s="216">
        <f>INDEX(PM_Sportings[],MATCH(PM_Kompleksais[[#This Row],[Dablībnieka numurs]],PM_Sportings[Dablībnieka numurs],0),8)</f>
        <v>0</v>
      </c>
      <c r="O16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1" s="220" t="str">
        <f>IF(ISNUMBER(PM_Kompleksais[[#This Row],[Vietu
Summa
(AUTO)]]),RANK(PM_Kompleksais[[#This Row],[Vietu
Summa
(AUTO)]],PM_Kompleksais[Vietu
Summa
(AUTO)],1),"Trūkst Rezultāts")</f>
        <v>Trūkst Rezultāts</v>
      </c>
      <c r="R16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2" spans="2:18" ht="15" x14ac:dyDescent="0.25">
      <c r="B162" s="90">
        <v>156</v>
      </c>
      <c r="C162" s="91">
        <f>INDEX(PM_Dalibnieki[],MATCH(PM_Kompleksais[[#This Row],[Dablībnieka numurs]],PM_Dalibnieki[Dablībnieka numurs],0),2)</f>
        <v>0</v>
      </c>
      <c r="D162" s="91">
        <f>INDEX(PM_Dalibnieki[],MATCH(PM_Kompleksais[[#This Row],[Dablībnieka numurs]],PM_Dalibnieki[Dablībnieka numurs],0),3)</f>
        <v>0</v>
      </c>
      <c r="E162" s="92">
        <f>INDEX(PM_Dalibnieki[],MATCH(PM_Kompleksais[[#This Row],[Dablībnieka numurs]],PM_Dalibnieki[Dablībnieka numurs],0),4)</f>
        <v>0</v>
      </c>
      <c r="F162" s="93">
        <f>INDEX(PM_Cuka[],MATCH(PM_Kompleksais[[#This Row],[Dablībnieka numurs]],PM_Cuka[Dablībnieka numurs],0),12)</f>
        <v>0</v>
      </c>
      <c r="G162" s="215" t="str">
        <f>INDEX(PM_Cuka[],MATCH(PM_Kompleksais[[#This Row],[Dablībnieka numurs]],PM_Cuka[Dablībnieka numurs],0),13)</f>
        <v>NAV</v>
      </c>
      <c r="H162" s="216">
        <f>INDEX(PM_Cuka[],MATCH(PM_Kompleksais[[#This Row],[Dablībnieka numurs]],PM_Cuka[Dablībnieka numurs],0),14)</f>
        <v>0</v>
      </c>
      <c r="I162" s="217">
        <f>INDEX(PM_EULopi[],MATCH(PM_Kompleksais[[#This Row],[Dablībnieka numurs]],PM_EULopi[Dablībnieka numurs],0),33)</f>
        <v>0</v>
      </c>
      <c r="J162" s="215" t="str">
        <f>INDEX(PM_EULopi[],MATCH(PM_Kompleksais[[#This Row],[Dablībnieka numurs]],PM_EULopi[Dablībnieka numurs],0),35)</f>
        <v>NAV</v>
      </c>
      <c r="K162" s="216">
        <f>INDEX(PM_EULopi[],MATCH(PM_Kompleksais[[#This Row],[Dablībnieka numurs]],PM_EULopi[Dablībnieka numurs],0),36)</f>
        <v>0</v>
      </c>
      <c r="L162" s="217">
        <f>INDEX(PM_Sportings[],MATCH(PM_Kompleksais[[#This Row],[Dablībnieka numurs]],PM_Sportings[Dablībnieka numurs],0),6)</f>
        <v>0</v>
      </c>
      <c r="M162" s="215" t="str">
        <f>INDEX(PM_Sportings[],MATCH(PM_Kompleksais[[#This Row],[Dablībnieka numurs]],PM_Sportings[Dablībnieka numurs],0),7)</f>
        <v>NAV</v>
      </c>
      <c r="N162" s="216">
        <f>INDEX(PM_Sportings[],MATCH(PM_Kompleksais[[#This Row],[Dablībnieka numurs]],PM_Sportings[Dablībnieka numurs],0),8)</f>
        <v>0</v>
      </c>
      <c r="O16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2" s="220" t="str">
        <f>IF(ISNUMBER(PM_Kompleksais[[#This Row],[Vietu
Summa
(AUTO)]]),RANK(PM_Kompleksais[[#This Row],[Vietu
Summa
(AUTO)]],PM_Kompleksais[Vietu
Summa
(AUTO)],1),"Trūkst Rezultāts")</f>
        <v>Trūkst Rezultāts</v>
      </c>
      <c r="R16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3" spans="2:18" ht="15" x14ac:dyDescent="0.25">
      <c r="B163" s="90">
        <v>157</v>
      </c>
      <c r="C163" s="91">
        <f>INDEX(PM_Dalibnieki[],MATCH(PM_Kompleksais[[#This Row],[Dablībnieka numurs]],PM_Dalibnieki[Dablībnieka numurs],0),2)</f>
        <v>0</v>
      </c>
      <c r="D163" s="91">
        <f>INDEX(PM_Dalibnieki[],MATCH(PM_Kompleksais[[#This Row],[Dablībnieka numurs]],PM_Dalibnieki[Dablībnieka numurs],0),3)</f>
        <v>0</v>
      </c>
      <c r="E163" s="92">
        <f>INDEX(PM_Dalibnieki[],MATCH(PM_Kompleksais[[#This Row],[Dablībnieka numurs]],PM_Dalibnieki[Dablībnieka numurs],0),4)</f>
        <v>0</v>
      </c>
      <c r="F163" s="93">
        <f>INDEX(PM_Cuka[],MATCH(PM_Kompleksais[[#This Row],[Dablībnieka numurs]],PM_Cuka[Dablībnieka numurs],0),12)</f>
        <v>0</v>
      </c>
      <c r="G163" s="215" t="str">
        <f>INDEX(PM_Cuka[],MATCH(PM_Kompleksais[[#This Row],[Dablībnieka numurs]],PM_Cuka[Dablībnieka numurs],0),13)</f>
        <v>NAV</v>
      </c>
      <c r="H163" s="216">
        <f>INDEX(PM_Cuka[],MATCH(PM_Kompleksais[[#This Row],[Dablībnieka numurs]],PM_Cuka[Dablībnieka numurs],0),14)</f>
        <v>0</v>
      </c>
      <c r="I163" s="217">
        <f>INDEX(PM_EULopi[],MATCH(PM_Kompleksais[[#This Row],[Dablībnieka numurs]],PM_EULopi[Dablībnieka numurs],0),33)</f>
        <v>0</v>
      </c>
      <c r="J163" s="215" t="str">
        <f>INDEX(PM_EULopi[],MATCH(PM_Kompleksais[[#This Row],[Dablībnieka numurs]],PM_EULopi[Dablībnieka numurs],0),35)</f>
        <v>NAV</v>
      </c>
      <c r="K163" s="216">
        <f>INDEX(PM_EULopi[],MATCH(PM_Kompleksais[[#This Row],[Dablībnieka numurs]],PM_EULopi[Dablībnieka numurs],0),36)</f>
        <v>0</v>
      </c>
      <c r="L163" s="217">
        <f>INDEX(PM_Sportings[],MATCH(PM_Kompleksais[[#This Row],[Dablībnieka numurs]],PM_Sportings[Dablībnieka numurs],0),6)</f>
        <v>0</v>
      </c>
      <c r="M163" s="215" t="str">
        <f>INDEX(PM_Sportings[],MATCH(PM_Kompleksais[[#This Row],[Dablībnieka numurs]],PM_Sportings[Dablībnieka numurs],0),7)</f>
        <v>NAV</v>
      </c>
      <c r="N163" s="216">
        <f>INDEX(PM_Sportings[],MATCH(PM_Kompleksais[[#This Row],[Dablībnieka numurs]],PM_Sportings[Dablībnieka numurs],0),8)</f>
        <v>0</v>
      </c>
      <c r="O16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3" s="220" t="str">
        <f>IF(ISNUMBER(PM_Kompleksais[[#This Row],[Vietu
Summa
(AUTO)]]),RANK(PM_Kompleksais[[#This Row],[Vietu
Summa
(AUTO)]],PM_Kompleksais[Vietu
Summa
(AUTO)],1),"Trūkst Rezultāts")</f>
        <v>Trūkst Rezultāts</v>
      </c>
      <c r="R16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4" spans="2:18" ht="15" x14ac:dyDescent="0.25">
      <c r="B164" s="90">
        <v>158</v>
      </c>
      <c r="C164" s="91">
        <f>INDEX(PM_Dalibnieki[],MATCH(PM_Kompleksais[[#This Row],[Dablībnieka numurs]],PM_Dalibnieki[Dablībnieka numurs],0),2)</f>
        <v>0</v>
      </c>
      <c r="D164" s="91">
        <f>INDEX(PM_Dalibnieki[],MATCH(PM_Kompleksais[[#This Row],[Dablībnieka numurs]],PM_Dalibnieki[Dablībnieka numurs],0),3)</f>
        <v>0</v>
      </c>
      <c r="E164" s="92">
        <f>INDEX(PM_Dalibnieki[],MATCH(PM_Kompleksais[[#This Row],[Dablībnieka numurs]],PM_Dalibnieki[Dablībnieka numurs],0),4)</f>
        <v>0</v>
      </c>
      <c r="F164" s="93">
        <f>INDEX(PM_Cuka[],MATCH(PM_Kompleksais[[#This Row],[Dablībnieka numurs]],PM_Cuka[Dablībnieka numurs],0),12)</f>
        <v>0</v>
      </c>
      <c r="G164" s="215" t="str">
        <f>INDEX(PM_Cuka[],MATCH(PM_Kompleksais[[#This Row],[Dablībnieka numurs]],PM_Cuka[Dablībnieka numurs],0),13)</f>
        <v>NAV</v>
      </c>
      <c r="H164" s="216">
        <f>INDEX(PM_Cuka[],MATCH(PM_Kompleksais[[#This Row],[Dablībnieka numurs]],PM_Cuka[Dablībnieka numurs],0),14)</f>
        <v>0</v>
      </c>
      <c r="I164" s="217">
        <f>INDEX(PM_EULopi[],MATCH(PM_Kompleksais[[#This Row],[Dablībnieka numurs]],PM_EULopi[Dablībnieka numurs],0),33)</f>
        <v>0</v>
      </c>
      <c r="J164" s="215" t="str">
        <f>INDEX(PM_EULopi[],MATCH(PM_Kompleksais[[#This Row],[Dablībnieka numurs]],PM_EULopi[Dablībnieka numurs],0),35)</f>
        <v>NAV</v>
      </c>
      <c r="K164" s="216">
        <f>INDEX(PM_EULopi[],MATCH(PM_Kompleksais[[#This Row],[Dablībnieka numurs]],PM_EULopi[Dablībnieka numurs],0),36)</f>
        <v>0</v>
      </c>
      <c r="L164" s="217">
        <f>INDEX(PM_Sportings[],MATCH(PM_Kompleksais[[#This Row],[Dablībnieka numurs]],PM_Sportings[Dablībnieka numurs],0),6)</f>
        <v>0</v>
      </c>
      <c r="M164" s="215" t="str">
        <f>INDEX(PM_Sportings[],MATCH(PM_Kompleksais[[#This Row],[Dablībnieka numurs]],PM_Sportings[Dablībnieka numurs],0),7)</f>
        <v>NAV</v>
      </c>
      <c r="N164" s="216">
        <f>INDEX(PM_Sportings[],MATCH(PM_Kompleksais[[#This Row],[Dablībnieka numurs]],PM_Sportings[Dablībnieka numurs],0),8)</f>
        <v>0</v>
      </c>
      <c r="O16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4" s="220" t="str">
        <f>IF(ISNUMBER(PM_Kompleksais[[#This Row],[Vietu
Summa
(AUTO)]]),RANK(PM_Kompleksais[[#This Row],[Vietu
Summa
(AUTO)]],PM_Kompleksais[Vietu
Summa
(AUTO)],1),"Trūkst Rezultāts")</f>
        <v>Trūkst Rezultāts</v>
      </c>
      <c r="R16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5" spans="2:18" ht="15" x14ac:dyDescent="0.25">
      <c r="B165" s="90">
        <v>159</v>
      </c>
      <c r="C165" s="91">
        <f>INDEX(PM_Dalibnieki[],MATCH(PM_Kompleksais[[#This Row],[Dablībnieka numurs]],PM_Dalibnieki[Dablībnieka numurs],0),2)</f>
        <v>0</v>
      </c>
      <c r="D165" s="91">
        <f>INDEX(PM_Dalibnieki[],MATCH(PM_Kompleksais[[#This Row],[Dablībnieka numurs]],PM_Dalibnieki[Dablībnieka numurs],0),3)</f>
        <v>0</v>
      </c>
      <c r="E165" s="92">
        <f>INDEX(PM_Dalibnieki[],MATCH(PM_Kompleksais[[#This Row],[Dablībnieka numurs]],PM_Dalibnieki[Dablībnieka numurs],0),4)</f>
        <v>0</v>
      </c>
      <c r="F165" s="93">
        <f>INDEX(PM_Cuka[],MATCH(PM_Kompleksais[[#This Row],[Dablībnieka numurs]],PM_Cuka[Dablībnieka numurs],0),12)</f>
        <v>0</v>
      </c>
      <c r="G165" s="215" t="str">
        <f>INDEX(PM_Cuka[],MATCH(PM_Kompleksais[[#This Row],[Dablībnieka numurs]],PM_Cuka[Dablībnieka numurs],0),13)</f>
        <v>NAV</v>
      </c>
      <c r="H165" s="216">
        <f>INDEX(PM_Cuka[],MATCH(PM_Kompleksais[[#This Row],[Dablībnieka numurs]],PM_Cuka[Dablībnieka numurs],0),14)</f>
        <v>0</v>
      </c>
      <c r="I165" s="217">
        <f>INDEX(PM_EULopi[],MATCH(PM_Kompleksais[[#This Row],[Dablībnieka numurs]],PM_EULopi[Dablībnieka numurs],0),33)</f>
        <v>0</v>
      </c>
      <c r="J165" s="215" t="str">
        <f>INDEX(PM_EULopi[],MATCH(PM_Kompleksais[[#This Row],[Dablībnieka numurs]],PM_EULopi[Dablībnieka numurs],0),35)</f>
        <v>NAV</v>
      </c>
      <c r="K165" s="216">
        <f>INDEX(PM_EULopi[],MATCH(PM_Kompleksais[[#This Row],[Dablībnieka numurs]],PM_EULopi[Dablībnieka numurs],0),36)</f>
        <v>0</v>
      </c>
      <c r="L165" s="217">
        <f>INDEX(PM_Sportings[],MATCH(PM_Kompleksais[[#This Row],[Dablībnieka numurs]],PM_Sportings[Dablībnieka numurs],0),6)</f>
        <v>0</v>
      </c>
      <c r="M165" s="215" t="str">
        <f>INDEX(PM_Sportings[],MATCH(PM_Kompleksais[[#This Row],[Dablībnieka numurs]],PM_Sportings[Dablībnieka numurs],0),7)</f>
        <v>NAV</v>
      </c>
      <c r="N165" s="216">
        <f>INDEX(PM_Sportings[],MATCH(PM_Kompleksais[[#This Row],[Dablībnieka numurs]],PM_Sportings[Dablībnieka numurs],0),8)</f>
        <v>0</v>
      </c>
      <c r="O16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5" s="220" t="str">
        <f>IF(ISNUMBER(PM_Kompleksais[[#This Row],[Vietu
Summa
(AUTO)]]),RANK(PM_Kompleksais[[#This Row],[Vietu
Summa
(AUTO)]],PM_Kompleksais[Vietu
Summa
(AUTO)],1),"Trūkst Rezultāts")</f>
        <v>Trūkst Rezultāts</v>
      </c>
      <c r="R16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6" spans="2:18" ht="15" x14ac:dyDescent="0.25">
      <c r="B166" s="90">
        <v>160</v>
      </c>
      <c r="C166" s="91">
        <f>INDEX(PM_Dalibnieki[],MATCH(PM_Kompleksais[[#This Row],[Dablībnieka numurs]],PM_Dalibnieki[Dablībnieka numurs],0),2)</f>
        <v>0</v>
      </c>
      <c r="D166" s="91">
        <f>INDEX(PM_Dalibnieki[],MATCH(PM_Kompleksais[[#This Row],[Dablībnieka numurs]],PM_Dalibnieki[Dablībnieka numurs],0),3)</f>
        <v>0</v>
      </c>
      <c r="E166" s="92">
        <f>INDEX(PM_Dalibnieki[],MATCH(PM_Kompleksais[[#This Row],[Dablībnieka numurs]],PM_Dalibnieki[Dablībnieka numurs],0),4)</f>
        <v>0</v>
      </c>
      <c r="F166" s="93">
        <f>INDEX(PM_Cuka[],MATCH(PM_Kompleksais[[#This Row],[Dablībnieka numurs]],PM_Cuka[Dablībnieka numurs],0),12)</f>
        <v>0</v>
      </c>
      <c r="G166" s="215" t="str">
        <f>INDEX(PM_Cuka[],MATCH(PM_Kompleksais[[#This Row],[Dablībnieka numurs]],PM_Cuka[Dablībnieka numurs],0),13)</f>
        <v>NAV</v>
      </c>
      <c r="H166" s="216">
        <f>INDEX(PM_Cuka[],MATCH(PM_Kompleksais[[#This Row],[Dablībnieka numurs]],PM_Cuka[Dablībnieka numurs],0),14)</f>
        <v>0</v>
      </c>
      <c r="I166" s="217">
        <f>INDEX(PM_EULopi[],MATCH(PM_Kompleksais[[#This Row],[Dablībnieka numurs]],PM_EULopi[Dablībnieka numurs],0),33)</f>
        <v>0</v>
      </c>
      <c r="J166" s="215" t="str">
        <f>INDEX(PM_EULopi[],MATCH(PM_Kompleksais[[#This Row],[Dablībnieka numurs]],PM_EULopi[Dablībnieka numurs],0),35)</f>
        <v>NAV</v>
      </c>
      <c r="K166" s="216">
        <f>INDEX(PM_EULopi[],MATCH(PM_Kompleksais[[#This Row],[Dablībnieka numurs]],PM_EULopi[Dablībnieka numurs],0),36)</f>
        <v>0</v>
      </c>
      <c r="L166" s="217">
        <f>INDEX(PM_Sportings[],MATCH(PM_Kompleksais[[#This Row],[Dablībnieka numurs]],PM_Sportings[Dablībnieka numurs],0),6)</f>
        <v>0</v>
      </c>
      <c r="M166" s="215" t="str">
        <f>INDEX(PM_Sportings[],MATCH(PM_Kompleksais[[#This Row],[Dablībnieka numurs]],PM_Sportings[Dablībnieka numurs],0),7)</f>
        <v>NAV</v>
      </c>
      <c r="N166" s="216">
        <f>INDEX(PM_Sportings[],MATCH(PM_Kompleksais[[#This Row],[Dablībnieka numurs]],PM_Sportings[Dablībnieka numurs],0),8)</f>
        <v>0</v>
      </c>
      <c r="O16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6" s="220" t="str">
        <f>IF(ISNUMBER(PM_Kompleksais[[#This Row],[Vietu
Summa
(AUTO)]]),RANK(PM_Kompleksais[[#This Row],[Vietu
Summa
(AUTO)]],PM_Kompleksais[Vietu
Summa
(AUTO)],1),"Trūkst Rezultāts")</f>
        <v>Trūkst Rezultāts</v>
      </c>
      <c r="R16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7" spans="2:18" ht="15" x14ac:dyDescent="0.25">
      <c r="B167" s="90">
        <v>161</v>
      </c>
      <c r="C167" s="91">
        <f>INDEX(PM_Dalibnieki[],MATCH(PM_Kompleksais[[#This Row],[Dablībnieka numurs]],PM_Dalibnieki[Dablībnieka numurs],0),2)</f>
        <v>0</v>
      </c>
      <c r="D167" s="91">
        <f>INDEX(PM_Dalibnieki[],MATCH(PM_Kompleksais[[#This Row],[Dablībnieka numurs]],PM_Dalibnieki[Dablībnieka numurs],0),3)</f>
        <v>0</v>
      </c>
      <c r="E167" s="92">
        <f>INDEX(PM_Dalibnieki[],MATCH(PM_Kompleksais[[#This Row],[Dablībnieka numurs]],PM_Dalibnieki[Dablībnieka numurs],0),4)</f>
        <v>0</v>
      </c>
      <c r="F167" s="93">
        <f>INDEX(PM_Cuka[],MATCH(PM_Kompleksais[[#This Row],[Dablībnieka numurs]],PM_Cuka[Dablībnieka numurs],0),12)</f>
        <v>0</v>
      </c>
      <c r="G167" s="215" t="str">
        <f>INDEX(PM_Cuka[],MATCH(PM_Kompleksais[[#This Row],[Dablībnieka numurs]],PM_Cuka[Dablībnieka numurs],0),13)</f>
        <v>NAV</v>
      </c>
      <c r="H167" s="216">
        <f>INDEX(PM_Cuka[],MATCH(PM_Kompleksais[[#This Row],[Dablībnieka numurs]],PM_Cuka[Dablībnieka numurs],0),14)</f>
        <v>0</v>
      </c>
      <c r="I167" s="217">
        <f>INDEX(PM_EULopi[],MATCH(PM_Kompleksais[[#This Row],[Dablībnieka numurs]],PM_EULopi[Dablībnieka numurs],0),33)</f>
        <v>0</v>
      </c>
      <c r="J167" s="215" t="str">
        <f>INDEX(PM_EULopi[],MATCH(PM_Kompleksais[[#This Row],[Dablībnieka numurs]],PM_EULopi[Dablībnieka numurs],0),35)</f>
        <v>NAV</v>
      </c>
      <c r="K167" s="216">
        <f>INDEX(PM_EULopi[],MATCH(PM_Kompleksais[[#This Row],[Dablībnieka numurs]],PM_EULopi[Dablībnieka numurs],0),36)</f>
        <v>0</v>
      </c>
      <c r="L167" s="217">
        <f>INDEX(PM_Sportings[],MATCH(PM_Kompleksais[[#This Row],[Dablībnieka numurs]],PM_Sportings[Dablībnieka numurs],0),6)</f>
        <v>0</v>
      </c>
      <c r="M167" s="215" t="str">
        <f>INDEX(PM_Sportings[],MATCH(PM_Kompleksais[[#This Row],[Dablībnieka numurs]],PM_Sportings[Dablībnieka numurs],0),7)</f>
        <v>NAV</v>
      </c>
      <c r="N167" s="216">
        <f>INDEX(PM_Sportings[],MATCH(PM_Kompleksais[[#This Row],[Dablībnieka numurs]],PM_Sportings[Dablībnieka numurs],0),8)</f>
        <v>0</v>
      </c>
      <c r="O16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7" s="220" t="str">
        <f>IF(ISNUMBER(PM_Kompleksais[[#This Row],[Vietu
Summa
(AUTO)]]),RANK(PM_Kompleksais[[#This Row],[Vietu
Summa
(AUTO)]],PM_Kompleksais[Vietu
Summa
(AUTO)],1),"Trūkst Rezultāts")</f>
        <v>Trūkst Rezultāts</v>
      </c>
      <c r="R16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8" spans="2:18" ht="15" x14ac:dyDescent="0.25">
      <c r="B168" s="90">
        <v>162</v>
      </c>
      <c r="C168" s="91">
        <f>INDEX(PM_Dalibnieki[],MATCH(PM_Kompleksais[[#This Row],[Dablībnieka numurs]],PM_Dalibnieki[Dablībnieka numurs],0),2)</f>
        <v>0</v>
      </c>
      <c r="D168" s="91">
        <f>INDEX(PM_Dalibnieki[],MATCH(PM_Kompleksais[[#This Row],[Dablībnieka numurs]],PM_Dalibnieki[Dablībnieka numurs],0),3)</f>
        <v>0</v>
      </c>
      <c r="E168" s="92">
        <f>INDEX(PM_Dalibnieki[],MATCH(PM_Kompleksais[[#This Row],[Dablībnieka numurs]],PM_Dalibnieki[Dablībnieka numurs],0),4)</f>
        <v>0</v>
      </c>
      <c r="F168" s="93">
        <f>INDEX(PM_Cuka[],MATCH(PM_Kompleksais[[#This Row],[Dablībnieka numurs]],PM_Cuka[Dablībnieka numurs],0),12)</f>
        <v>0</v>
      </c>
      <c r="G168" s="215" t="str">
        <f>INDEX(PM_Cuka[],MATCH(PM_Kompleksais[[#This Row],[Dablībnieka numurs]],PM_Cuka[Dablībnieka numurs],0),13)</f>
        <v>NAV</v>
      </c>
      <c r="H168" s="216">
        <f>INDEX(PM_Cuka[],MATCH(PM_Kompleksais[[#This Row],[Dablībnieka numurs]],PM_Cuka[Dablībnieka numurs],0),14)</f>
        <v>0</v>
      </c>
      <c r="I168" s="217">
        <f>INDEX(PM_EULopi[],MATCH(PM_Kompleksais[[#This Row],[Dablībnieka numurs]],PM_EULopi[Dablībnieka numurs],0),33)</f>
        <v>0</v>
      </c>
      <c r="J168" s="215" t="str">
        <f>INDEX(PM_EULopi[],MATCH(PM_Kompleksais[[#This Row],[Dablībnieka numurs]],PM_EULopi[Dablībnieka numurs],0),35)</f>
        <v>NAV</v>
      </c>
      <c r="K168" s="216">
        <f>INDEX(PM_EULopi[],MATCH(PM_Kompleksais[[#This Row],[Dablībnieka numurs]],PM_EULopi[Dablībnieka numurs],0),36)</f>
        <v>0</v>
      </c>
      <c r="L168" s="217">
        <f>INDEX(PM_Sportings[],MATCH(PM_Kompleksais[[#This Row],[Dablībnieka numurs]],PM_Sportings[Dablībnieka numurs],0),6)</f>
        <v>0</v>
      </c>
      <c r="M168" s="215" t="str">
        <f>INDEX(PM_Sportings[],MATCH(PM_Kompleksais[[#This Row],[Dablībnieka numurs]],PM_Sportings[Dablībnieka numurs],0),7)</f>
        <v>NAV</v>
      </c>
      <c r="N168" s="216">
        <f>INDEX(PM_Sportings[],MATCH(PM_Kompleksais[[#This Row],[Dablībnieka numurs]],PM_Sportings[Dablībnieka numurs],0),8)</f>
        <v>0</v>
      </c>
      <c r="O16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8" s="220" t="str">
        <f>IF(ISNUMBER(PM_Kompleksais[[#This Row],[Vietu
Summa
(AUTO)]]),RANK(PM_Kompleksais[[#This Row],[Vietu
Summa
(AUTO)]],PM_Kompleksais[Vietu
Summa
(AUTO)],1),"Trūkst Rezultāts")</f>
        <v>Trūkst Rezultāts</v>
      </c>
      <c r="R16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69" spans="2:18" ht="15" x14ac:dyDescent="0.25">
      <c r="B169" s="90">
        <v>163</v>
      </c>
      <c r="C169" s="91">
        <f>INDEX(PM_Dalibnieki[],MATCH(PM_Kompleksais[[#This Row],[Dablībnieka numurs]],PM_Dalibnieki[Dablībnieka numurs],0),2)</f>
        <v>0</v>
      </c>
      <c r="D169" s="91">
        <f>INDEX(PM_Dalibnieki[],MATCH(PM_Kompleksais[[#This Row],[Dablībnieka numurs]],PM_Dalibnieki[Dablībnieka numurs],0),3)</f>
        <v>0</v>
      </c>
      <c r="E169" s="92">
        <f>INDEX(PM_Dalibnieki[],MATCH(PM_Kompleksais[[#This Row],[Dablībnieka numurs]],PM_Dalibnieki[Dablībnieka numurs],0),4)</f>
        <v>0</v>
      </c>
      <c r="F169" s="93">
        <f>INDEX(PM_Cuka[],MATCH(PM_Kompleksais[[#This Row],[Dablībnieka numurs]],PM_Cuka[Dablībnieka numurs],0),12)</f>
        <v>0</v>
      </c>
      <c r="G169" s="215" t="str">
        <f>INDEX(PM_Cuka[],MATCH(PM_Kompleksais[[#This Row],[Dablībnieka numurs]],PM_Cuka[Dablībnieka numurs],0),13)</f>
        <v>NAV</v>
      </c>
      <c r="H169" s="216">
        <f>INDEX(PM_Cuka[],MATCH(PM_Kompleksais[[#This Row],[Dablībnieka numurs]],PM_Cuka[Dablībnieka numurs],0),14)</f>
        <v>0</v>
      </c>
      <c r="I169" s="217">
        <f>INDEX(PM_EULopi[],MATCH(PM_Kompleksais[[#This Row],[Dablībnieka numurs]],PM_EULopi[Dablībnieka numurs],0),33)</f>
        <v>0</v>
      </c>
      <c r="J169" s="215" t="str">
        <f>INDEX(PM_EULopi[],MATCH(PM_Kompleksais[[#This Row],[Dablībnieka numurs]],PM_EULopi[Dablībnieka numurs],0),35)</f>
        <v>NAV</v>
      </c>
      <c r="K169" s="216">
        <f>INDEX(PM_EULopi[],MATCH(PM_Kompleksais[[#This Row],[Dablībnieka numurs]],PM_EULopi[Dablībnieka numurs],0),36)</f>
        <v>0</v>
      </c>
      <c r="L169" s="217">
        <f>INDEX(PM_Sportings[],MATCH(PM_Kompleksais[[#This Row],[Dablībnieka numurs]],PM_Sportings[Dablībnieka numurs],0),6)</f>
        <v>0</v>
      </c>
      <c r="M169" s="215" t="str">
        <f>INDEX(PM_Sportings[],MATCH(PM_Kompleksais[[#This Row],[Dablībnieka numurs]],PM_Sportings[Dablībnieka numurs],0),7)</f>
        <v>NAV</v>
      </c>
      <c r="N169" s="216">
        <f>INDEX(PM_Sportings[],MATCH(PM_Kompleksais[[#This Row],[Dablībnieka numurs]],PM_Sportings[Dablībnieka numurs],0),8)</f>
        <v>0</v>
      </c>
      <c r="O16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6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69" s="220" t="str">
        <f>IF(ISNUMBER(PM_Kompleksais[[#This Row],[Vietu
Summa
(AUTO)]]),RANK(PM_Kompleksais[[#This Row],[Vietu
Summa
(AUTO)]],PM_Kompleksais[Vietu
Summa
(AUTO)],1),"Trūkst Rezultāts")</f>
        <v>Trūkst Rezultāts</v>
      </c>
      <c r="R16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0" spans="2:18" ht="15" x14ac:dyDescent="0.25">
      <c r="B170" s="90">
        <v>164</v>
      </c>
      <c r="C170" s="91">
        <f>INDEX(PM_Dalibnieki[],MATCH(PM_Kompleksais[[#This Row],[Dablībnieka numurs]],PM_Dalibnieki[Dablībnieka numurs],0),2)</f>
        <v>0</v>
      </c>
      <c r="D170" s="91">
        <f>INDEX(PM_Dalibnieki[],MATCH(PM_Kompleksais[[#This Row],[Dablībnieka numurs]],PM_Dalibnieki[Dablībnieka numurs],0),3)</f>
        <v>0</v>
      </c>
      <c r="E170" s="92">
        <f>INDEX(PM_Dalibnieki[],MATCH(PM_Kompleksais[[#This Row],[Dablībnieka numurs]],PM_Dalibnieki[Dablībnieka numurs],0),4)</f>
        <v>0</v>
      </c>
      <c r="F170" s="93">
        <f>INDEX(PM_Cuka[],MATCH(PM_Kompleksais[[#This Row],[Dablībnieka numurs]],PM_Cuka[Dablībnieka numurs],0),12)</f>
        <v>0</v>
      </c>
      <c r="G170" s="215" t="str">
        <f>INDEX(PM_Cuka[],MATCH(PM_Kompleksais[[#This Row],[Dablībnieka numurs]],PM_Cuka[Dablībnieka numurs],0),13)</f>
        <v>NAV</v>
      </c>
      <c r="H170" s="216">
        <f>INDEX(PM_Cuka[],MATCH(PM_Kompleksais[[#This Row],[Dablībnieka numurs]],PM_Cuka[Dablībnieka numurs],0),14)</f>
        <v>0</v>
      </c>
      <c r="I170" s="217">
        <f>INDEX(PM_EULopi[],MATCH(PM_Kompleksais[[#This Row],[Dablībnieka numurs]],PM_EULopi[Dablībnieka numurs],0),33)</f>
        <v>0</v>
      </c>
      <c r="J170" s="215" t="str">
        <f>INDEX(PM_EULopi[],MATCH(PM_Kompleksais[[#This Row],[Dablībnieka numurs]],PM_EULopi[Dablībnieka numurs],0),35)</f>
        <v>NAV</v>
      </c>
      <c r="K170" s="216">
        <f>INDEX(PM_EULopi[],MATCH(PM_Kompleksais[[#This Row],[Dablībnieka numurs]],PM_EULopi[Dablībnieka numurs],0),36)</f>
        <v>0</v>
      </c>
      <c r="L170" s="217">
        <f>INDEX(PM_Sportings[],MATCH(PM_Kompleksais[[#This Row],[Dablībnieka numurs]],PM_Sportings[Dablībnieka numurs],0),6)</f>
        <v>0</v>
      </c>
      <c r="M170" s="215" t="str">
        <f>INDEX(PM_Sportings[],MATCH(PM_Kompleksais[[#This Row],[Dablībnieka numurs]],PM_Sportings[Dablībnieka numurs],0),7)</f>
        <v>NAV</v>
      </c>
      <c r="N170" s="216">
        <f>INDEX(PM_Sportings[],MATCH(PM_Kompleksais[[#This Row],[Dablībnieka numurs]],PM_Sportings[Dablībnieka numurs],0),8)</f>
        <v>0</v>
      </c>
      <c r="O17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0" s="220" t="str">
        <f>IF(ISNUMBER(PM_Kompleksais[[#This Row],[Vietu
Summa
(AUTO)]]),RANK(PM_Kompleksais[[#This Row],[Vietu
Summa
(AUTO)]],PM_Kompleksais[Vietu
Summa
(AUTO)],1),"Trūkst Rezultāts")</f>
        <v>Trūkst Rezultāts</v>
      </c>
      <c r="R17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1" spans="2:18" ht="15" x14ac:dyDescent="0.25">
      <c r="B171" s="90">
        <v>165</v>
      </c>
      <c r="C171" s="91">
        <f>INDEX(PM_Dalibnieki[],MATCH(PM_Kompleksais[[#This Row],[Dablībnieka numurs]],PM_Dalibnieki[Dablībnieka numurs],0),2)</f>
        <v>0</v>
      </c>
      <c r="D171" s="91">
        <f>INDEX(PM_Dalibnieki[],MATCH(PM_Kompleksais[[#This Row],[Dablībnieka numurs]],PM_Dalibnieki[Dablībnieka numurs],0),3)</f>
        <v>0</v>
      </c>
      <c r="E171" s="92">
        <f>INDEX(PM_Dalibnieki[],MATCH(PM_Kompleksais[[#This Row],[Dablībnieka numurs]],PM_Dalibnieki[Dablībnieka numurs],0),4)</f>
        <v>0</v>
      </c>
      <c r="F171" s="93">
        <f>INDEX(PM_Cuka[],MATCH(PM_Kompleksais[[#This Row],[Dablībnieka numurs]],PM_Cuka[Dablībnieka numurs],0),12)</f>
        <v>0</v>
      </c>
      <c r="G171" s="215" t="str">
        <f>INDEX(PM_Cuka[],MATCH(PM_Kompleksais[[#This Row],[Dablībnieka numurs]],PM_Cuka[Dablībnieka numurs],0),13)</f>
        <v>NAV</v>
      </c>
      <c r="H171" s="216">
        <f>INDEX(PM_Cuka[],MATCH(PM_Kompleksais[[#This Row],[Dablībnieka numurs]],PM_Cuka[Dablībnieka numurs],0),14)</f>
        <v>0</v>
      </c>
      <c r="I171" s="217">
        <f>INDEX(PM_EULopi[],MATCH(PM_Kompleksais[[#This Row],[Dablībnieka numurs]],PM_EULopi[Dablībnieka numurs],0),33)</f>
        <v>0</v>
      </c>
      <c r="J171" s="215" t="str">
        <f>INDEX(PM_EULopi[],MATCH(PM_Kompleksais[[#This Row],[Dablībnieka numurs]],PM_EULopi[Dablībnieka numurs],0),35)</f>
        <v>NAV</v>
      </c>
      <c r="K171" s="216">
        <f>INDEX(PM_EULopi[],MATCH(PM_Kompleksais[[#This Row],[Dablībnieka numurs]],PM_EULopi[Dablībnieka numurs],0),36)</f>
        <v>0</v>
      </c>
      <c r="L171" s="217">
        <f>INDEX(PM_Sportings[],MATCH(PM_Kompleksais[[#This Row],[Dablībnieka numurs]],PM_Sportings[Dablībnieka numurs],0),6)</f>
        <v>0</v>
      </c>
      <c r="M171" s="215" t="str">
        <f>INDEX(PM_Sportings[],MATCH(PM_Kompleksais[[#This Row],[Dablībnieka numurs]],PM_Sportings[Dablībnieka numurs],0),7)</f>
        <v>NAV</v>
      </c>
      <c r="N171" s="216">
        <f>INDEX(PM_Sportings[],MATCH(PM_Kompleksais[[#This Row],[Dablībnieka numurs]],PM_Sportings[Dablībnieka numurs],0),8)</f>
        <v>0</v>
      </c>
      <c r="O17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1" s="220" t="str">
        <f>IF(ISNUMBER(PM_Kompleksais[[#This Row],[Vietu
Summa
(AUTO)]]),RANK(PM_Kompleksais[[#This Row],[Vietu
Summa
(AUTO)]],PM_Kompleksais[Vietu
Summa
(AUTO)],1),"Trūkst Rezultāts")</f>
        <v>Trūkst Rezultāts</v>
      </c>
      <c r="R17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2" spans="2:18" ht="15" x14ac:dyDescent="0.25">
      <c r="B172" s="90">
        <v>166</v>
      </c>
      <c r="C172" s="91">
        <f>INDEX(PM_Dalibnieki[],MATCH(PM_Kompleksais[[#This Row],[Dablībnieka numurs]],PM_Dalibnieki[Dablībnieka numurs],0),2)</f>
        <v>0</v>
      </c>
      <c r="D172" s="91">
        <f>INDEX(PM_Dalibnieki[],MATCH(PM_Kompleksais[[#This Row],[Dablībnieka numurs]],PM_Dalibnieki[Dablībnieka numurs],0),3)</f>
        <v>0</v>
      </c>
      <c r="E172" s="92">
        <f>INDEX(PM_Dalibnieki[],MATCH(PM_Kompleksais[[#This Row],[Dablībnieka numurs]],PM_Dalibnieki[Dablībnieka numurs],0),4)</f>
        <v>0</v>
      </c>
      <c r="F172" s="93">
        <f>INDEX(PM_Cuka[],MATCH(PM_Kompleksais[[#This Row],[Dablībnieka numurs]],PM_Cuka[Dablībnieka numurs],0),12)</f>
        <v>0</v>
      </c>
      <c r="G172" s="215" t="str">
        <f>INDEX(PM_Cuka[],MATCH(PM_Kompleksais[[#This Row],[Dablībnieka numurs]],PM_Cuka[Dablībnieka numurs],0),13)</f>
        <v>NAV</v>
      </c>
      <c r="H172" s="216">
        <f>INDEX(PM_Cuka[],MATCH(PM_Kompleksais[[#This Row],[Dablībnieka numurs]],PM_Cuka[Dablībnieka numurs],0),14)</f>
        <v>0</v>
      </c>
      <c r="I172" s="217">
        <f>INDEX(PM_EULopi[],MATCH(PM_Kompleksais[[#This Row],[Dablībnieka numurs]],PM_EULopi[Dablībnieka numurs],0),33)</f>
        <v>0</v>
      </c>
      <c r="J172" s="215" t="str">
        <f>INDEX(PM_EULopi[],MATCH(PM_Kompleksais[[#This Row],[Dablībnieka numurs]],PM_EULopi[Dablībnieka numurs],0),35)</f>
        <v>NAV</v>
      </c>
      <c r="K172" s="216">
        <f>INDEX(PM_EULopi[],MATCH(PM_Kompleksais[[#This Row],[Dablībnieka numurs]],PM_EULopi[Dablībnieka numurs],0),36)</f>
        <v>0</v>
      </c>
      <c r="L172" s="217">
        <f>INDEX(PM_Sportings[],MATCH(PM_Kompleksais[[#This Row],[Dablībnieka numurs]],PM_Sportings[Dablībnieka numurs],0),6)</f>
        <v>0</v>
      </c>
      <c r="M172" s="215" t="str">
        <f>INDEX(PM_Sportings[],MATCH(PM_Kompleksais[[#This Row],[Dablībnieka numurs]],PM_Sportings[Dablībnieka numurs],0),7)</f>
        <v>NAV</v>
      </c>
      <c r="N172" s="216">
        <f>INDEX(PM_Sportings[],MATCH(PM_Kompleksais[[#This Row],[Dablībnieka numurs]],PM_Sportings[Dablībnieka numurs],0),8)</f>
        <v>0</v>
      </c>
      <c r="O17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2" s="220" t="str">
        <f>IF(ISNUMBER(PM_Kompleksais[[#This Row],[Vietu
Summa
(AUTO)]]),RANK(PM_Kompleksais[[#This Row],[Vietu
Summa
(AUTO)]],PM_Kompleksais[Vietu
Summa
(AUTO)],1),"Trūkst Rezultāts")</f>
        <v>Trūkst Rezultāts</v>
      </c>
      <c r="R17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3" spans="2:18" ht="15" x14ac:dyDescent="0.25">
      <c r="B173" s="90">
        <v>167</v>
      </c>
      <c r="C173" s="91">
        <f>INDEX(PM_Dalibnieki[],MATCH(PM_Kompleksais[[#This Row],[Dablībnieka numurs]],PM_Dalibnieki[Dablībnieka numurs],0),2)</f>
        <v>0</v>
      </c>
      <c r="D173" s="91">
        <f>INDEX(PM_Dalibnieki[],MATCH(PM_Kompleksais[[#This Row],[Dablībnieka numurs]],PM_Dalibnieki[Dablībnieka numurs],0),3)</f>
        <v>0</v>
      </c>
      <c r="E173" s="92">
        <f>INDEX(PM_Dalibnieki[],MATCH(PM_Kompleksais[[#This Row],[Dablībnieka numurs]],PM_Dalibnieki[Dablībnieka numurs],0),4)</f>
        <v>0</v>
      </c>
      <c r="F173" s="93">
        <f>INDEX(PM_Cuka[],MATCH(PM_Kompleksais[[#This Row],[Dablībnieka numurs]],PM_Cuka[Dablībnieka numurs],0),12)</f>
        <v>0</v>
      </c>
      <c r="G173" s="215" t="str">
        <f>INDEX(PM_Cuka[],MATCH(PM_Kompleksais[[#This Row],[Dablībnieka numurs]],PM_Cuka[Dablībnieka numurs],0),13)</f>
        <v>NAV</v>
      </c>
      <c r="H173" s="216">
        <f>INDEX(PM_Cuka[],MATCH(PM_Kompleksais[[#This Row],[Dablībnieka numurs]],PM_Cuka[Dablībnieka numurs],0),14)</f>
        <v>0</v>
      </c>
      <c r="I173" s="217">
        <f>INDEX(PM_EULopi[],MATCH(PM_Kompleksais[[#This Row],[Dablībnieka numurs]],PM_EULopi[Dablībnieka numurs],0),33)</f>
        <v>0</v>
      </c>
      <c r="J173" s="215" t="str">
        <f>INDEX(PM_EULopi[],MATCH(PM_Kompleksais[[#This Row],[Dablībnieka numurs]],PM_EULopi[Dablībnieka numurs],0),35)</f>
        <v>NAV</v>
      </c>
      <c r="K173" s="216">
        <f>INDEX(PM_EULopi[],MATCH(PM_Kompleksais[[#This Row],[Dablībnieka numurs]],PM_EULopi[Dablībnieka numurs],0),36)</f>
        <v>0</v>
      </c>
      <c r="L173" s="217">
        <f>INDEX(PM_Sportings[],MATCH(PM_Kompleksais[[#This Row],[Dablībnieka numurs]],PM_Sportings[Dablībnieka numurs],0),6)</f>
        <v>0</v>
      </c>
      <c r="M173" s="215" t="str">
        <f>INDEX(PM_Sportings[],MATCH(PM_Kompleksais[[#This Row],[Dablībnieka numurs]],PM_Sportings[Dablībnieka numurs],0),7)</f>
        <v>NAV</v>
      </c>
      <c r="N173" s="216">
        <f>INDEX(PM_Sportings[],MATCH(PM_Kompleksais[[#This Row],[Dablībnieka numurs]],PM_Sportings[Dablībnieka numurs],0),8)</f>
        <v>0</v>
      </c>
      <c r="O17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3" s="220" t="str">
        <f>IF(ISNUMBER(PM_Kompleksais[[#This Row],[Vietu
Summa
(AUTO)]]),RANK(PM_Kompleksais[[#This Row],[Vietu
Summa
(AUTO)]],PM_Kompleksais[Vietu
Summa
(AUTO)],1),"Trūkst Rezultāts")</f>
        <v>Trūkst Rezultāts</v>
      </c>
      <c r="R17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4" spans="2:18" ht="15" x14ac:dyDescent="0.25">
      <c r="B174" s="90">
        <v>168</v>
      </c>
      <c r="C174" s="91">
        <f>INDEX(PM_Dalibnieki[],MATCH(PM_Kompleksais[[#This Row],[Dablībnieka numurs]],PM_Dalibnieki[Dablībnieka numurs],0),2)</f>
        <v>0</v>
      </c>
      <c r="D174" s="91">
        <f>INDEX(PM_Dalibnieki[],MATCH(PM_Kompleksais[[#This Row],[Dablībnieka numurs]],PM_Dalibnieki[Dablībnieka numurs],0),3)</f>
        <v>0</v>
      </c>
      <c r="E174" s="92">
        <f>INDEX(PM_Dalibnieki[],MATCH(PM_Kompleksais[[#This Row],[Dablībnieka numurs]],PM_Dalibnieki[Dablībnieka numurs],0),4)</f>
        <v>0</v>
      </c>
      <c r="F174" s="93">
        <f>INDEX(PM_Cuka[],MATCH(PM_Kompleksais[[#This Row],[Dablībnieka numurs]],PM_Cuka[Dablībnieka numurs],0),12)</f>
        <v>0</v>
      </c>
      <c r="G174" s="215" t="str">
        <f>INDEX(PM_Cuka[],MATCH(PM_Kompleksais[[#This Row],[Dablībnieka numurs]],PM_Cuka[Dablībnieka numurs],0),13)</f>
        <v>NAV</v>
      </c>
      <c r="H174" s="216">
        <f>INDEX(PM_Cuka[],MATCH(PM_Kompleksais[[#This Row],[Dablībnieka numurs]],PM_Cuka[Dablībnieka numurs],0),14)</f>
        <v>0</v>
      </c>
      <c r="I174" s="217">
        <f>INDEX(PM_EULopi[],MATCH(PM_Kompleksais[[#This Row],[Dablībnieka numurs]],PM_EULopi[Dablībnieka numurs],0),33)</f>
        <v>0</v>
      </c>
      <c r="J174" s="215" t="str">
        <f>INDEX(PM_EULopi[],MATCH(PM_Kompleksais[[#This Row],[Dablībnieka numurs]],PM_EULopi[Dablībnieka numurs],0),35)</f>
        <v>NAV</v>
      </c>
      <c r="K174" s="216">
        <f>INDEX(PM_EULopi[],MATCH(PM_Kompleksais[[#This Row],[Dablībnieka numurs]],PM_EULopi[Dablībnieka numurs],0),36)</f>
        <v>0</v>
      </c>
      <c r="L174" s="217">
        <f>INDEX(PM_Sportings[],MATCH(PM_Kompleksais[[#This Row],[Dablībnieka numurs]],PM_Sportings[Dablībnieka numurs],0),6)</f>
        <v>0</v>
      </c>
      <c r="M174" s="215" t="str">
        <f>INDEX(PM_Sportings[],MATCH(PM_Kompleksais[[#This Row],[Dablībnieka numurs]],PM_Sportings[Dablībnieka numurs],0),7)</f>
        <v>NAV</v>
      </c>
      <c r="N174" s="216">
        <f>INDEX(PM_Sportings[],MATCH(PM_Kompleksais[[#This Row],[Dablībnieka numurs]],PM_Sportings[Dablībnieka numurs],0),8)</f>
        <v>0</v>
      </c>
      <c r="O17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4" s="220" t="str">
        <f>IF(ISNUMBER(PM_Kompleksais[[#This Row],[Vietu
Summa
(AUTO)]]),RANK(PM_Kompleksais[[#This Row],[Vietu
Summa
(AUTO)]],PM_Kompleksais[Vietu
Summa
(AUTO)],1),"Trūkst Rezultāts")</f>
        <v>Trūkst Rezultāts</v>
      </c>
      <c r="R17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5" spans="2:18" ht="15" x14ac:dyDescent="0.25">
      <c r="B175" s="90">
        <v>169</v>
      </c>
      <c r="C175" s="91">
        <f>INDEX(PM_Dalibnieki[],MATCH(PM_Kompleksais[[#This Row],[Dablībnieka numurs]],PM_Dalibnieki[Dablībnieka numurs],0),2)</f>
        <v>0</v>
      </c>
      <c r="D175" s="91">
        <f>INDEX(PM_Dalibnieki[],MATCH(PM_Kompleksais[[#This Row],[Dablībnieka numurs]],PM_Dalibnieki[Dablībnieka numurs],0),3)</f>
        <v>0</v>
      </c>
      <c r="E175" s="92">
        <f>INDEX(PM_Dalibnieki[],MATCH(PM_Kompleksais[[#This Row],[Dablībnieka numurs]],PM_Dalibnieki[Dablībnieka numurs],0),4)</f>
        <v>0</v>
      </c>
      <c r="F175" s="93">
        <f>INDEX(PM_Cuka[],MATCH(PM_Kompleksais[[#This Row],[Dablībnieka numurs]],PM_Cuka[Dablībnieka numurs],0),12)</f>
        <v>0</v>
      </c>
      <c r="G175" s="215" t="str">
        <f>INDEX(PM_Cuka[],MATCH(PM_Kompleksais[[#This Row],[Dablībnieka numurs]],PM_Cuka[Dablībnieka numurs],0),13)</f>
        <v>NAV</v>
      </c>
      <c r="H175" s="216">
        <f>INDEX(PM_Cuka[],MATCH(PM_Kompleksais[[#This Row],[Dablībnieka numurs]],PM_Cuka[Dablībnieka numurs],0),14)</f>
        <v>0</v>
      </c>
      <c r="I175" s="217">
        <f>INDEX(PM_EULopi[],MATCH(PM_Kompleksais[[#This Row],[Dablībnieka numurs]],PM_EULopi[Dablībnieka numurs],0),33)</f>
        <v>0</v>
      </c>
      <c r="J175" s="215" t="str">
        <f>INDEX(PM_EULopi[],MATCH(PM_Kompleksais[[#This Row],[Dablībnieka numurs]],PM_EULopi[Dablībnieka numurs],0),35)</f>
        <v>NAV</v>
      </c>
      <c r="K175" s="216">
        <f>INDEX(PM_EULopi[],MATCH(PM_Kompleksais[[#This Row],[Dablībnieka numurs]],PM_EULopi[Dablībnieka numurs],0),36)</f>
        <v>0</v>
      </c>
      <c r="L175" s="217">
        <f>INDEX(PM_Sportings[],MATCH(PM_Kompleksais[[#This Row],[Dablībnieka numurs]],PM_Sportings[Dablībnieka numurs],0),6)</f>
        <v>0</v>
      </c>
      <c r="M175" s="215" t="str">
        <f>INDEX(PM_Sportings[],MATCH(PM_Kompleksais[[#This Row],[Dablībnieka numurs]],PM_Sportings[Dablībnieka numurs],0),7)</f>
        <v>NAV</v>
      </c>
      <c r="N175" s="216">
        <f>INDEX(PM_Sportings[],MATCH(PM_Kompleksais[[#This Row],[Dablībnieka numurs]],PM_Sportings[Dablībnieka numurs],0),8)</f>
        <v>0</v>
      </c>
      <c r="O17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5" s="220" t="str">
        <f>IF(ISNUMBER(PM_Kompleksais[[#This Row],[Vietu
Summa
(AUTO)]]),RANK(PM_Kompleksais[[#This Row],[Vietu
Summa
(AUTO)]],PM_Kompleksais[Vietu
Summa
(AUTO)],1),"Trūkst Rezultāts")</f>
        <v>Trūkst Rezultāts</v>
      </c>
      <c r="R17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6" spans="2:18" ht="15" x14ac:dyDescent="0.25">
      <c r="B176" s="90">
        <v>170</v>
      </c>
      <c r="C176" s="91">
        <f>INDEX(PM_Dalibnieki[],MATCH(PM_Kompleksais[[#This Row],[Dablībnieka numurs]],PM_Dalibnieki[Dablībnieka numurs],0),2)</f>
        <v>0</v>
      </c>
      <c r="D176" s="91">
        <f>INDEX(PM_Dalibnieki[],MATCH(PM_Kompleksais[[#This Row],[Dablībnieka numurs]],PM_Dalibnieki[Dablībnieka numurs],0),3)</f>
        <v>0</v>
      </c>
      <c r="E176" s="92">
        <f>INDEX(PM_Dalibnieki[],MATCH(PM_Kompleksais[[#This Row],[Dablībnieka numurs]],PM_Dalibnieki[Dablībnieka numurs],0),4)</f>
        <v>0</v>
      </c>
      <c r="F176" s="93">
        <f>INDEX(PM_Cuka[],MATCH(PM_Kompleksais[[#This Row],[Dablībnieka numurs]],PM_Cuka[Dablībnieka numurs],0),12)</f>
        <v>0</v>
      </c>
      <c r="G176" s="215" t="str">
        <f>INDEX(PM_Cuka[],MATCH(PM_Kompleksais[[#This Row],[Dablībnieka numurs]],PM_Cuka[Dablībnieka numurs],0),13)</f>
        <v>NAV</v>
      </c>
      <c r="H176" s="216">
        <f>INDEX(PM_Cuka[],MATCH(PM_Kompleksais[[#This Row],[Dablībnieka numurs]],PM_Cuka[Dablībnieka numurs],0),14)</f>
        <v>0</v>
      </c>
      <c r="I176" s="217">
        <f>INDEX(PM_EULopi[],MATCH(PM_Kompleksais[[#This Row],[Dablībnieka numurs]],PM_EULopi[Dablībnieka numurs],0),33)</f>
        <v>0</v>
      </c>
      <c r="J176" s="215" t="str">
        <f>INDEX(PM_EULopi[],MATCH(PM_Kompleksais[[#This Row],[Dablībnieka numurs]],PM_EULopi[Dablībnieka numurs],0),35)</f>
        <v>NAV</v>
      </c>
      <c r="K176" s="216">
        <f>INDEX(PM_EULopi[],MATCH(PM_Kompleksais[[#This Row],[Dablībnieka numurs]],PM_EULopi[Dablībnieka numurs],0),36)</f>
        <v>0</v>
      </c>
      <c r="L176" s="217">
        <f>INDEX(PM_Sportings[],MATCH(PM_Kompleksais[[#This Row],[Dablībnieka numurs]],PM_Sportings[Dablībnieka numurs],0),6)</f>
        <v>0</v>
      </c>
      <c r="M176" s="215" t="str">
        <f>INDEX(PM_Sportings[],MATCH(PM_Kompleksais[[#This Row],[Dablībnieka numurs]],PM_Sportings[Dablībnieka numurs],0),7)</f>
        <v>NAV</v>
      </c>
      <c r="N176" s="216">
        <f>INDEX(PM_Sportings[],MATCH(PM_Kompleksais[[#This Row],[Dablībnieka numurs]],PM_Sportings[Dablībnieka numurs],0),8)</f>
        <v>0</v>
      </c>
      <c r="O17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6" s="220" t="str">
        <f>IF(ISNUMBER(PM_Kompleksais[[#This Row],[Vietu
Summa
(AUTO)]]),RANK(PM_Kompleksais[[#This Row],[Vietu
Summa
(AUTO)]],PM_Kompleksais[Vietu
Summa
(AUTO)],1),"Trūkst Rezultāts")</f>
        <v>Trūkst Rezultāts</v>
      </c>
      <c r="R17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7" spans="2:18" ht="15" x14ac:dyDescent="0.25">
      <c r="B177" s="90">
        <v>171</v>
      </c>
      <c r="C177" s="91">
        <f>INDEX(PM_Dalibnieki[],MATCH(PM_Kompleksais[[#This Row],[Dablībnieka numurs]],PM_Dalibnieki[Dablībnieka numurs],0),2)</f>
        <v>0</v>
      </c>
      <c r="D177" s="91">
        <f>INDEX(PM_Dalibnieki[],MATCH(PM_Kompleksais[[#This Row],[Dablībnieka numurs]],PM_Dalibnieki[Dablībnieka numurs],0),3)</f>
        <v>0</v>
      </c>
      <c r="E177" s="92">
        <f>INDEX(PM_Dalibnieki[],MATCH(PM_Kompleksais[[#This Row],[Dablībnieka numurs]],PM_Dalibnieki[Dablībnieka numurs],0),4)</f>
        <v>0</v>
      </c>
      <c r="F177" s="93">
        <f>INDEX(PM_Cuka[],MATCH(PM_Kompleksais[[#This Row],[Dablībnieka numurs]],PM_Cuka[Dablībnieka numurs],0),12)</f>
        <v>0</v>
      </c>
      <c r="G177" s="215" t="str">
        <f>INDEX(PM_Cuka[],MATCH(PM_Kompleksais[[#This Row],[Dablībnieka numurs]],PM_Cuka[Dablībnieka numurs],0),13)</f>
        <v>NAV</v>
      </c>
      <c r="H177" s="216">
        <f>INDEX(PM_Cuka[],MATCH(PM_Kompleksais[[#This Row],[Dablībnieka numurs]],PM_Cuka[Dablībnieka numurs],0),14)</f>
        <v>0</v>
      </c>
      <c r="I177" s="217">
        <f>INDEX(PM_EULopi[],MATCH(PM_Kompleksais[[#This Row],[Dablībnieka numurs]],PM_EULopi[Dablībnieka numurs],0),33)</f>
        <v>0</v>
      </c>
      <c r="J177" s="215" t="str">
        <f>INDEX(PM_EULopi[],MATCH(PM_Kompleksais[[#This Row],[Dablībnieka numurs]],PM_EULopi[Dablībnieka numurs],0),35)</f>
        <v>NAV</v>
      </c>
      <c r="K177" s="216">
        <f>INDEX(PM_EULopi[],MATCH(PM_Kompleksais[[#This Row],[Dablībnieka numurs]],PM_EULopi[Dablībnieka numurs],0),36)</f>
        <v>0</v>
      </c>
      <c r="L177" s="217">
        <f>INDEX(PM_Sportings[],MATCH(PM_Kompleksais[[#This Row],[Dablībnieka numurs]],PM_Sportings[Dablībnieka numurs],0),6)</f>
        <v>0</v>
      </c>
      <c r="M177" s="215" t="str">
        <f>INDEX(PM_Sportings[],MATCH(PM_Kompleksais[[#This Row],[Dablībnieka numurs]],PM_Sportings[Dablībnieka numurs],0),7)</f>
        <v>NAV</v>
      </c>
      <c r="N177" s="216">
        <f>INDEX(PM_Sportings[],MATCH(PM_Kompleksais[[#This Row],[Dablībnieka numurs]],PM_Sportings[Dablībnieka numurs],0),8)</f>
        <v>0</v>
      </c>
      <c r="O17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7" s="220" t="str">
        <f>IF(ISNUMBER(PM_Kompleksais[[#This Row],[Vietu
Summa
(AUTO)]]),RANK(PM_Kompleksais[[#This Row],[Vietu
Summa
(AUTO)]],PM_Kompleksais[Vietu
Summa
(AUTO)],1),"Trūkst Rezultāts")</f>
        <v>Trūkst Rezultāts</v>
      </c>
      <c r="R17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8" spans="2:18" ht="15" x14ac:dyDescent="0.25">
      <c r="B178" s="90">
        <v>172</v>
      </c>
      <c r="C178" s="91">
        <f>INDEX(PM_Dalibnieki[],MATCH(PM_Kompleksais[[#This Row],[Dablībnieka numurs]],PM_Dalibnieki[Dablībnieka numurs],0),2)</f>
        <v>0</v>
      </c>
      <c r="D178" s="91">
        <f>INDEX(PM_Dalibnieki[],MATCH(PM_Kompleksais[[#This Row],[Dablībnieka numurs]],PM_Dalibnieki[Dablībnieka numurs],0),3)</f>
        <v>0</v>
      </c>
      <c r="E178" s="92">
        <f>INDEX(PM_Dalibnieki[],MATCH(PM_Kompleksais[[#This Row],[Dablībnieka numurs]],PM_Dalibnieki[Dablībnieka numurs],0),4)</f>
        <v>0</v>
      </c>
      <c r="F178" s="93">
        <f>INDEX(PM_Cuka[],MATCH(PM_Kompleksais[[#This Row],[Dablībnieka numurs]],PM_Cuka[Dablībnieka numurs],0),12)</f>
        <v>0</v>
      </c>
      <c r="G178" s="215" t="str">
        <f>INDEX(PM_Cuka[],MATCH(PM_Kompleksais[[#This Row],[Dablībnieka numurs]],PM_Cuka[Dablībnieka numurs],0),13)</f>
        <v>NAV</v>
      </c>
      <c r="H178" s="216">
        <f>INDEX(PM_Cuka[],MATCH(PM_Kompleksais[[#This Row],[Dablībnieka numurs]],PM_Cuka[Dablībnieka numurs],0),14)</f>
        <v>0</v>
      </c>
      <c r="I178" s="217">
        <f>INDEX(PM_EULopi[],MATCH(PM_Kompleksais[[#This Row],[Dablībnieka numurs]],PM_EULopi[Dablībnieka numurs],0),33)</f>
        <v>0</v>
      </c>
      <c r="J178" s="215" t="str">
        <f>INDEX(PM_EULopi[],MATCH(PM_Kompleksais[[#This Row],[Dablībnieka numurs]],PM_EULopi[Dablībnieka numurs],0),35)</f>
        <v>NAV</v>
      </c>
      <c r="K178" s="216">
        <f>INDEX(PM_EULopi[],MATCH(PM_Kompleksais[[#This Row],[Dablībnieka numurs]],PM_EULopi[Dablībnieka numurs],0),36)</f>
        <v>0</v>
      </c>
      <c r="L178" s="217">
        <f>INDEX(PM_Sportings[],MATCH(PM_Kompleksais[[#This Row],[Dablībnieka numurs]],PM_Sportings[Dablībnieka numurs],0),6)</f>
        <v>0</v>
      </c>
      <c r="M178" s="215" t="str">
        <f>INDEX(PM_Sportings[],MATCH(PM_Kompleksais[[#This Row],[Dablībnieka numurs]],PM_Sportings[Dablībnieka numurs],0),7)</f>
        <v>NAV</v>
      </c>
      <c r="N178" s="216">
        <f>INDEX(PM_Sportings[],MATCH(PM_Kompleksais[[#This Row],[Dablībnieka numurs]],PM_Sportings[Dablībnieka numurs],0),8)</f>
        <v>0</v>
      </c>
      <c r="O17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8" s="220" t="str">
        <f>IF(ISNUMBER(PM_Kompleksais[[#This Row],[Vietu
Summa
(AUTO)]]),RANK(PM_Kompleksais[[#This Row],[Vietu
Summa
(AUTO)]],PM_Kompleksais[Vietu
Summa
(AUTO)],1),"Trūkst Rezultāts")</f>
        <v>Trūkst Rezultāts</v>
      </c>
      <c r="R17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79" spans="2:18" ht="15" x14ac:dyDescent="0.25">
      <c r="B179" s="90">
        <v>173</v>
      </c>
      <c r="C179" s="91">
        <f>INDEX(PM_Dalibnieki[],MATCH(PM_Kompleksais[[#This Row],[Dablībnieka numurs]],PM_Dalibnieki[Dablībnieka numurs],0),2)</f>
        <v>0</v>
      </c>
      <c r="D179" s="91">
        <f>INDEX(PM_Dalibnieki[],MATCH(PM_Kompleksais[[#This Row],[Dablībnieka numurs]],PM_Dalibnieki[Dablībnieka numurs],0),3)</f>
        <v>0</v>
      </c>
      <c r="E179" s="92">
        <f>INDEX(PM_Dalibnieki[],MATCH(PM_Kompleksais[[#This Row],[Dablībnieka numurs]],PM_Dalibnieki[Dablībnieka numurs],0),4)</f>
        <v>0</v>
      </c>
      <c r="F179" s="93">
        <f>INDEX(PM_Cuka[],MATCH(PM_Kompleksais[[#This Row],[Dablībnieka numurs]],PM_Cuka[Dablībnieka numurs],0),12)</f>
        <v>0</v>
      </c>
      <c r="G179" s="215" t="str">
        <f>INDEX(PM_Cuka[],MATCH(PM_Kompleksais[[#This Row],[Dablībnieka numurs]],PM_Cuka[Dablībnieka numurs],0),13)</f>
        <v>NAV</v>
      </c>
      <c r="H179" s="216">
        <f>INDEX(PM_Cuka[],MATCH(PM_Kompleksais[[#This Row],[Dablībnieka numurs]],PM_Cuka[Dablībnieka numurs],0),14)</f>
        <v>0</v>
      </c>
      <c r="I179" s="217">
        <f>INDEX(PM_EULopi[],MATCH(PM_Kompleksais[[#This Row],[Dablībnieka numurs]],PM_EULopi[Dablībnieka numurs],0),33)</f>
        <v>0</v>
      </c>
      <c r="J179" s="215" t="str">
        <f>INDEX(PM_EULopi[],MATCH(PM_Kompleksais[[#This Row],[Dablībnieka numurs]],PM_EULopi[Dablībnieka numurs],0),35)</f>
        <v>NAV</v>
      </c>
      <c r="K179" s="216">
        <f>INDEX(PM_EULopi[],MATCH(PM_Kompleksais[[#This Row],[Dablībnieka numurs]],PM_EULopi[Dablībnieka numurs],0),36)</f>
        <v>0</v>
      </c>
      <c r="L179" s="217">
        <f>INDEX(PM_Sportings[],MATCH(PM_Kompleksais[[#This Row],[Dablībnieka numurs]],PM_Sportings[Dablībnieka numurs],0),6)</f>
        <v>0</v>
      </c>
      <c r="M179" s="215" t="str">
        <f>INDEX(PM_Sportings[],MATCH(PM_Kompleksais[[#This Row],[Dablībnieka numurs]],PM_Sportings[Dablībnieka numurs],0),7)</f>
        <v>NAV</v>
      </c>
      <c r="N179" s="216">
        <f>INDEX(PM_Sportings[],MATCH(PM_Kompleksais[[#This Row],[Dablībnieka numurs]],PM_Sportings[Dablībnieka numurs],0),8)</f>
        <v>0</v>
      </c>
      <c r="O17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7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79" s="220" t="str">
        <f>IF(ISNUMBER(PM_Kompleksais[[#This Row],[Vietu
Summa
(AUTO)]]),RANK(PM_Kompleksais[[#This Row],[Vietu
Summa
(AUTO)]],PM_Kompleksais[Vietu
Summa
(AUTO)],1),"Trūkst Rezultāts")</f>
        <v>Trūkst Rezultāts</v>
      </c>
      <c r="R17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0" spans="2:18" ht="15" x14ac:dyDescent="0.25">
      <c r="B180" s="90">
        <v>174</v>
      </c>
      <c r="C180" s="91">
        <f>INDEX(PM_Dalibnieki[],MATCH(PM_Kompleksais[[#This Row],[Dablībnieka numurs]],PM_Dalibnieki[Dablībnieka numurs],0),2)</f>
        <v>0</v>
      </c>
      <c r="D180" s="91">
        <f>INDEX(PM_Dalibnieki[],MATCH(PM_Kompleksais[[#This Row],[Dablībnieka numurs]],PM_Dalibnieki[Dablībnieka numurs],0),3)</f>
        <v>0</v>
      </c>
      <c r="E180" s="92">
        <f>INDEX(PM_Dalibnieki[],MATCH(PM_Kompleksais[[#This Row],[Dablībnieka numurs]],PM_Dalibnieki[Dablībnieka numurs],0),4)</f>
        <v>0</v>
      </c>
      <c r="F180" s="93">
        <f>INDEX(PM_Cuka[],MATCH(PM_Kompleksais[[#This Row],[Dablībnieka numurs]],PM_Cuka[Dablībnieka numurs],0),12)</f>
        <v>0</v>
      </c>
      <c r="G180" s="215" t="str">
        <f>INDEX(PM_Cuka[],MATCH(PM_Kompleksais[[#This Row],[Dablībnieka numurs]],PM_Cuka[Dablībnieka numurs],0),13)</f>
        <v>NAV</v>
      </c>
      <c r="H180" s="216">
        <f>INDEX(PM_Cuka[],MATCH(PM_Kompleksais[[#This Row],[Dablībnieka numurs]],PM_Cuka[Dablībnieka numurs],0),14)</f>
        <v>0</v>
      </c>
      <c r="I180" s="217">
        <f>INDEX(PM_EULopi[],MATCH(PM_Kompleksais[[#This Row],[Dablībnieka numurs]],PM_EULopi[Dablībnieka numurs],0),33)</f>
        <v>0</v>
      </c>
      <c r="J180" s="215" t="str">
        <f>INDEX(PM_EULopi[],MATCH(PM_Kompleksais[[#This Row],[Dablībnieka numurs]],PM_EULopi[Dablībnieka numurs],0),35)</f>
        <v>NAV</v>
      </c>
      <c r="K180" s="216">
        <f>INDEX(PM_EULopi[],MATCH(PM_Kompleksais[[#This Row],[Dablībnieka numurs]],PM_EULopi[Dablībnieka numurs],0),36)</f>
        <v>0</v>
      </c>
      <c r="L180" s="217">
        <f>INDEX(PM_Sportings[],MATCH(PM_Kompleksais[[#This Row],[Dablībnieka numurs]],PM_Sportings[Dablībnieka numurs],0),6)</f>
        <v>0</v>
      </c>
      <c r="M180" s="215" t="str">
        <f>INDEX(PM_Sportings[],MATCH(PM_Kompleksais[[#This Row],[Dablībnieka numurs]],PM_Sportings[Dablībnieka numurs],0),7)</f>
        <v>NAV</v>
      </c>
      <c r="N180" s="216">
        <f>INDEX(PM_Sportings[],MATCH(PM_Kompleksais[[#This Row],[Dablībnieka numurs]],PM_Sportings[Dablībnieka numurs],0),8)</f>
        <v>0</v>
      </c>
      <c r="O18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0" s="220" t="str">
        <f>IF(ISNUMBER(PM_Kompleksais[[#This Row],[Vietu
Summa
(AUTO)]]),RANK(PM_Kompleksais[[#This Row],[Vietu
Summa
(AUTO)]],PM_Kompleksais[Vietu
Summa
(AUTO)],1),"Trūkst Rezultāts")</f>
        <v>Trūkst Rezultāts</v>
      </c>
      <c r="R18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1" spans="2:18" ht="15" x14ac:dyDescent="0.25">
      <c r="B181" s="90">
        <v>175</v>
      </c>
      <c r="C181" s="91">
        <f>INDEX(PM_Dalibnieki[],MATCH(PM_Kompleksais[[#This Row],[Dablībnieka numurs]],PM_Dalibnieki[Dablībnieka numurs],0),2)</f>
        <v>0</v>
      </c>
      <c r="D181" s="91">
        <f>INDEX(PM_Dalibnieki[],MATCH(PM_Kompleksais[[#This Row],[Dablībnieka numurs]],PM_Dalibnieki[Dablībnieka numurs],0),3)</f>
        <v>0</v>
      </c>
      <c r="E181" s="92">
        <f>INDEX(PM_Dalibnieki[],MATCH(PM_Kompleksais[[#This Row],[Dablībnieka numurs]],PM_Dalibnieki[Dablībnieka numurs],0),4)</f>
        <v>0</v>
      </c>
      <c r="F181" s="93">
        <f>INDEX(PM_Cuka[],MATCH(PM_Kompleksais[[#This Row],[Dablībnieka numurs]],PM_Cuka[Dablībnieka numurs],0),12)</f>
        <v>0</v>
      </c>
      <c r="G181" s="215" t="str">
        <f>INDEX(PM_Cuka[],MATCH(PM_Kompleksais[[#This Row],[Dablībnieka numurs]],PM_Cuka[Dablībnieka numurs],0),13)</f>
        <v>NAV</v>
      </c>
      <c r="H181" s="216">
        <f>INDEX(PM_Cuka[],MATCH(PM_Kompleksais[[#This Row],[Dablībnieka numurs]],PM_Cuka[Dablībnieka numurs],0),14)</f>
        <v>0</v>
      </c>
      <c r="I181" s="217">
        <f>INDEX(PM_EULopi[],MATCH(PM_Kompleksais[[#This Row],[Dablībnieka numurs]],PM_EULopi[Dablībnieka numurs],0),33)</f>
        <v>0</v>
      </c>
      <c r="J181" s="215" t="str">
        <f>INDEX(PM_EULopi[],MATCH(PM_Kompleksais[[#This Row],[Dablībnieka numurs]],PM_EULopi[Dablībnieka numurs],0),35)</f>
        <v>NAV</v>
      </c>
      <c r="K181" s="216">
        <f>INDEX(PM_EULopi[],MATCH(PM_Kompleksais[[#This Row],[Dablībnieka numurs]],PM_EULopi[Dablībnieka numurs],0),36)</f>
        <v>0</v>
      </c>
      <c r="L181" s="217">
        <f>INDEX(PM_Sportings[],MATCH(PM_Kompleksais[[#This Row],[Dablībnieka numurs]],PM_Sportings[Dablībnieka numurs],0),6)</f>
        <v>0</v>
      </c>
      <c r="M181" s="215" t="str">
        <f>INDEX(PM_Sportings[],MATCH(PM_Kompleksais[[#This Row],[Dablībnieka numurs]],PM_Sportings[Dablībnieka numurs],0),7)</f>
        <v>NAV</v>
      </c>
      <c r="N181" s="216">
        <f>INDEX(PM_Sportings[],MATCH(PM_Kompleksais[[#This Row],[Dablībnieka numurs]],PM_Sportings[Dablībnieka numurs],0),8)</f>
        <v>0</v>
      </c>
      <c r="O18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1" s="220" t="str">
        <f>IF(ISNUMBER(PM_Kompleksais[[#This Row],[Vietu
Summa
(AUTO)]]),RANK(PM_Kompleksais[[#This Row],[Vietu
Summa
(AUTO)]],PM_Kompleksais[Vietu
Summa
(AUTO)],1),"Trūkst Rezultāts")</f>
        <v>Trūkst Rezultāts</v>
      </c>
      <c r="R18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2" spans="2:18" ht="15" x14ac:dyDescent="0.25">
      <c r="B182" s="90">
        <v>176</v>
      </c>
      <c r="C182" s="91">
        <f>INDEX(PM_Dalibnieki[],MATCH(PM_Kompleksais[[#This Row],[Dablībnieka numurs]],PM_Dalibnieki[Dablībnieka numurs],0),2)</f>
        <v>0</v>
      </c>
      <c r="D182" s="91">
        <f>INDEX(PM_Dalibnieki[],MATCH(PM_Kompleksais[[#This Row],[Dablībnieka numurs]],PM_Dalibnieki[Dablībnieka numurs],0),3)</f>
        <v>0</v>
      </c>
      <c r="E182" s="92">
        <f>INDEX(PM_Dalibnieki[],MATCH(PM_Kompleksais[[#This Row],[Dablībnieka numurs]],PM_Dalibnieki[Dablībnieka numurs],0),4)</f>
        <v>0</v>
      </c>
      <c r="F182" s="93">
        <f>INDEX(PM_Cuka[],MATCH(PM_Kompleksais[[#This Row],[Dablībnieka numurs]],PM_Cuka[Dablībnieka numurs],0),12)</f>
        <v>0</v>
      </c>
      <c r="G182" s="215" t="str">
        <f>INDEX(PM_Cuka[],MATCH(PM_Kompleksais[[#This Row],[Dablībnieka numurs]],PM_Cuka[Dablībnieka numurs],0),13)</f>
        <v>NAV</v>
      </c>
      <c r="H182" s="216">
        <f>INDEX(PM_Cuka[],MATCH(PM_Kompleksais[[#This Row],[Dablībnieka numurs]],PM_Cuka[Dablībnieka numurs],0),14)</f>
        <v>0</v>
      </c>
      <c r="I182" s="217">
        <f>INDEX(PM_EULopi[],MATCH(PM_Kompleksais[[#This Row],[Dablībnieka numurs]],PM_EULopi[Dablībnieka numurs],0),33)</f>
        <v>0</v>
      </c>
      <c r="J182" s="215" t="str">
        <f>INDEX(PM_EULopi[],MATCH(PM_Kompleksais[[#This Row],[Dablībnieka numurs]],PM_EULopi[Dablībnieka numurs],0),35)</f>
        <v>NAV</v>
      </c>
      <c r="K182" s="216">
        <f>INDEX(PM_EULopi[],MATCH(PM_Kompleksais[[#This Row],[Dablībnieka numurs]],PM_EULopi[Dablībnieka numurs],0),36)</f>
        <v>0</v>
      </c>
      <c r="L182" s="217">
        <f>INDEX(PM_Sportings[],MATCH(PM_Kompleksais[[#This Row],[Dablībnieka numurs]],PM_Sportings[Dablībnieka numurs],0),6)</f>
        <v>0</v>
      </c>
      <c r="M182" s="215" t="str">
        <f>INDEX(PM_Sportings[],MATCH(PM_Kompleksais[[#This Row],[Dablībnieka numurs]],PM_Sportings[Dablībnieka numurs],0),7)</f>
        <v>NAV</v>
      </c>
      <c r="N182" s="216">
        <f>INDEX(PM_Sportings[],MATCH(PM_Kompleksais[[#This Row],[Dablībnieka numurs]],PM_Sportings[Dablībnieka numurs],0),8)</f>
        <v>0</v>
      </c>
      <c r="O18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2" s="220" t="str">
        <f>IF(ISNUMBER(PM_Kompleksais[[#This Row],[Vietu
Summa
(AUTO)]]),RANK(PM_Kompleksais[[#This Row],[Vietu
Summa
(AUTO)]],PM_Kompleksais[Vietu
Summa
(AUTO)],1),"Trūkst Rezultāts")</f>
        <v>Trūkst Rezultāts</v>
      </c>
      <c r="R18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3" spans="2:18" ht="15" x14ac:dyDescent="0.25">
      <c r="B183" s="90">
        <v>177</v>
      </c>
      <c r="C183" s="91">
        <f>INDEX(PM_Dalibnieki[],MATCH(PM_Kompleksais[[#This Row],[Dablībnieka numurs]],PM_Dalibnieki[Dablībnieka numurs],0),2)</f>
        <v>0</v>
      </c>
      <c r="D183" s="91">
        <f>INDEX(PM_Dalibnieki[],MATCH(PM_Kompleksais[[#This Row],[Dablībnieka numurs]],PM_Dalibnieki[Dablībnieka numurs],0),3)</f>
        <v>0</v>
      </c>
      <c r="E183" s="92">
        <f>INDEX(PM_Dalibnieki[],MATCH(PM_Kompleksais[[#This Row],[Dablībnieka numurs]],PM_Dalibnieki[Dablībnieka numurs],0),4)</f>
        <v>0</v>
      </c>
      <c r="F183" s="93">
        <f>INDEX(PM_Cuka[],MATCH(PM_Kompleksais[[#This Row],[Dablībnieka numurs]],PM_Cuka[Dablībnieka numurs],0),12)</f>
        <v>0</v>
      </c>
      <c r="G183" s="215" t="str">
        <f>INDEX(PM_Cuka[],MATCH(PM_Kompleksais[[#This Row],[Dablībnieka numurs]],PM_Cuka[Dablībnieka numurs],0),13)</f>
        <v>NAV</v>
      </c>
      <c r="H183" s="216">
        <f>INDEX(PM_Cuka[],MATCH(PM_Kompleksais[[#This Row],[Dablībnieka numurs]],PM_Cuka[Dablībnieka numurs],0),14)</f>
        <v>0</v>
      </c>
      <c r="I183" s="217">
        <f>INDEX(PM_EULopi[],MATCH(PM_Kompleksais[[#This Row],[Dablībnieka numurs]],PM_EULopi[Dablībnieka numurs],0),33)</f>
        <v>0</v>
      </c>
      <c r="J183" s="215" t="str">
        <f>INDEX(PM_EULopi[],MATCH(PM_Kompleksais[[#This Row],[Dablībnieka numurs]],PM_EULopi[Dablībnieka numurs],0),35)</f>
        <v>NAV</v>
      </c>
      <c r="K183" s="216">
        <f>INDEX(PM_EULopi[],MATCH(PM_Kompleksais[[#This Row],[Dablībnieka numurs]],PM_EULopi[Dablībnieka numurs],0),36)</f>
        <v>0</v>
      </c>
      <c r="L183" s="217">
        <f>INDEX(PM_Sportings[],MATCH(PM_Kompleksais[[#This Row],[Dablībnieka numurs]],PM_Sportings[Dablībnieka numurs],0),6)</f>
        <v>0</v>
      </c>
      <c r="M183" s="215" t="str">
        <f>INDEX(PM_Sportings[],MATCH(PM_Kompleksais[[#This Row],[Dablībnieka numurs]],PM_Sportings[Dablībnieka numurs],0),7)</f>
        <v>NAV</v>
      </c>
      <c r="N183" s="216">
        <f>INDEX(PM_Sportings[],MATCH(PM_Kompleksais[[#This Row],[Dablībnieka numurs]],PM_Sportings[Dablībnieka numurs],0),8)</f>
        <v>0</v>
      </c>
      <c r="O18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3" s="220" t="str">
        <f>IF(ISNUMBER(PM_Kompleksais[[#This Row],[Vietu
Summa
(AUTO)]]),RANK(PM_Kompleksais[[#This Row],[Vietu
Summa
(AUTO)]],PM_Kompleksais[Vietu
Summa
(AUTO)],1),"Trūkst Rezultāts")</f>
        <v>Trūkst Rezultāts</v>
      </c>
      <c r="R18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4" spans="2:18" ht="15" x14ac:dyDescent="0.25">
      <c r="B184" s="90">
        <v>178</v>
      </c>
      <c r="C184" s="91">
        <f>INDEX(PM_Dalibnieki[],MATCH(PM_Kompleksais[[#This Row],[Dablībnieka numurs]],PM_Dalibnieki[Dablībnieka numurs],0),2)</f>
        <v>0</v>
      </c>
      <c r="D184" s="91">
        <f>INDEX(PM_Dalibnieki[],MATCH(PM_Kompleksais[[#This Row],[Dablībnieka numurs]],PM_Dalibnieki[Dablībnieka numurs],0),3)</f>
        <v>0</v>
      </c>
      <c r="E184" s="92">
        <f>INDEX(PM_Dalibnieki[],MATCH(PM_Kompleksais[[#This Row],[Dablībnieka numurs]],PM_Dalibnieki[Dablībnieka numurs],0),4)</f>
        <v>0</v>
      </c>
      <c r="F184" s="93">
        <f>INDEX(PM_Cuka[],MATCH(PM_Kompleksais[[#This Row],[Dablībnieka numurs]],PM_Cuka[Dablībnieka numurs],0),12)</f>
        <v>0</v>
      </c>
      <c r="G184" s="215" t="str">
        <f>INDEX(PM_Cuka[],MATCH(PM_Kompleksais[[#This Row],[Dablībnieka numurs]],PM_Cuka[Dablībnieka numurs],0),13)</f>
        <v>NAV</v>
      </c>
      <c r="H184" s="216">
        <f>INDEX(PM_Cuka[],MATCH(PM_Kompleksais[[#This Row],[Dablībnieka numurs]],PM_Cuka[Dablībnieka numurs],0),14)</f>
        <v>0</v>
      </c>
      <c r="I184" s="217">
        <f>INDEX(PM_EULopi[],MATCH(PM_Kompleksais[[#This Row],[Dablībnieka numurs]],PM_EULopi[Dablībnieka numurs],0),33)</f>
        <v>0</v>
      </c>
      <c r="J184" s="215" t="str">
        <f>INDEX(PM_EULopi[],MATCH(PM_Kompleksais[[#This Row],[Dablībnieka numurs]],PM_EULopi[Dablībnieka numurs],0),35)</f>
        <v>NAV</v>
      </c>
      <c r="K184" s="216">
        <f>INDEX(PM_EULopi[],MATCH(PM_Kompleksais[[#This Row],[Dablībnieka numurs]],PM_EULopi[Dablībnieka numurs],0),36)</f>
        <v>0</v>
      </c>
      <c r="L184" s="217">
        <f>INDEX(PM_Sportings[],MATCH(PM_Kompleksais[[#This Row],[Dablībnieka numurs]],PM_Sportings[Dablībnieka numurs],0),6)</f>
        <v>0</v>
      </c>
      <c r="M184" s="215" t="str">
        <f>INDEX(PM_Sportings[],MATCH(PM_Kompleksais[[#This Row],[Dablībnieka numurs]],PM_Sportings[Dablībnieka numurs],0),7)</f>
        <v>NAV</v>
      </c>
      <c r="N184" s="216">
        <f>INDEX(PM_Sportings[],MATCH(PM_Kompleksais[[#This Row],[Dablībnieka numurs]],PM_Sportings[Dablībnieka numurs],0),8)</f>
        <v>0</v>
      </c>
      <c r="O18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4" s="220" t="str">
        <f>IF(ISNUMBER(PM_Kompleksais[[#This Row],[Vietu
Summa
(AUTO)]]),RANK(PM_Kompleksais[[#This Row],[Vietu
Summa
(AUTO)]],PM_Kompleksais[Vietu
Summa
(AUTO)],1),"Trūkst Rezultāts")</f>
        <v>Trūkst Rezultāts</v>
      </c>
      <c r="R18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5" spans="2:18" ht="15" x14ac:dyDescent="0.25">
      <c r="B185" s="90">
        <v>179</v>
      </c>
      <c r="C185" s="91">
        <f>INDEX(PM_Dalibnieki[],MATCH(PM_Kompleksais[[#This Row],[Dablībnieka numurs]],PM_Dalibnieki[Dablībnieka numurs],0),2)</f>
        <v>0</v>
      </c>
      <c r="D185" s="91">
        <f>INDEX(PM_Dalibnieki[],MATCH(PM_Kompleksais[[#This Row],[Dablībnieka numurs]],PM_Dalibnieki[Dablībnieka numurs],0),3)</f>
        <v>0</v>
      </c>
      <c r="E185" s="92">
        <f>INDEX(PM_Dalibnieki[],MATCH(PM_Kompleksais[[#This Row],[Dablībnieka numurs]],PM_Dalibnieki[Dablībnieka numurs],0),4)</f>
        <v>0</v>
      </c>
      <c r="F185" s="93">
        <f>INDEX(PM_Cuka[],MATCH(PM_Kompleksais[[#This Row],[Dablībnieka numurs]],PM_Cuka[Dablībnieka numurs],0),12)</f>
        <v>0</v>
      </c>
      <c r="G185" s="215" t="str">
        <f>INDEX(PM_Cuka[],MATCH(PM_Kompleksais[[#This Row],[Dablībnieka numurs]],PM_Cuka[Dablībnieka numurs],0),13)</f>
        <v>NAV</v>
      </c>
      <c r="H185" s="216">
        <f>INDEX(PM_Cuka[],MATCH(PM_Kompleksais[[#This Row],[Dablībnieka numurs]],PM_Cuka[Dablībnieka numurs],0),14)</f>
        <v>0</v>
      </c>
      <c r="I185" s="217">
        <f>INDEX(PM_EULopi[],MATCH(PM_Kompleksais[[#This Row],[Dablībnieka numurs]],PM_EULopi[Dablībnieka numurs],0),33)</f>
        <v>0</v>
      </c>
      <c r="J185" s="215" t="str">
        <f>INDEX(PM_EULopi[],MATCH(PM_Kompleksais[[#This Row],[Dablībnieka numurs]],PM_EULopi[Dablībnieka numurs],0),35)</f>
        <v>NAV</v>
      </c>
      <c r="K185" s="216">
        <f>INDEX(PM_EULopi[],MATCH(PM_Kompleksais[[#This Row],[Dablībnieka numurs]],PM_EULopi[Dablībnieka numurs],0),36)</f>
        <v>0</v>
      </c>
      <c r="L185" s="217">
        <f>INDEX(PM_Sportings[],MATCH(PM_Kompleksais[[#This Row],[Dablībnieka numurs]],PM_Sportings[Dablībnieka numurs],0),6)</f>
        <v>0</v>
      </c>
      <c r="M185" s="215" t="str">
        <f>INDEX(PM_Sportings[],MATCH(PM_Kompleksais[[#This Row],[Dablībnieka numurs]],PM_Sportings[Dablībnieka numurs],0),7)</f>
        <v>NAV</v>
      </c>
      <c r="N185" s="216">
        <f>INDEX(PM_Sportings[],MATCH(PM_Kompleksais[[#This Row],[Dablībnieka numurs]],PM_Sportings[Dablībnieka numurs],0),8)</f>
        <v>0</v>
      </c>
      <c r="O18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5" s="220" t="str">
        <f>IF(ISNUMBER(PM_Kompleksais[[#This Row],[Vietu
Summa
(AUTO)]]),RANK(PM_Kompleksais[[#This Row],[Vietu
Summa
(AUTO)]],PM_Kompleksais[Vietu
Summa
(AUTO)],1),"Trūkst Rezultāts")</f>
        <v>Trūkst Rezultāts</v>
      </c>
      <c r="R18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6" spans="2:18" ht="15" x14ac:dyDescent="0.25">
      <c r="B186" s="90">
        <v>180</v>
      </c>
      <c r="C186" s="91">
        <f>INDEX(PM_Dalibnieki[],MATCH(PM_Kompleksais[[#This Row],[Dablībnieka numurs]],PM_Dalibnieki[Dablībnieka numurs],0),2)</f>
        <v>0</v>
      </c>
      <c r="D186" s="91">
        <f>INDEX(PM_Dalibnieki[],MATCH(PM_Kompleksais[[#This Row],[Dablībnieka numurs]],PM_Dalibnieki[Dablībnieka numurs],0),3)</f>
        <v>0</v>
      </c>
      <c r="E186" s="92">
        <f>INDEX(PM_Dalibnieki[],MATCH(PM_Kompleksais[[#This Row],[Dablībnieka numurs]],PM_Dalibnieki[Dablībnieka numurs],0),4)</f>
        <v>0</v>
      </c>
      <c r="F186" s="93">
        <f>INDEX(PM_Cuka[],MATCH(PM_Kompleksais[[#This Row],[Dablībnieka numurs]],PM_Cuka[Dablībnieka numurs],0),12)</f>
        <v>0</v>
      </c>
      <c r="G186" s="215" t="str">
        <f>INDEX(PM_Cuka[],MATCH(PM_Kompleksais[[#This Row],[Dablībnieka numurs]],PM_Cuka[Dablībnieka numurs],0),13)</f>
        <v>NAV</v>
      </c>
      <c r="H186" s="216">
        <f>INDEX(PM_Cuka[],MATCH(PM_Kompleksais[[#This Row],[Dablībnieka numurs]],PM_Cuka[Dablībnieka numurs],0),14)</f>
        <v>0</v>
      </c>
      <c r="I186" s="217">
        <f>INDEX(PM_EULopi[],MATCH(PM_Kompleksais[[#This Row],[Dablībnieka numurs]],PM_EULopi[Dablībnieka numurs],0),33)</f>
        <v>0</v>
      </c>
      <c r="J186" s="215" t="str">
        <f>INDEX(PM_EULopi[],MATCH(PM_Kompleksais[[#This Row],[Dablībnieka numurs]],PM_EULopi[Dablībnieka numurs],0),35)</f>
        <v>NAV</v>
      </c>
      <c r="K186" s="216">
        <f>INDEX(PM_EULopi[],MATCH(PM_Kompleksais[[#This Row],[Dablībnieka numurs]],PM_EULopi[Dablībnieka numurs],0),36)</f>
        <v>0</v>
      </c>
      <c r="L186" s="217">
        <f>INDEX(PM_Sportings[],MATCH(PM_Kompleksais[[#This Row],[Dablībnieka numurs]],PM_Sportings[Dablībnieka numurs],0),6)</f>
        <v>0</v>
      </c>
      <c r="M186" s="215" t="str">
        <f>INDEX(PM_Sportings[],MATCH(PM_Kompleksais[[#This Row],[Dablībnieka numurs]],PM_Sportings[Dablībnieka numurs],0),7)</f>
        <v>NAV</v>
      </c>
      <c r="N186" s="216">
        <f>INDEX(PM_Sportings[],MATCH(PM_Kompleksais[[#This Row],[Dablībnieka numurs]],PM_Sportings[Dablībnieka numurs],0),8)</f>
        <v>0</v>
      </c>
      <c r="O18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6" s="220" t="str">
        <f>IF(ISNUMBER(PM_Kompleksais[[#This Row],[Vietu
Summa
(AUTO)]]),RANK(PM_Kompleksais[[#This Row],[Vietu
Summa
(AUTO)]],PM_Kompleksais[Vietu
Summa
(AUTO)],1),"Trūkst Rezultāts")</f>
        <v>Trūkst Rezultāts</v>
      </c>
      <c r="R18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7" spans="2:18" ht="15" x14ac:dyDescent="0.25">
      <c r="B187" s="90">
        <v>181</v>
      </c>
      <c r="C187" s="91">
        <f>INDEX(PM_Dalibnieki[],MATCH(PM_Kompleksais[[#This Row],[Dablībnieka numurs]],PM_Dalibnieki[Dablībnieka numurs],0),2)</f>
        <v>0</v>
      </c>
      <c r="D187" s="91">
        <f>INDEX(PM_Dalibnieki[],MATCH(PM_Kompleksais[[#This Row],[Dablībnieka numurs]],PM_Dalibnieki[Dablībnieka numurs],0),3)</f>
        <v>0</v>
      </c>
      <c r="E187" s="92">
        <f>INDEX(PM_Dalibnieki[],MATCH(PM_Kompleksais[[#This Row],[Dablībnieka numurs]],PM_Dalibnieki[Dablībnieka numurs],0),4)</f>
        <v>0</v>
      </c>
      <c r="F187" s="93">
        <f>INDEX(PM_Cuka[],MATCH(PM_Kompleksais[[#This Row],[Dablībnieka numurs]],PM_Cuka[Dablībnieka numurs],0),12)</f>
        <v>0</v>
      </c>
      <c r="G187" s="215" t="str">
        <f>INDEX(PM_Cuka[],MATCH(PM_Kompleksais[[#This Row],[Dablībnieka numurs]],PM_Cuka[Dablībnieka numurs],0),13)</f>
        <v>NAV</v>
      </c>
      <c r="H187" s="216">
        <f>INDEX(PM_Cuka[],MATCH(PM_Kompleksais[[#This Row],[Dablībnieka numurs]],PM_Cuka[Dablībnieka numurs],0),14)</f>
        <v>0</v>
      </c>
      <c r="I187" s="217">
        <f>INDEX(PM_EULopi[],MATCH(PM_Kompleksais[[#This Row],[Dablībnieka numurs]],PM_EULopi[Dablībnieka numurs],0),33)</f>
        <v>0</v>
      </c>
      <c r="J187" s="215" t="str">
        <f>INDEX(PM_EULopi[],MATCH(PM_Kompleksais[[#This Row],[Dablībnieka numurs]],PM_EULopi[Dablībnieka numurs],0),35)</f>
        <v>NAV</v>
      </c>
      <c r="K187" s="216">
        <f>INDEX(PM_EULopi[],MATCH(PM_Kompleksais[[#This Row],[Dablībnieka numurs]],PM_EULopi[Dablībnieka numurs],0),36)</f>
        <v>0</v>
      </c>
      <c r="L187" s="217">
        <f>INDEX(PM_Sportings[],MATCH(PM_Kompleksais[[#This Row],[Dablībnieka numurs]],PM_Sportings[Dablībnieka numurs],0),6)</f>
        <v>0</v>
      </c>
      <c r="M187" s="215" t="str">
        <f>INDEX(PM_Sportings[],MATCH(PM_Kompleksais[[#This Row],[Dablībnieka numurs]],PM_Sportings[Dablībnieka numurs],0),7)</f>
        <v>NAV</v>
      </c>
      <c r="N187" s="216">
        <f>INDEX(PM_Sportings[],MATCH(PM_Kompleksais[[#This Row],[Dablībnieka numurs]],PM_Sportings[Dablībnieka numurs],0),8)</f>
        <v>0</v>
      </c>
      <c r="O18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7" s="220" t="str">
        <f>IF(ISNUMBER(PM_Kompleksais[[#This Row],[Vietu
Summa
(AUTO)]]),RANK(PM_Kompleksais[[#This Row],[Vietu
Summa
(AUTO)]],PM_Kompleksais[Vietu
Summa
(AUTO)],1),"Trūkst Rezultāts")</f>
        <v>Trūkst Rezultāts</v>
      </c>
      <c r="R18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8" spans="2:18" ht="15" x14ac:dyDescent="0.25">
      <c r="B188" s="90">
        <v>182</v>
      </c>
      <c r="C188" s="91">
        <f>INDEX(PM_Dalibnieki[],MATCH(PM_Kompleksais[[#This Row],[Dablībnieka numurs]],PM_Dalibnieki[Dablībnieka numurs],0),2)</f>
        <v>0</v>
      </c>
      <c r="D188" s="91">
        <f>INDEX(PM_Dalibnieki[],MATCH(PM_Kompleksais[[#This Row],[Dablībnieka numurs]],PM_Dalibnieki[Dablībnieka numurs],0),3)</f>
        <v>0</v>
      </c>
      <c r="E188" s="92">
        <f>INDEX(PM_Dalibnieki[],MATCH(PM_Kompleksais[[#This Row],[Dablībnieka numurs]],PM_Dalibnieki[Dablībnieka numurs],0),4)</f>
        <v>0</v>
      </c>
      <c r="F188" s="93">
        <f>INDEX(PM_Cuka[],MATCH(PM_Kompleksais[[#This Row],[Dablībnieka numurs]],PM_Cuka[Dablībnieka numurs],0),12)</f>
        <v>0</v>
      </c>
      <c r="G188" s="215" t="str">
        <f>INDEX(PM_Cuka[],MATCH(PM_Kompleksais[[#This Row],[Dablībnieka numurs]],PM_Cuka[Dablībnieka numurs],0),13)</f>
        <v>NAV</v>
      </c>
      <c r="H188" s="216">
        <f>INDEX(PM_Cuka[],MATCH(PM_Kompleksais[[#This Row],[Dablībnieka numurs]],PM_Cuka[Dablībnieka numurs],0),14)</f>
        <v>0</v>
      </c>
      <c r="I188" s="217">
        <f>INDEX(PM_EULopi[],MATCH(PM_Kompleksais[[#This Row],[Dablībnieka numurs]],PM_EULopi[Dablībnieka numurs],0),33)</f>
        <v>0</v>
      </c>
      <c r="J188" s="215" t="str">
        <f>INDEX(PM_EULopi[],MATCH(PM_Kompleksais[[#This Row],[Dablībnieka numurs]],PM_EULopi[Dablībnieka numurs],0),35)</f>
        <v>NAV</v>
      </c>
      <c r="K188" s="216">
        <f>INDEX(PM_EULopi[],MATCH(PM_Kompleksais[[#This Row],[Dablībnieka numurs]],PM_EULopi[Dablībnieka numurs],0),36)</f>
        <v>0</v>
      </c>
      <c r="L188" s="217">
        <f>INDEX(PM_Sportings[],MATCH(PM_Kompleksais[[#This Row],[Dablībnieka numurs]],PM_Sportings[Dablībnieka numurs],0),6)</f>
        <v>0</v>
      </c>
      <c r="M188" s="215" t="str">
        <f>INDEX(PM_Sportings[],MATCH(PM_Kompleksais[[#This Row],[Dablībnieka numurs]],PM_Sportings[Dablībnieka numurs],0),7)</f>
        <v>NAV</v>
      </c>
      <c r="N188" s="216">
        <f>INDEX(PM_Sportings[],MATCH(PM_Kompleksais[[#This Row],[Dablībnieka numurs]],PM_Sportings[Dablībnieka numurs],0),8)</f>
        <v>0</v>
      </c>
      <c r="O18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8" s="220" t="str">
        <f>IF(ISNUMBER(PM_Kompleksais[[#This Row],[Vietu
Summa
(AUTO)]]),RANK(PM_Kompleksais[[#This Row],[Vietu
Summa
(AUTO)]],PM_Kompleksais[Vietu
Summa
(AUTO)],1),"Trūkst Rezultāts")</f>
        <v>Trūkst Rezultāts</v>
      </c>
      <c r="R18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89" spans="2:18" ht="15" x14ac:dyDescent="0.25">
      <c r="B189" s="90">
        <v>183</v>
      </c>
      <c r="C189" s="91">
        <f>INDEX(PM_Dalibnieki[],MATCH(PM_Kompleksais[[#This Row],[Dablībnieka numurs]],PM_Dalibnieki[Dablībnieka numurs],0),2)</f>
        <v>0</v>
      </c>
      <c r="D189" s="91">
        <f>INDEX(PM_Dalibnieki[],MATCH(PM_Kompleksais[[#This Row],[Dablībnieka numurs]],PM_Dalibnieki[Dablībnieka numurs],0),3)</f>
        <v>0</v>
      </c>
      <c r="E189" s="92">
        <f>INDEX(PM_Dalibnieki[],MATCH(PM_Kompleksais[[#This Row],[Dablībnieka numurs]],PM_Dalibnieki[Dablībnieka numurs],0),4)</f>
        <v>0</v>
      </c>
      <c r="F189" s="93">
        <f>INDEX(PM_Cuka[],MATCH(PM_Kompleksais[[#This Row],[Dablībnieka numurs]],PM_Cuka[Dablībnieka numurs],0),12)</f>
        <v>0</v>
      </c>
      <c r="G189" s="215" t="str">
        <f>INDEX(PM_Cuka[],MATCH(PM_Kompleksais[[#This Row],[Dablībnieka numurs]],PM_Cuka[Dablībnieka numurs],0),13)</f>
        <v>NAV</v>
      </c>
      <c r="H189" s="216">
        <f>INDEX(PM_Cuka[],MATCH(PM_Kompleksais[[#This Row],[Dablībnieka numurs]],PM_Cuka[Dablībnieka numurs],0),14)</f>
        <v>0</v>
      </c>
      <c r="I189" s="217">
        <f>INDEX(PM_EULopi[],MATCH(PM_Kompleksais[[#This Row],[Dablībnieka numurs]],PM_EULopi[Dablībnieka numurs],0),33)</f>
        <v>0</v>
      </c>
      <c r="J189" s="215" t="str">
        <f>INDEX(PM_EULopi[],MATCH(PM_Kompleksais[[#This Row],[Dablībnieka numurs]],PM_EULopi[Dablībnieka numurs],0),35)</f>
        <v>NAV</v>
      </c>
      <c r="K189" s="216">
        <f>INDEX(PM_EULopi[],MATCH(PM_Kompleksais[[#This Row],[Dablībnieka numurs]],PM_EULopi[Dablībnieka numurs],0),36)</f>
        <v>0</v>
      </c>
      <c r="L189" s="217">
        <f>INDEX(PM_Sportings[],MATCH(PM_Kompleksais[[#This Row],[Dablībnieka numurs]],PM_Sportings[Dablībnieka numurs],0),6)</f>
        <v>0</v>
      </c>
      <c r="M189" s="215" t="str">
        <f>INDEX(PM_Sportings[],MATCH(PM_Kompleksais[[#This Row],[Dablībnieka numurs]],PM_Sportings[Dablībnieka numurs],0),7)</f>
        <v>NAV</v>
      </c>
      <c r="N189" s="216">
        <f>INDEX(PM_Sportings[],MATCH(PM_Kompleksais[[#This Row],[Dablībnieka numurs]],PM_Sportings[Dablībnieka numurs],0),8)</f>
        <v>0</v>
      </c>
      <c r="O18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8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89" s="220" t="str">
        <f>IF(ISNUMBER(PM_Kompleksais[[#This Row],[Vietu
Summa
(AUTO)]]),RANK(PM_Kompleksais[[#This Row],[Vietu
Summa
(AUTO)]],PM_Kompleksais[Vietu
Summa
(AUTO)],1),"Trūkst Rezultāts")</f>
        <v>Trūkst Rezultāts</v>
      </c>
      <c r="R18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0" spans="2:18" ht="15" x14ac:dyDescent="0.25">
      <c r="B190" s="90">
        <v>184</v>
      </c>
      <c r="C190" s="91">
        <f>INDEX(PM_Dalibnieki[],MATCH(PM_Kompleksais[[#This Row],[Dablībnieka numurs]],PM_Dalibnieki[Dablībnieka numurs],0),2)</f>
        <v>0</v>
      </c>
      <c r="D190" s="91">
        <f>INDEX(PM_Dalibnieki[],MATCH(PM_Kompleksais[[#This Row],[Dablībnieka numurs]],PM_Dalibnieki[Dablībnieka numurs],0),3)</f>
        <v>0</v>
      </c>
      <c r="E190" s="92">
        <f>INDEX(PM_Dalibnieki[],MATCH(PM_Kompleksais[[#This Row],[Dablībnieka numurs]],PM_Dalibnieki[Dablībnieka numurs],0),4)</f>
        <v>0</v>
      </c>
      <c r="F190" s="93">
        <f>INDEX(PM_Cuka[],MATCH(PM_Kompleksais[[#This Row],[Dablībnieka numurs]],PM_Cuka[Dablībnieka numurs],0),12)</f>
        <v>0</v>
      </c>
      <c r="G190" s="215" t="str">
        <f>INDEX(PM_Cuka[],MATCH(PM_Kompleksais[[#This Row],[Dablībnieka numurs]],PM_Cuka[Dablībnieka numurs],0),13)</f>
        <v>NAV</v>
      </c>
      <c r="H190" s="216">
        <f>INDEX(PM_Cuka[],MATCH(PM_Kompleksais[[#This Row],[Dablībnieka numurs]],PM_Cuka[Dablībnieka numurs],0),14)</f>
        <v>0</v>
      </c>
      <c r="I190" s="217">
        <f>INDEX(PM_EULopi[],MATCH(PM_Kompleksais[[#This Row],[Dablībnieka numurs]],PM_EULopi[Dablībnieka numurs],0),33)</f>
        <v>0</v>
      </c>
      <c r="J190" s="215" t="str">
        <f>INDEX(PM_EULopi[],MATCH(PM_Kompleksais[[#This Row],[Dablībnieka numurs]],PM_EULopi[Dablībnieka numurs],0),35)</f>
        <v>NAV</v>
      </c>
      <c r="K190" s="216">
        <f>INDEX(PM_EULopi[],MATCH(PM_Kompleksais[[#This Row],[Dablībnieka numurs]],PM_EULopi[Dablībnieka numurs],0),36)</f>
        <v>0</v>
      </c>
      <c r="L190" s="217">
        <f>INDEX(PM_Sportings[],MATCH(PM_Kompleksais[[#This Row],[Dablībnieka numurs]],PM_Sportings[Dablībnieka numurs],0),6)</f>
        <v>0</v>
      </c>
      <c r="M190" s="215" t="str">
        <f>INDEX(PM_Sportings[],MATCH(PM_Kompleksais[[#This Row],[Dablībnieka numurs]],PM_Sportings[Dablībnieka numurs],0),7)</f>
        <v>NAV</v>
      </c>
      <c r="N190" s="216">
        <f>INDEX(PM_Sportings[],MATCH(PM_Kompleksais[[#This Row],[Dablībnieka numurs]],PM_Sportings[Dablībnieka numurs],0),8)</f>
        <v>0</v>
      </c>
      <c r="O19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0" s="220" t="str">
        <f>IF(ISNUMBER(PM_Kompleksais[[#This Row],[Vietu
Summa
(AUTO)]]),RANK(PM_Kompleksais[[#This Row],[Vietu
Summa
(AUTO)]],PM_Kompleksais[Vietu
Summa
(AUTO)],1),"Trūkst Rezultāts")</f>
        <v>Trūkst Rezultāts</v>
      </c>
      <c r="R19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1" spans="2:18" ht="15" x14ac:dyDescent="0.25">
      <c r="B191" s="90">
        <v>185</v>
      </c>
      <c r="C191" s="91">
        <f>INDEX(PM_Dalibnieki[],MATCH(PM_Kompleksais[[#This Row],[Dablībnieka numurs]],PM_Dalibnieki[Dablībnieka numurs],0),2)</f>
        <v>0</v>
      </c>
      <c r="D191" s="91">
        <f>INDEX(PM_Dalibnieki[],MATCH(PM_Kompleksais[[#This Row],[Dablībnieka numurs]],PM_Dalibnieki[Dablībnieka numurs],0),3)</f>
        <v>0</v>
      </c>
      <c r="E191" s="92">
        <f>INDEX(PM_Dalibnieki[],MATCH(PM_Kompleksais[[#This Row],[Dablībnieka numurs]],PM_Dalibnieki[Dablībnieka numurs],0),4)</f>
        <v>0</v>
      </c>
      <c r="F191" s="93">
        <f>INDEX(PM_Cuka[],MATCH(PM_Kompleksais[[#This Row],[Dablībnieka numurs]],PM_Cuka[Dablībnieka numurs],0),12)</f>
        <v>0</v>
      </c>
      <c r="G191" s="215" t="str">
        <f>INDEX(PM_Cuka[],MATCH(PM_Kompleksais[[#This Row],[Dablībnieka numurs]],PM_Cuka[Dablībnieka numurs],0),13)</f>
        <v>NAV</v>
      </c>
      <c r="H191" s="216">
        <f>INDEX(PM_Cuka[],MATCH(PM_Kompleksais[[#This Row],[Dablībnieka numurs]],PM_Cuka[Dablībnieka numurs],0),14)</f>
        <v>0</v>
      </c>
      <c r="I191" s="217">
        <f>INDEX(PM_EULopi[],MATCH(PM_Kompleksais[[#This Row],[Dablībnieka numurs]],PM_EULopi[Dablībnieka numurs],0),33)</f>
        <v>0</v>
      </c>
      <c r="J191" s="215" t="str">
        <f>INDEX(PM_EULopi[],MATCH(PM_Kompleksais[[#This Row],[Dablībnieka numurs]],PM_EULopi[Dablībnieka numurs],0),35)</f>
        <v>NAV</v>
      </c>
      <c r="K191" s="216">
        <f>INDEX(PM_EULopi[],MATCH(PM_Kompleksais[[#This Row],[Dablībnieka numurs]],PM_EULopi[Dablībnieka numurs],0),36)</f>
        <v>0</v>
      </c>
      <c r="L191" s="217">
        <f>INDEX(PM_Sportings[],MATCH(PM_Kompleksais[[#This Row],[Dablībnieka numurs]],PM_Sportings[Dablībnieka numurs],0),6)</f>
        <v>0</v>
      </c>
      <c r="M191" s="215" t="str">
        <f>INDEX(PM_Sportings[],MATCH(PM_Kompleksais[[#This Row],[Dablībnieka numurs]],PM_Sportings[Dablībnieka numurs],0),7)</f>
        <v>NAV</v>
      </c>
      <c r="N191" s="216">
        <f>INDEX(PM_Sportings[],MATCH(PM_Kompleksais[[#This Row],[Dablībnieka numurs]],PM_Sportings[Dablībnieka numurs],0),8)</f>
        <v>0</v>
      </c>
      <c r="O19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1" s="220" t="str">
        <f>IF(ISNUMBER(PM_Kompleksais[[#This Row],[Vietu
Summa
(AUTO)]]),RANK(PM_Kompleksais[[#This Row],[Vietu
Summa
(AUTO)]],PM_Kompleksais[Vietu
Summa
(AUTO)],1),"Trūkst Rezultāts")</f>
        <v>Trūkst Rezultāts</v>
      </c>
      <c r="R19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2" spans="2:18" ht="15" x14ac:dyDescent="0.25">
      <c r="B192" s="90">
        <v>186</v>
      </c>
      <c r="C192" s="91">
        <f>INDEX(PM_Dalibnieki[],MATCH(PM_Kompleksais[[#This Row],[Dablībnieka numurs]],PM_Dalibnieki[Dablībnieka numurs],0),2)</f>
        <v>0</v>
      </c>
      <c r="D192" s="91">
        <f>INDEX(PM_Dalibnieki[],MATCH(PM_Kompleksais[[#This Row],[Dablībnieka numurs]],PM_Dalibnieki[Dablībnieka numurs],0),3)</f>
        <v>0</v>
      </c>
      <c r="E192" s="92">
        <f>INDEX(PM_Dalibnieki[],MATCH(PM_Kompleksais[[#This Row],[Dablībnieka numurs]],PM_Dalibnieki[Dablībnieka numurs],0),4)</f>
        <v>0</v>
      </c>
      <c r="F192" s="93">
        <f>INDEX(PM_Cuka[],MATCH(PM_Kompleksais[[#This Row],[Dablībnieka numurs]],PM_Cuka[Dablībnieka numurs],0),12)</f>
        <v>0</v>
      </c>
      <c r="G192" s="215" t="str">
        <f>INDEX(PM_Cuka[],MATCH(PM_Kompleksais[[#This Row],[Dablībnieka numurs]],PM_Cuka[Dablībnieka numurs],0),13)</f>
        <v>NAV</v>
      </c>
      <c r="H192" s="216">
        <f>INDEX(PM_Cuka[],MATCH(PM_Kompleksais[[#This Row],[Dablībnieka numurs]],PM_Cuka[Dablībnieka numurs],0),14)</f>
        <v>0</v>
      </c>
      <c r="I192" s="217">
        <f>INDEX(PM_EULopi[],MATCH(PM_Kompleksais[[#This Row],[Dablībnieka numurs]],PM_EULopi[Dablībnieka numurs],0),33)</f>
        <v>0</v>
      </c>
      <c r="J192" s="215" t="str">
        <f>INDEX(PM_EULopi[],MATCH(PM_Kompleksais[[#This Row],[Dablībnieka numurs]],PM_EULopi[Dablībnieka numurs],0),35)</f>
        <v>NAV</v>
      </c>
      <c r="K192" s="216">
        <f>INDEX(PM_EULopi[],MATCH(PM_Kompleksais[[#This Row],[Dablībnieka numurs]],PM_EULopi[Dablībnieka numurs],0),36)</f>
        <v>0</v>
      </c>
      <c r="L192" s="217">
        <f>INDEX(PM_Sportings[],MATCH(PM_Kompleksais[[#This Row],[Dablībnieka numurs]],PM_Sportings[Dablībnieka numurs],0),6)</f>
        <v>0</v>
      </c>
      <c r="M192" s="215" t="str">
        <f>INDEX(PM_Sportings[],MATCH(PM_Kompleksais[[#This Row],[Dablībnieka numurs]],PM_Sportings[Dablībnieka numurs],0),7)</f>
        <v>NAV</v>
      </c>
      <c r="N192" s="216">
        <f>INDEX(PM_Sportings[],MATCH(PM_Kompleksais[[#This Row],[Dablībnieka numurs]],PM_Sportings[Dablībnieka numurs],0),8)</f>
        <v>0</v>
      </c>
      <c r="O19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2" s="220" t="str">
        <f>IF(ISNUMBER(PM_Kompleksais[[#This Row],[Vietu
Summa
(AUTO)]]),RANK(PM_Kompleksais[[#This Row],[Vietu
Summa
(AUTO)]],PM_Kompleksais[Vietu
Summa
(AUTO)],1),"Trūkst Rezultāts")</f>
        <v>Trūkst Rezultāts</v>
      </c>
      <c r="R19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3" spans="2:18" ht="15" x14ac:dyDescent="0.25">
      <c r="B193" s="90">
        <v>187</v>
      </c>
      <c r="C193" s="91">
        <f>INDEX(PM_Dalibnieki[],MATCH(PM_Kompleksais[[#This Row],[Dablībnieka numurs]],PM_Dalibnieki[Dablībnieka numurs],0),2)</f>
        <v>0</v>
      </c>
      <c r="D193" s="91">
        <f>INDEX(PM_Dalibnieki[],MATCH(PM_Kompleksais[[#This Row],[Dablībnieka numurs]],PM_Dalibnieki[Dablībnieka numurs],0),3)</f>
        <v>0</v>
      </c>
      <c r="E193" s="92">
        <f>INDEX(PM_Dalibnieki[],MATCH(PM_Kompleksais[[#This Row],[Dablībnieka numurs]],PM_Dalibnieki[Dablībnieka numurs],0),4)</f>
        <v>0</v>
      </c>
      <c r="F193" s="93">
        <f>INDEX(PM_Cuka[],MATCH(PM_Kompleksais[[#This Row],[Dablībnieka numurs]],PM_Cuka[Dablībnieka numurs],0),12)</f>
        <v>0</v>
      </c>
      <c r="G193" s="215" t="str">
        <f>INDEX(PM_Cuka[],MATCH(PM_Kompleksais[[#This Row],[Dablībnieka numurs]],PM_Cuka[Dablībnieka numurs],0),13)</f>
        <v>NAV</v>
      </c>
      <c r="H193" s="216">
        <f>INDEX(PM_Cuka[],MATCH(PM_Kompleksais[[#This Row],[Dablībnieka numurs]],PM_Cuka[Dablībnieka numurs],0),14)</f>
        <v>0</v>
      </c>
      <c r="I193" s="217">
        <f>INDEX(PM_EULopi[],MATCH(PM_Kompleksais[[#This Row],[Dablībnieka numurs]],PM_EULopi[Dablībnieka numurs],0),33)</f>
        <v>0</v>
      </c>
      <c r="J193" s="215" t="str">
        <f>INDEX(PM_EULopi[],MATCH(PM_Kompleksais[[#This Row],[Dablībnieka numurs]],PM_EULopi[Dablībnieka numurs],0),35)</f>
        <v>NAV</v>
      </c>
      <c r="K193" s="216">
        <f>INDEX(PM_EULopi[],MATCH(PM_Kompleksais[[#This Row],[Dablībnieka numurs]],PM_EULopi[Dablībnieka numurs],0),36)</f>
        <v>0</v>
      </c>
      <c r="L193" s="217">
        <f>INDEX(PM_Sportings[],MATCH(PM_Kompleksais[[#This Row],[Dablībnieka numurs]],PM_Sportings[Dablībnieka numurs],0),6)</f>
        <v>0</v>
      </c>
      <c r="M193" s="215" t="str">
        <f>INDEX(PM_Sportings[],MATCH(PM_Kompleksais[[#This Row],[Dablībnieka numurs]],PM_Sportings[Dablībnieka numurs],0),7)</f>
        <v>NAV</v>
      </c>
      <c r="N193" s="216">
        <f>INDEX(PM_Sportings[],MATCH(PM_Kompleksais[[#This Row],[Dablībnieka numurs]],PM_Sportings[Dablībnieka numurs],0),8)</f>
        <v>0</v>
      </c>
      <c r="O19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3" s="220" t="str">
        <f>IF(ISNUMBER(PM_Kompleksais[[#This Row],[Vietu
Summa
(AUTO)]]),RANK(PM_Kompleksais[[#This Row],[Vietu
Summa
(AUTO)]],PM_Kompleksais[Vietu
Summa
(AUTO)],1),"Trūkst Rezultāts")</f>
        <v>Trūkst Rezultāts</v>
      </c>
      <c r="R19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4" spans="2:18" ht="15" x14ac:dyDescent="0.25">
      <c r="B194" s="90">
        <v>188</v>
      </c>
      <c r="C194" s="91">
        <f>INDEX(PM_Dalibnieki[],MATCH(PM_Kompleksais[[#This Row],[Dablībnieka numurs]],PM_Dalibnieki[Dablībnieka numurs],0),2)</f>
        <v>0</v>
      </c>
      <c r="D194" s="91">
        <f>INDEX(PM_Dalibnieki[],MATCH(PM_Kompleksais[[#This Row],[Dablībnieka numurs]],PM_Dalibnieki[Dablībnieka numurs],0),3)</f>
        <v>0</v>
      </c>
      <c r="E194" s="92">
        <f>INDEX(PM_Dalibnieki[],MATCH(PM_Kompleksais[[#This Row],[Dablībnieka numurs]],PM_Dalibnieki[Dablībnieka numurs],0),4)</f>
        <v>0</v>
      </c>
      <c r="F194" s="93">
        <f>INDEX(PM_Cuka[],MATCH(PM_Kompleksais[[#This Row],[Dablībnieka numurs]],PM_Cuka[Dablībnieka numurs],0),12)</f>
        <v>0</v>
      </c>
      <c r="G194" s="215" t="str">
        <f>INDEX(PM_Cuka[],MATCH(PM_Kompleksais[[#This Row],[Dablībnieka numurs]],PM_Cuka[Dablībnieka numurs],0),13)</f>
        <v>NAV</v>
      </c>
      <c r="H194" s="216">
        <f>INDEX(PM_Cuka[],MATCH(PM_Kompleksais[[#This Row],[Dablībnieka numurs]],PM_Cuka[Dablībnieka numurs],0),14)</f>
        <v>0</v>
      </c>
      <c r="I194" s="217">
        <f>INDEX(PM_EULopi[],MATCH(PM_Kompleksais[[#This Row],[Dablībnieka numurs]],PM_EULopi[Dablībnieka numurs],0),33)</f>
        <v>0</v>
      </c>
      <c r="J194" s="215" t="str">
        <f>INDEX(PM_EULopi[],MATCH(PM_Kompleksais[[#This Row],[Dablībnieka numurs]],PM_EULopi[Dablībnieka numurs],0),35)</f>
        <v>NAV</v>
      </c>
      <c r="K194" s="216">
        <f>INDEX(PM_EULopi[],MATCH(PM_Kompleksais[[#This Row],[Dablībnieka numurs]],PM_EULopi[Dablībnieka numurs],0),36)</f>
        <v>0</v>
      </c>
      <c r="L194" s="217">
        <f>INDEX(PM_Sportings[],MATCH(PM_Kompleksais[[#This Row],[Dablībnieka numurs]],PM_Sportings[Dablībnieka numurs],0),6)</f>
        <v>0</v>
      </c>
      <c r="M194" s="215" t="str">
        <f>INDEX(PM_Sportings[],MATCH(PM_Kompleksais[[#This Row],[Dablībnieka numurs]],PM_Sportings[Dablībnieka numurs],0),7)</f>
        <v>NAV</v>
      </c>
      <c r="N194" s="216">
        <f>INDEX(PM_Sportings[],MATCH(PM_Kompleksais[[#This Row],[Dablībnieka numurs]],PM_Sportings[Dablībnieka numurs],0),8)</f>
        <v>0</v>
      </c>
      <c r="O19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4" s="220" t="str">
        <f>IF(ISNUMBER(PM_Kompleksais[[#This Row],[Vietu
Summa
(AUTO)]]),RANK(PM_Kompleksais[[#This Row],[Vietu
Summa
(AUTO)]],PM_Kompleksais[Vietu
Summa
(AUTO)],1),"Trūkst Rezultāts")</f>
        <v>Trūkst Rezultāts</v>
      </c>
      <c r="R19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5" spans="2:18" ht="15" x14ac:dyDescent="0.25">
      <c r="B195" s="90">
        <v>189</v>
      </c>
      <c r="C195" s="91">
        <f>INDEX(PM_Dalibnieki[],MATCH(PM_Kompleksais[[#This Row],[Dablībnieka numurs]],PM_Dalibnieki[Dablībnieka numurs],0),2)</f>
        <v>0</v>
      </c>
      <c r="D195" s="91">
        <f>INDEX(PM_Dalibnieki[],MATCH(PM_Kompleksais[[#This Row],[Dablībnieka numurs]],PM_Dalibnieki[Dablībnieka numurs],0),3)</f>
        <v>0</v>
      </c>
      <c r="E195" s="92">
        <f>INDEX(PM_Dalibnieki[],MATCH(PM_Kompleksais[[#This Row],[Dablībnieka numurs]],PM_Dalibnieki[Dablībnieka numurs],0),4)</f>
        <v>0</v>
      </c>
      <c r="F195" s="93">
        <f>INDEX(PM_Cuka[],MATCH(PM_Kompleksais[[#This Row],[Dablībnieka numurs]],PM_Cuka[Dablībnieka numurs],0),12)</f>
        <v>0</v>
      </c>
      <c r="G195" s="215" t="str">
        <f>INDEX(PM_Cuka[],MATCH(PM_Kompleksais[[#This Row],[Dablībnieka numurs]],PM_Cuka[Dablībnieka numurs],0),13)</f>
        <v>NAV</v>
      </c>
      <c r="H195" s="216">
        <f>INDEX(PM_Cuka[],MATCH(PM_Kompleksais[[#This Row],[Dablībnieka numurs]],PM_Cuka[Dablībnieka numurs],0),14)</f>
        <v>0</v>
      </c>
      <c r="I195" s="217">
        <f>INDEX(PM_EULopi[],MATCH(PM_Kompleksais[[#This Row],[Dablībnieka numurs]],PM_EULopi[Dablībnieka numurs],0),33)</f>
        <v>0</v>
      </c>
      <c r="J195" s="215" t="str">
        <f>INDEX(PM_EULopi[],MATCH(PM_Kompleksais[[#This Row],[Dablībnieka numurs]],PM_EULopi[Dablībnieka numurs],0),35)</f>
        <v>NAV</v>
      </c>
      <c r="K195" s="216">
        <f>INDEX(PM_EULopi[],MATCH(PM_Kompleksais[[#This Row],[Dablībnieka numurs]],PM_EULopi[Dablībnieka numurs],0),36)</f>
        <v>0</v>
      </c>
      <c r="L195" s="217">
        <f>INDEX(PM_Sportings[],MATCH(PM_Kompleksais[[#This Row],[Dablībnieka numurs]],PM_Sportings[Dablībnieka numurs],0),6)</f>
        <v>0</v>
      </c>
      <c r="M195" s="215" t="str">
        <f>INDEX(PM_Sportings[],MATCH(PM_Kompleksais[[#This Row],[Dablībnieka numurs]],PM_Sportings[Dablībnieka numurs],0),7)</f>
        <v>NAV</v>
      </c>
      <c r="N195" s="216">
        <f>INDEX(PM_Sportings[],MATCH(PM_Kompleksais[[#This Row],[Dablībnieka numurs]],PM_Sportings[Dablībnieka numurs],0),8)</f>
        <v>0</v>
      </c>
      <c r="O19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5" s="220" t="str">
        <f>IF(ISNUMBER(PM_Kompleksais[[#This Row],[Vietu
Summa
(AUTO)]]),RANK(PM_Kompleksais[[#This Row],[Vietu
Summa
(AUTO)]],PM_Kompleksais[Vietu
Summa
(AUTO)],1),"Trūkst Rezultāts")</f>
        <v>Trūkst Rezultāts</v>
      </c>
      <c r="R19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6" spans="2:18" ht="15" x14ac:dyDescent="0.25">
      <c r="B196" s="90">
        <v>190</v>
      </c>
      <c r="C196" s="91">
        <f>INDEX(PM_Dalibnieki[],MATCH(PM_Kompleksais[[#This Row],[Dablībnieka numurs]],PM_Dalibnieki[Dablībnieka numurs],0),2)</f>
        <v>0</v>
      </c>
      <c r="D196" s="91">
        <f>INDEX(PM_Dalibnieki[],MATCH(PM_Kompleksais[[#This Row],[Dablībnieka numurs]],PM_Dalibnieki[Dablībnieka numurs],0),3)</f>
        <v>0</v>
      </c>
      <c r="E196" s="92">
        <f>INDEX(PM_Dalibnieki[],MATCH(PM_Kompleksais[[#This Row],[Dablībnieka numurs]],PM_Dalibnieki[Dablībnieka numurs],0),4)</f>
        <v>0</v>
      </c>
      <c r="F196" s="93">
        <f>INDEX(PM_Cuka[],MATCH(PM_Kompleksais[[#This Row],[Dablībnieka numurs]],PM_Cuka[Dablībnieka numurs],0),12)</f>
        <v>0</v>
      </c>
      <c r="G196" s="215" t="str">
        <f>INDEX(PM_Cuka[],MATCH(PM_Kompleksais[[#This Row],[Dablībnieka numurs]],PM_Cuka[Dablībnieka numurs],0),13)</f>
        <v>NAV</v>
      </c>
      <c r="H196" s="216">
        <f>INDEX(PM_Cuka[],MATCH(PM_Kompleksais[[#This Row],[Dablībnieka numurs]],PM_Cuka[Dablībnieka numurs],0),14)</f>
        <v>0</v>
      </c>
      <c r="I196" s="217">
        <f>INDEX(PM_EULopi[],MATCH(PM_Kompleksais[[#This Row],[Dablībnieka numurs]],PM_EULopi[Dablībnieka numurs],0),33)</f>
        <v>0</v>
      </c>
      <c r="J196" s="215" t="str">
        <f>INDEX(PM_EULopi[],MATCH(PM_Kompleksais[[#This Row],[Dablībnieka numurs]],PM_EULopi[Dablībnieka numurs],0),35)</f>
        <v>NAV</v>
      </c>
      <c r="K196" s="216">
        <f>INDEX(PM_EULopi[],MATCH(PM_Kompleksais[[#This Row],[Dablībnieka numurs]],PM_EULopi[Dablībnieka numurs],0),36)</f>
        <v>0</v>
      </c>
      <c r="L196" s="217">
        <f>INDEX(PM_Sportings[],MATCH(PM_Kompleksais[[#This Row],[Dablībnieka numurs]],PM_Sportings[Dablībnieka numurs],0),6)</f>
        <v>0</v>
      </c>
      <c r="M196" s="215" t="str">
        <f>INDEX(PM_Sportings[],MATCH(PM_Kompleksais[[#This Row],[Dablībnieka numurs]],PM_Sportings[Dablībnieka numurs],0),7)</f>
        <v>NAV</v>
      </c>
      <c r="N196" s="216">
        <f>INDEX(PM_Sportings[],MATCH(PM_Kompleksais[[#This Row],[Dablībnieka numurs]],PM_Sportings[Dablībnieka numurs],0),8)</f>
        <v>0</v>
      </c>
      <c r="O19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6" s="220" t="str">
        <f>IF(ISNUMBER(PM_Kompleksais[[#This Row],[Vietu
Summa
(AUTO)]]),RANK(PM_Kompleksais[[#This Row],[Vietu
Summa
(AUTO)]],PM_Kompleksais[Vietu
Summa
(AUTO)],1),"Trūkst Rezultāts")</f>
        <v>Trūkst Rezultāts</v>
      </c>
      <c r="R19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7" spans="2:18" ht="15" x14ac:dyDescent="0.25">
      <c r="B197" s="90">
        <v>191</v>
      </c>
      <c r="C197" s="91">
        <f>INDEX(PM_Dalibnieki[],MATCH(PM_Kompleksais[[#This Row],[Dablībnieka numurs]],PM_Dalibnieki[Dablībnieka numurs],0),2)</f>
        <v>0</v>
      </c>
      <c r="D197" s="91">
        <f>INDEX(PM_Dalibnieki[],MATCH(PM_Kompleksais[[#This Row],[Dablībnieka numurs]],PM_Dalibnieki[Dablībnieka numurs],0),3)</f>
        <v>0</v>
      </c>
      <c r="E197" s="92">
        <f>INDEX(PM_Dalibnieki[],MATCH(PM_Kompleksais[[#This Row],[Dablībnieka numurs]],PM_Dalibnieki[Dablībnieka numurs],0),4)</f>
        <v>0</v>
      </c>
      <c r="F197" s="93">
        <f>INDEX(PM_Cuka[],MATCH(PM_Kompleksais[[#This Row],[Dablībnieka numurs]],PM_Cuka[Dablībnieka numurs],0),12)</f>
        <v>0</v>
      </c>
      <c r="G197" s="215" t="str">
        <f>INDEX(PM_Cuka[],MATCH(PM_Kompleksais[[#This Row],[Dablībnieka numurs]],PM_Cuka[Dablībnieka numurs],0),13)</f>
        <v>NAV</v>
      </c>
      <c r="H197" s="216">
        <f>INDEX(PM_Cuka[],MATCH(PM_Kompleksais[[#This Row],[Dablībnieka numurs]],PM_Cuka[Dablībnieka numurs],0),14)</f>
        <v>0</v>
      </c>
      <c r="I197" s="217">
        <f>INDEX(PM_EULopi[],MATCH(PM_Kompleksais[[#This Row],[Dablībnieka numurs]],PM_EULopi[Dablībnieka numurs],0),33)</f>
        <v>0</v>
      </c>
      <c r="J197" s="215" t="str">
        <f>INDEX(PM_EULopi[],MATCH(PM_Kompleksais[[#This Row],[Dablībnieka numurs]],PM_EULopi[Dablībnieka numurs],0),35)</f>
        <v>NAV</v>
      </c>
      <c r="K197" s="216">
        <f>INDEX(PM_EULopi[],MATCH(PM_Kompleksais[[#This Row],[Dablībnieka numurs]],PM_EULopi[Dablībnieka numurs],0),36)</f>
        <v>0</v>
      </c>
      <c r="L197" s="217">
        <f>INDEX(PM_Sportings[],MATCH(PM_Kompleksais[[#This Row],[Dablībnieka numurs]],PM_Sportings[Dablībnieka numurs],0),6)</f>
        <v>0</v>
      </c>
      <c r="M197" s="215" t="str">
        <f>INDEX(PM_Sportings[],MATCH(PM_Kompleksais[[#This Row],[Dablībnieka numurs]],PM_Sportings[Dablībnieka numurs],0),7)</f>
        <v>NAV</v>
      </c>
      <c r="N197" s="216">
        <f>INDEX(PM_Sportings[],MATCH(PM_Kompleksais[[#This Row],[Dablībnieka numurs]],PM_Sportings[Dablībnieka numurs],0),8)</f>
        <v>0</v>
      </c>
      <c r="O19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7" s="220" t="str">
        <f>IF(ISNUMBER(PM_Kompleksais[[#This Row],[Vietu
Summa
(AUTO)]]),RANK(PM_Kompleksais[[#This Row],[Vietu
Summa
(AUTO)]],PM_Kompleksais[Vietu
Summa
(AUTO)],1),"Trūkst Rezultāts")</f>
        <v>Trūkst Rezultāts</v>
      </c>
      <c r="R19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8" spans="2:18" ht="15" x14ac:dyDescent="0.25">
      <c r="B198" s="90">
        <v>192</v>
      </c>
      <c r="C198" s="91">
        <f>INDEX(PM_Dalibnieki[],MATCH(PM_Kompleksais[[#This Row],[Dablībnieka numurs]],PM_Dalibnieki[Dablībnieka numurs],0),2)</f>
        <v>0</v>
      </c>
      <c r="D198" s="91">
        <f>INDEX(PM_Dalibnieki[],MATCH(PM_Kompleksais[[#This Row],[Dablībnieka numurs]],PM_Dalibnieki[Dablībnieka numurs],0),3)</f>
        <v>0</v>
      </c>
      <c r="E198" s="92">
        <f>INDEX(PM_Dalibnieki[],MATCH(PM_Kompleksais[[#This Row],[Dablībnieka numurs]],PM_Dalibnieki[Dablībnieka numurs],0),4)</f>
        <v>0</v>
      </c>
      <c r="F198" s="93">
        <f>INDEX(PM_Cuka[],MATCH(PM_Kompleksais[[#This Row],[Dablībnieka numurs]],PM_Cuka[Dablībnieka numurs],0),12)</f>
        <v>0</v>
      </c>
      <c r="G198" s="215" t="str">
        <f>INDEX(PM_Cuka[],MATCH(PM_Kompleksais[[#This Row],[Dablībnieka numurs]],PM_Cuka[Dablībnieka numurs],0),13)</f>
        <v>NAV</v>
      </c>
      <c r="H198" s="216">
        <f>INDEX(PM_Cuka[],MATCH(PM_Kompleksais[[#This Row],[Dablībnieka numurs]],PM_Cuka[Dablībnieka numurs],0),14)</f>
        <v>0</v>
      </c>
      <c r="I198" s="217">
        <f>INDEX(PM_EULopi[],MATCH(PM_Kompleksais[[#This Row],[Dablībnieka numurs]],PM_EULopi[Dablībnieka numurs],0),33)</f>
        <v>0</v>
      </c>
      <c r="J198" s="215" t="str">
        <f>INDEX(PM_EULopi[],MATCH(PM_Kompleksais[[#This Row],[Dablībnieka numurs]],PM_EULopi[Dablībnieka numurs],0),35)</f>
        <v>NAV</v>
      </c>
      <c r="K198" s="216">
        <f>INDEX(PM_EULopi[],MATCH(PM_Kompleksais[[#This Row],[Dablībnieka numurs]],PM_EULopi[Dablībnieka numurs],0),36)</f>
        <v>0</v>
      </c>
      <c r="L198" s="217">
        <f>INDEX(PM_Sportings[],MATCH(PM_Kompleksais[[#This Row],[Dablībnieka numurs]],PM_Sportings[Dablībnieka numurs],0),6)</f>
        <v>0</v>
      </c>
      <c r="M198" s="215" t="str">
        <f>INDEX(PM_Sportings[],MATCH(PM_Kompleksais[[#This Row],[Dablībnieka numurs]],PM_Sportings[Dablībnieka numurs],0),7)</f>
        <v>NAV</v>
      </c>
      <c r="N198" s="216">
        <f>INDEX(PM_Sportings[],MATCH(PM_Kompleksais[[#This Row],[Dablībnieka numurs]],PM_Sportings[Dablībnieka numurs],0),8)</f>
        <v>0</v>
      </c>
      <c r="O19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8" s="220" t="str">
        <f>IF(ISNUMBER(PM_Kompleksais[[#This Row],[Vietu
Summa
(AUTO)]]),RANK(PM_Kompleksais[[#This Row],[Vietu
Summa
(AUTO)]],PM_Kompleksais[Vietu
Summa
(AUTO)],1),"Trūkst Rezultāts")</f>
        <v>Trūkst Rezultāts</v>
      </c>
      <c r="R19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199" spans="2:18" ht="15" x14ac:dyDescent="0.25">
      <c r="B199" s="90">
        <v>193</v>
      </c>
      <c r="C199" s="91">
        <f>INDEX(PM_Dalibnieki[],MATCH(PM_Kompleksais[[#This Row],[Dablībnieka numurs]],PM_Dalibnieki[Dablībnieka numurs],0),2)</f>
        <v>0</v>
      </c>
      <c r="D199" s="91">
        <f>INDEX(PM_Dalibnieki[],MATCH(PM_Kompleksais[[#This Row],[Dablībnieka numurs]],PM_Dalibnieki[Dablībnieka numurs],0),3)</f>
        <v>0</v>
      </c>
      <c r="E199" s="92">
        <f>INDEX(PM_Dalibnieki[],MATCH(PM_Kompleksais[[#This Row],[Dablībnieka numurs]],PM_Dalibnieki[Dablībnieka numurs],0),4)</f>
        <v>0</v>
      </c>
      <c r="F199" s="93">
        <f>INDEX(PM_Cuka[],MATCH(PM_Kompleksais[[#This Row],[Dablībnieka numurs]],PM_Cuka[Dablībnieka numurs],0),12)</f>
        <v>0</v>
      </c>
      <c r="G199" s="215" t="str">
        <f>INDEX(PM_Cuka[],MATCH(PM_Kompleksais[[#This Row],[Dablībnieka numurs]],PM_Cuka[Dablībnieka numurs],0),13)</f>
        <v>NAV</v>
      </c>
      <c r="H199" s="216">
        <f>INDEX(PM_Cuka[],MATCH(PM_Kompleksais[[#This Row],[Dablībnieka numurs]],PM_Cuka[Dablībnieka numurs],0),14)</f>
        <v>0</v>
      </c>
      <c r="I199" s="217">
        <f>INDEX(PM_EULopi[],MATCH(PM_Kompleksais[[#This Row],[Dablībnieka numurs]],PM_EULopi[Dablībnieka numurs],0),33)</f>
        <v>0</v>
      </c>
      <c r="J199" s="215" t="str">
        <f>INDEX(PM_EULopi[],MATCH(PM_Kompleksais[[#This Row],[Dablībnieka numurs]],PM_EULopi[Dablībnieka numurs],0),35)</f>
        <v>NAV</v>
      </c>
      <c r="K199" s="216">
        <f>INDEX(PM_EULopi[],MATCH(PM_Kompleksais[[#This Row],[Dablībnieka numurs]],PM_EULopi[Dablībnieka numurs],0),36)</f>
        <v>0</v>
      </c>
      <c r="L199" s="217">
        <f>INDEX(PM_Sportings[],MATCH(PM_Kompleksais[[#This Row],[Dablībnieka numurs]],PM_Sportings[Dablībnieka numurs],0),6)</f>
        <v>0</v>
      </c>
      <c r="M199" s="215" t="str">
        <f>INDEX(PM_Sportings[],MATCH(PM_Kompleksais[[#This Row],[Dablībnieka numurs]],PM_Sportings[Dablībnieka numurs],0),7)</f>
        <v>NAV</v>
      </c>
      <c r="N199" s="216">
        <f>INDEX(PM_Sportings[],MATCH(PM_Kompleksais[[#This Row],[Dablībnieka numurs]],PM_Sportings[Dablībnieka numurs],0),8)</f>
        <v>0</v>
      </c>
      <c r="O19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19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199" s="220" t="str">
        <f>IF(ISNUMBER(PM_Kompleksais[[#This Row],[Vietu
Summa
(AUTO)]]),RANK(PM_Kompleksais[[#This Row],[Vietu
Summa
(AUTO)]],PM_Kompleksais[Vietu
Summa
(AUTO)],1),"Trūkst Rezultāts")</f>
        <v>Trūkst Rezultāts</v>
      </c>
      <c r="R19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0" spans="2:18" ht="15" x14ac:dyDescent="0.25">
      <c r="B200" s="90">
        <v>194</v>
      </c>
      <c r="C200" s="91">
        <f>INDEX(PM_Dalibnieki[],MATCH(PM_Kompleksais[[#This Row],[Dablībnieka numurs]],PM_Dalibnieki[Dablībnieka numurs],0),2)</f>
        <v>0</v>
      </c>
      <c r="D200" s="91">
        <f>INDEX(PM_Dalibnieki[],MATCH(PM_Kompleksais[[#This Row],[Dablībnieka numurs]],PM_Dalibnieki[Dablībnieka numurs],0),3)</f>
        <v>0</v>
      </c>
      <c r="E200" s="92">
        <f>INDEX(PM_Dalibnieki[],MATCH(PM_Kompleksais[[#This Row],[Dablībnieka numurs]],PM_Dalibnieki[Dablībnieka numurs],0),4)</f>
        <v>0</v>
      </c>
      <c r="F200" s="93">
        <f>INDEX(PM_Cuka[],MATCH(PM_Kompleksais[[#This Row],[Dablībnieka numurs]],PM_Cuka[Dablībnieka numurs],0),12)</f>
        <v>0</v>
      </c>
      <c r="G200" s="215" t="str">
        <f>INDEX(PM_Cuka[],MATCH(PM_Kompleksais[[#This Row],[Dablībnieka numurs]],PM_Cuka[Dablībnieka numurs],0),13)</f>
        <v>NAV</v>
      </c>
      <c r="H200" s="216">
        <f>INDEX(PM_Cuka[],MATCH(PM_Kompleksais[[#This Row],[Dablībnieka numurs]],PM_Cuka[Dablībnieka numurs],0),14)</f>
        <v>0</v>
      </c>
      <c r="I200" s="217">
        <f>INDEX(PM_EULopi[],MATCH(PM_Kompleksais[[#This Row],[Dablībnieka numurs]],PM_EULopi[Dablībnieka numurs],0),33)</f>
        <v>0</v>
      </c>
      <c r="J200" s="215" t="str">
        <f>INDEX(PM_EULopi[],MATCH(PM_Kompleksais[[#This Row],[Dablībnieka numurs]],PM_EULopi[Dablībnieka numurs],0),35)</f>
        <v>NAV</v>
      </c>
      <c r="K200" s="216">
        <f>INDEX(PM_EULopi[],MATCH(PM_Kompleksais[[#This Row],[Dablībnieka numurs]],PM_EULopi[Dablībnieka numurs],0),36)</f>
        <v>0</v>
      </c>
      <c r="L200" s="217">
        <f>INDEX(PM_Sportings[],MATCH(PM_Kompleksais[[#This Row],[Dablībnieka numurs]],PM_Sportings[Dablībnieka numurs],0),6)</f>
        <v>0</v>
      </c>
      <c r="M200" s="215" t="str">
        <f>INDEX(PM_Sportings[],MATCH(PM_Kompleksais[[#This Row],[Dablībnieka numurs]],PM_Sportings[Dablībnieka numurs],0),7)</f>
        <v>NAV</v>
      </c>
      <c r="N200" s="216">
        <f>INDEX(PM_Sportings[],MATCH(PM_Kompleksais[[#This Row],[Dablībnieka numurs]],PM_Sportings[Dablībnieka numurs],0),8)</f>
        <v>0</v>
      </c>
      <c r="O20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0" s="220" t="str">
        <f>IF(ISNUMBER(PM_Kompleksais[[#This Row],[Vietu
Summa
(AUTO)]]),RANK(PM_Kompleksais[[#This Row],[Vietu
Summa
(AUTO)]],PM_Kompleksais[Vietu
Summa
(AUTO)],1),"Trūkst Rezultāts")</f>
        <v>Trūkst Rezultāts</v>
      </c>
      <c r="R20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1" spans="2:18" ht="15" x14ac:dyDescent="0.25">
      <c r="B201" s="90">
        <v>195</v>
      </c>
      <c r="C201" s="91">
        <f>INDEX(PM_Dalibnieki[],MATCH(PM_Kompleksais[[#This Row],[Dablībnieka numurs]],PM_Dalibnieki[Dablībnieka numurs],0),2)</f>
        <v>0</v>
      </c>
      <c r="D201" s="91">
        <f>INDEX(PM_Dalibnieki[],MATCH(PM_Kompleksais[[#This Row],[Dablībnieka numurs]],PM_Dalibnieki[Dablībnieka numurs],0),3)</f>
        <v>0</v>
      </c>
      <c r="E201" s="92">
        <f>INDEX(PM_Dalibnieki[],MATCH(PM_Kompleksais[[#This Row],[Dablībnieka numurs]],PM_Dalibnieki[Dablībnieka numurs],0),4)</f>
        <v>0</v>
      </c>
      <c r="F201" s="93">
        <f>INDEX(PM_Cuka[],MATCH(PM_Kompleksais[[#This Row],[Dablībnieka numurs]],PM_Cuka[Dablībnieka numurs],0),12)</f>
        <v>0</v>
      </c>
      <c r="G201" s="215" t="str">
        <f>INDEX(PM_Cuka[],MATCH(PM_Kompleksais[[#This Row],[Dablībnieka numurs]],PM_Cuka[Dablībnieka numurs],0),13)</f>
        <v>NAV</v>
      </c>
      <c r="H201" s="216">
        <f>INDEX(PM_Cuka[],MATCH(PM_Kompleksais[[#This Row],[Dablībnieka numurs]],PM_Cuka[Dablībnieka numurs],0),14)</f>
        <v>0</v>
      </c>
      <c r="I201" s="217">
        <f>INDEX(PM_EULopi[],MATCH(PM_Kompleksais[[#This Row],[Dablībnieka numurs]],PM_EULopi[Dablībnieka numurs],0),33)</f>
        <v>0</v>
      </c>
      <c r="J201" s="215" t="str">
        <f>INDEX(PM_EULopi[],MATCH(PM_Kompleksais[[#This Row],[Dablībnieka numurs]],PM_EULopi[Dablībnieka numurs],0),35)</f>
        <v>NAV</v>
      </c>
      <c r="K201" s="216">
        <f>INDEX(PM_EULopi[],MATCH(PM_Kompleksais[[#This Row],[Dablībnieka numurs]],PM_EULopi[Dablībnieka numurs],0),36)</f>
        <v>0</v>
      </c>
      <c r="L201" s="217">
        <f>INDEX(PM_Sportings[],MATCH(PM_Kompleksais[[#This Row],[Dablībnieka numurs]],PM_Sportings[Dablībnieka numurs],0),6)</f>
        <v>0</v>
      </c>
      <c r="M201" s="215" t="str">
        <f>INDEX(PM_Sportings[],MATCH(PM_Kompleksais[[#This Row],[Dablībnieka numurs]],PM_Sportings[Dablībnieka numurs],0),7)</f>
        <v>NAV</v>
      </c>
      <c r="N201" s="216">
        <f>INDEX(PM_Sportings[],MATCH(PM_Kompleksais[[#This Row],[Dablībnieka numurs]],PM_Sportings[Dablībnieka numurs],0),8)</f>
        <v>0</v>
      </c>
      <c r="O20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1" s="220" t="str">
        <f>IF(ISNUMBER(PM_Kompleksais[[#This Row],[Vietu
Summa
(AUTO)]]),RANK(PM_Kompleksais[[#This Row],[Vietu
Summa
(AUTO)]],PM_Kompleksais[Vietu
Summa
(AUTO)],1),"Trūkst Rezultāts")</f>
        <v>Trūkst Rezultāts</v>
      </c>
      <c r="R20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2" spans="2:18" ht="15" x14ac:dyDescent="0.25">
      <c r="B202" s="90">
        <v>196</v>
      </c>
      <c r="C202" s="91">
        <f>INDEX(PM_Dalibnieki[],MATCH(PM_Kompleksais[[#This Row],[Dablībnieka numurs]],PM_Dalibnieki[Dablībnieka numurs],0),2)</f>
        <v>0</v>
      </c>
      <c r="D202" s="91">
        <f>INDEX(PM_Dalibnieki[],MATCH(PM_Kompleksais[[#This Row],[Dablībnieka numurs]],PM_Dalibnieki[Dablībnieka numurs],0),3)</f>
        <v>0</v>
      </c>
      <c r="E202" s="92">
        <f>INDEX(PM_Dalibnieki[],MATCH(PM_Kompleksais[[#This Row],[Dablībnieka numurs]],PM_Dalibnieki[Dablībnieka numurs],0),4)</f>
        <v>0</v>
      </c>
      <c r="F202" s="93">
        <f>INDEX(PM_Cuka[],MATCH(PM_Kompleksais[[#This Row],[Dablībnieka numurs]],PM_Cuka[Dablībnieka numurs],0),12)</f>
        <v>0</v>
      </c>
      <c r="G202" s="215" t="str">
        <f>INDEX(PM_Cuka[],MATCH(PM_Kompleksais[[#This Row],[Dablībnieka numurs]],PM_Cuka[Dablībnieka numurs],0),13)</f>
        <v>NAV</v>
      </c>
      <c r="H202" s="216">
        <f>INDEX(PM_Cuka[],MATCH(PM_Kompleksais[[#This Row],[Dablībnieka numurs]],PM_Cuka[Dablībnieka numurs],0),14)</f>
        <v>0</v>
      </c>
      <c r="I202" s="217">
        <f>INDEX(PM_EULopi[],MATCH(PM_Kompleksais[[#This Row],[Dablībnieka numurs]],PM_EULopi[Dablībnieka numurs],0),33)</f>
        <v>0</v>
      </c>
      <c r="J202" s="215" t="str">
        <f>INDEX(PM_EULopi[],MATCH(PM_Kompleksais[[#This Row],[Dablībnieka numurs]],PM_EULopi[Dablībnieka numurs],0),35)</f>
        <v>NAV</v>
      </c>
      <c r="K202" s="216">
        <f>INDEX(PM_EULopi[],MATCH(PM_Kompleksais[[#This Row],[Dablībnieka numurs]],PM_EULopi[Dablībnieka numurs],0),36)</f>
        <v>0</v>
      </c>
      <c r="L202" s="217">
        <f>INDEX(PM_Sportings[],MATCH(PM_Kompleksais[[#This Row],[Dablībnieka numurs]],PM_Sportings[Dablībnieka numurs],0),6)</f>
        <v>0</v>
      </c>
      <c r="M202" s="215" t="str">
        <f>INDEX(PM_Sportings[],MATCH(PM_Kompleksais[[#This Row],[Dablībnieka numurs]],PM_Sportings[Dablībnieka numurs],0),7)</f>
        <v>NAV</v>
      </c>
      <c r="N202" s="216">
        <f>INDEX(PM_Sportings[],MATCH(PM_Kompleksais[[#This Row],[Dablībnieka numurs]],PM_Sportings[Dablībnieka numurs],0),8)</f>
        <v>0</v>
      </c>
      <c r="O20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2" s="220" t="str">
        <f>IF(ISNUMBER(PM_Kompleksais[[#This Row],[Vietu
Summa
(AUTO)]]),RANK(PM_Kompleksais[[#This Row],[Vietu
Summa
(AUTO)]],PM_Kompleksais[Vietu
Summa
(AUTO)],1),"Trūkst Rezultāts")</f>
        <v>Trūkst Rezultāts</v>
      </c>
      <c r="R20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3" spans="2:18" ht="15" x14ac:dyDescent="0.25">
      <c r="B203" s="90">
        <v>197</v>
      </c>
      <c r="C203" s="91">
        <f>INDEX(PM_Dalibnieki[],MATCH(PM_Kompleksais[[#This Row],[Dablībnieka numurs]],PM_Dalibnieki[Dablībnieka numurs],0),2)</f>
        <v>0</v>
      </c>
      <c r="D203" s="91">
        <f>INDEX(PM_Dalibnieki[],MATCH(PM_Kompleksais[[#This Row],[Dablībnieka numurs]],PM_Dalibnieki[Dablībnieka numurs],0),3)</f>
        <v>0</v>
      </c>
      <c r="E203" s="92">
        <f>INDEX(PM_Dalibnieki[],MATCH(PM_Kompleksais[[#This Row],[Dablībnieka numurs]],PM_Dalibnieki[Dablībnieka numurs],0),4)</f>
        <v>0</v>
      </c>
      <c r="F203" s="93">
        <f>INDEX(PM_Cuka[],MATCH(PM_Kompleksais[[#This Row],[Dablībnieka numurs]],PM_Cuka[Dablībnieka numurs],0),12)</f>
        <v>0</v>
      </c>
      <c r="G203" s="215" t="str">
        <f>INDEX(PM_Cuka[],MATCH(PM_Kompleksais[[#This Row],[Dablībnieka numurs]],PM_Cuka[Dablībnieka numurs],0),13)</f>
        <v>NAV</v>
      </c>
      <c r="H203" s="216">
        <f>INDEX(PM_Cuka[],MATCH(PM_Kompleksais[[#This Row],[Dablībnieka numurs]],PM_Cuka[Dablībnieka numurs],0),14)</f>
        <v>0</v>
      </c>
      <c r="I203" s="217">
        <f>INDEX(PM_EULopi[],MATCH(PM_Kompleksais[[#This Row],[Dablībnieka numurs]],PM_EULopi[Dablībnieka numurs],0),33)</f>
        <v>0</v>
      </c>
      <c r="J203" s="215" t="str">
        <f>INDEX(PM_EULopi[],MATCH(PM_Kompleksais[[#This Row],[Dablībnieka numurs]],PM_EULopi[Dablībnieka numurs],0),35)</f>
        <v>NAV</v>
      </c>
      <c r="K203" s="216">
        <f>INDEX(PM_EULopi[],MATCH(PM_Kompleksais[[#This Row],[Dablībnieka numurs]],PM_EULopi[Dablībnieka numurs],0),36)</f>
        <v>0</v>
      </c>
      <c r="L203" s="217">
        <f>INDEX(PM_Sportings[],MATCH(PM_Kompleksais[[#This Row],[Dablībnieka numurs]],PM_Sportings[Dablībnieka numurs],0),6)</f>
        <v>0</v>
      </c>
      <c r="M203" s="215" t="str">
        <f>INDEX(PM_Sportings[],MATCH(PM_Kompleksais[[#This Row],[Dablībnieka numurs]],PM_Sportings[Dablībnieka numurs],0),7)</f>
        <v>NAV</v>
      </c>
      <c r="N203" s="216">
        <f>INDEX(PM_Sportings[],MATCH(PM_Kompleksais[[#This Row],[Dablībnieka numurs]],PM_Sportings[Dablībnieka numurs],0),8)</f>
        <v>0</v>
      </c>
      <c r="O20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3" s="220" t="str">
        <f>IF(ISNUMBER(PM_Kompleksais[[#This Row],[Vietu
Summa
(AUTO)]]),RANK(PM_Kompleksais[[#This Row],[Vietu
Summa
(AUTO)]],PM_Kompleksais[Vietu
Summa
(AUTO)],1),"Trūkst Rezultāts")</f>
        <v>Trūkst Rezultāts</v>
      </c>
      <c r="R20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4" spans="2:18" ht="15" x14ac:dyDescent="0.25">
      <c r="B204" s="90">
        <v>198</v>
      </c>
      <c r="C204" s="91">
        <f>INDEX(PM_Dalibnieki[],MATCH(PM_Kompleksais[[#This Row],[Dablībnieka numurs]],PM_Dalibnieki[Dablībnieka numurs],0),2)</f>
        <v>0</v>
      </c>
      <c r="D204" s="91">
        <f>INDEX(PM_Dalibnieki[],MATCH(PM_Kompleksais[[#This Row],[Dablībnieka numurs]],PM_Dalibnieki[Dablībnieka numurs],0),3)</f>
        <v>0</v>
      </c>
      <c r="E204" s="92">
        <f>INDEX(PM_Dalibnieki[],MATCH(PM_Kompleksais[[#This Row],[Dablībnieka numurs]],PM_Dalibnieki[Dablībnieka numurs],0),4)</f>
        <v>0</v>
      </c>
      <c r="F204" s="93">
        <f>INDEX(PM_Cuka[],MATCH(PM_Kompleksais[[#This Row],[Dablībnieka numurs]],PM_Cuka[Dablībnieka numurs],0),12)</f>
        <v>0</v>
      </c>
      <c r="G204" s="215" t="str">
        <f>INDEX(PM_Cuka[],MATCH(PM_Kompleksais[[#This Row],[Dablībnieka numurs]],PM_Cuka[Dablībnieka numurs],0),13)</f>
        <v>NAV</v>
      </c>
      <c r="H204" s="216">
        <f>INDEX(PM_Cuka[],MATCH(PM_Kompleksais[[#This Row],[Dablībnieka numurs]],PM_Cuka[Dablībnieka numurs],0),14)</f>
        <v>0</v>
      </c>
      <c r="I204" s="217">
        <f>INDEX(PM_EULopi[],MATCH(PM_Kompleksais[[#This Row],[Dablībnieka numurs]],PM_EULopi[Dablībnieka numurs],0),33)</f>
        <v>0</v>
      </c>
      <c r="J204" s="215" t="str">
        <f>INDEX(PM_EULopi[],MATCH(PM_Kompleksais[[#This Row],[Dablībnieka numurs]],PM_EULopi[Dablībnieka numurs],0),35)</f>
        <v>NAV</v>
      </c>
      <c r="K204" s="216">
        <f>INDEX(PM_EULopi[],MATCH(PM_Kompleksais[[#This Row],[Dablībnieka numurs]],PM_EULopi[Dablībnieka numurs],0),36)</f>
        <v>0</v>
      </c>
      <c r="L204" s="217">
        <f>INDEX(PM_Sportings[],MATCH(PM_Kompleksais[[#This Row],[Dablībnieka numurs]],PM_Sportings[Dablībnieka numurs],0),6)</f>
        <v>0</v>
      </c>
      <c r="M204" s="215" t="str">
        <f>INDEX(PM_Sportings[],MATCH(PM_Kompleksais[[#This Row],[Dablībnieka numurs]],PM_Sportings[Dablībnieka numurs],0),7)</f>
        <v>NAV</v>
      </c>
      <c r="N204" s="216">
        <f>INDEX(PM_Sportings[],MATCH(PM_Kompleksais[[#This Row],[Dablībnieka numurs]],PM_Sportings[Dablībnieka numurs],0),8)</f>
        <v>0</v>
      </c>
      <c r="O20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4" s="220" t="str">
        <f>IF(ISNUMBER(PM_Kompleksais[[#This Row],[Vietu
Summa
(AUTO)]]),RANK(PM_Kompleksais[[#This Row],[Vietu
Summa
(AUTO)]],PM_Kompleksais[Vietu
Summa
(AUTO)],1),"Trūkst Rezultāts")</f>
        <v>Trūkst Rezultāts</v>
      </c>
      <c r="R20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5" spans="2:18" ht="15" x14ac:dyDescent="0.25">
      <c r="B205" s="90">
        <v>199</v>
      </c>
      <c r="C205" s="91">
        <f>INDEX(PM_Dalibnieki[],MATCH(PM_Kompleksais[[#This Row],[Dablībnieka numurs]],PM_Dalibnieki[Dablībnieka numurs],0),2)</f>
        <v>0</v>
      </c>
      <c r="D205" s="91">
        <f>INDEX(PM_Dalibnieki[],MATCH(PM_Kompleksais[[#This Row],[Dablībnieka numurs]],PM_Dalibnieki[Dablībnieka numurs],0),3)</f>
        <v>0</v>
      </c>
      <c r="E205" s="92">
        <f>INDEX(PM_Dalibnieki[],MATCH(PM_Kompleksais[[#This Row],[Dablībnieka numurs]],PM_Dalibnieki[Dablībnieka numurs],0),4)</f>
        <v>0</v>
      </c>
      <c r="F205" s="93">
        <f>INDEX(PM_Cuka[],MATCH(PM_Kompleksais[[#This Row],[Dablībnieka numurs]],PM_Cuka[Dablībnieka numurs],0),12)</f>
        <v>0</v>
      </c>
      <c r="G205" s="215" t="str">
        <f>INDEX(PM_Cuka[],MATCH(PM_Kompleksais[[#This Row],[Dablībnieka numurs]],PM_Cuka[Dablībnieka numurs],0),13)</f>
        <v>NAV</v>
      </c>
      <c r="H205" s="216">
        <f>INDEX(PM_Cuka[],MATCH(PM_Kompleksais[[#This Row],[Dablībnieka numurs]],PM_Cuka[Dablībnieka numurs],0),14)</f>
        <v>0</v>
      </c>
      <c r="I205" s="217">
        <f>INDEX(PM_EULopi[],MATCH(PM_Kompleksais[[#This Row],[Dablībnieka numurs]],PM_EULopi[Dablībnieka numurs],0),33)</f>
        <v>0</v>
      </c>
      <c r="J205" s="215" t="str">
        <f>INDEX(PM_EULopi[],MATCH(PM_Kompleksais[[#This Row],[Dablībnieka numurs]],PM_EULopi[Dablībnieka numurs],0),35)</f>
        <v>NAV</v>
      </c>
      <c r="K205" s="216">
        <f>INDEX(PM_EULopi[],MATCH(PM_Kompleksais[[#This Row],[Dablībnieka numurs]],PM_EULopi[Dablībnieka numurs],0),36)</f>
        <v>0</v>
      </c>
      <c r="L205" s="217">
        <f>INDEX(PM_Sportings[],MATCH(PM_Kompleksais[[#This Row],[Dablībnieka numurs]],PM_Sportings[Dablībnieka numurs],0),6)</f>
        <v>0</v>
      </c>
      <c r="M205" s="215" t="str">
        <f>INDEX(PM_Sportings[],MATCH(PM_Kompleksais[[#This Row],[Dablībnieka numurs]],PM_Sportings[Dablībnieka numurs],0),7)</f>
        <v>NAV</v>
      </c>
      <c r="N205" s="216">
        <f>INDEX(PM_Sportings[],MATCH(PM_Kompleksais[[#This Row],[Dablībnieka numurs]],PM_Sportings[Dablībnieka numurs],0),8)</f>
        <v>0</v>
      </c>
      <c r="O20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5" s="220" t="str">
        <f>IF(ISNUMBER(PM_Kompleksais[[#This Row],[Vietu
Summa
(AUTO)]]),RANK(PM_Kompleksais[[#This Row],[Vietu
Summa
(AUTO)]],PM_Kompleksais[Vietu
Summa
(AUTO)],1),"Trūkst Rezultāts")</f>
        <v>Trūkst Rezultāts</v>
      </c>
      <c r="R20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6" spans="2:18" ht="15" x14ac:dyDescent="0.25">
      <c r="B206" s="90">
        <v>200</v>
      </c>
      <c r="C206" s="91">
        <f>INDEX(PM_Dalibnieki[],MATCH(PM_Kompleksais[[#This Row],[Dablībnieka numurs]],PM_Dalibnieki[Dablībnieka numurs],0),2)</f>
        <v>0</v>
      </c>
      <c r="D206" s="91">
        <f>INDEX(PM_Dalibnieki[],MATCH(PM_Kompleksais[[#This Row],[Dablībnieka numurs]],PM_Dalibnieki[Dablībnieka numurs],0),3)</f>
        <v>0</v>
      </c>
      <c r="E206" s="92">
        <f>INDEX(PM_Dalibnieki[],MATCH(PM_Kompleksais[[#This Row],[Dablībnieka numurs]],PM_Dalibnieki[Dablībnieka numurs],0),4)</f>
        <v>0</v>
      </c>
      <c r="F206" s="93">
        <f>INDEX(PM_Cuka[],MATCH(PM_Kompleksais[[#This Row],[Dablībnieka numurs]],PM_Cuka[Dablībnieka numurs],0),12)</f>
        <v>0</v>
      </c>
      <c r="G206" s="215" t="str">
        <f>INDEX(PM_Cuka[],MATCH(PM_Kompleksais[[#This Row],[Dablībnieka numurs]],PM_Cuka[Dablībnieka numurs],0),13)</f>
        <v>NAV</v>
      </c>
      <c r="H206" s="216">
        <f>INDEX(PM_Cuka[],MATCH(PM_Kompleksais[[#This Row],[Dablībnieka numurs]],PM_Cuka[Dablībnieka numurs],0),14)</f>
        <v>0</v>
      </c>
      <c r="I206" s="217">
        <f>INDEX(PM_EULopi[],MATCH(PM_Kompleksais[[#This Row],[Dablībnieka numurs]],PM_EULopi[Dablībnieka numurs],0),33)</f>
        <v>0</v>
      </c>
      <c r="J206" s="215" t="str">
        <f>INDEX(PM_EULopi[],MATCH(PM_Kompleksais[[#This Row],[Dablībnieka numurs]],PM_EULopi[Dablībnieka numurs],0),35)</f>
        <v>NAV</v>
      </c>
      <c r="K206" s="216">
        <f>INDEX(PM_EULopi[],MATCH(PM_Kompleksais[[#This Row],[Dablībnieka numurs]],PM_EULopi[Dablībnieka numurs],0),36)</f>
        <v>0</v>
      </c>
      <c r="L206" s="217">
        <f>INDEX(PM_Sportings[],MATCH(PM_Kompleksais[[#This Row],[Dablībnieka numurs]],PM_Sportings[Dablībnieka numurs],0),6)</f>
        <v>0</v>
      </c>
      <c r="M206" s="215" t="str">
        <f>INDEX(PM_Sportings[],MATCH(PM_Kompleksais[[#This Row],[Dablībnieka numurs]],PM_Sportings[Dablībnieka numurs],0),7)</f>
        <v>NAV</v>
      </c>
      <c r="N206" s="216">
        <f>INDEX(PM_Sportings[],MATCH(PM_Kompleksais[[#This Row],[Dablībnieka numurs]],PM_Sportings[Dablībnieka numurs],0),8)</f>
        <v>0</v>
      </c>
      <c r="O20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6" s="220" t="str">
        <f>IF(ISNUMBER(PM_Kompleksais[[#This Row],[Vietu
Summa
(AUTO)]]),RANK(PM_Kompleksais[[#This Row],[Vietu
Summa
(AUTO)]],PM_Kompleksais[Vietu
Summa
(AUTO)],1),"Trūkst Rezultāts")</f>
        <v>Trūkst Rezultāts</v>
      </c>
      <c r="R20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7" spans="2:18" ht="15" x14ac:dyDescent="0.25">
      <c r="B207" s="90">
        <v>201</v>
      </c>
      <c r="C207" s="91">
        <f>INDEX(PM_Dalibnieki[],MATCH(PM_Kompleksais[[#This Row],[Dablībnieka numurs]],PM_Dalibnieki[Dablībnieka numurs],0),2)</f>
        <v>0</v>
      </c>
      <c r="D207" s="91">
        <f>INDEX(PM_Dalibnieki[],MATCH(PM_Kompleksais[[#This Row],[Dablībnieka numurs]],PM_Dalibnieki[Dablībnieka numurs],0),3)</f>
        <v>0</v>
      </c>
      <c r="E207" s="92">
        <f>INDEX(PM_Dalibnieki[],MATCH(PM_Kompleksais[[#This Row],[Dablībnieka numurs]],PM_Dalibnieki[Dablībnieka numurs],0),4)</f>
        <v>0</v>
      </c>
      <c r="F207" s="93">
        <f>INDEX(PM_Cuka[],MATCH(PM_Kompleksais[[#This Row],[Dablībnieka numurs]],PM_Cuka[Dablībnieka numurs],0),12)</f>
        <v>0</v>
      </c>
      <c r="G207" s="215" t="str">
        <f>INDEX(PM_Cuka[],MATCH(PM_Kompleksais[[#This Row],[Dablībnieka numurs]],PM_Cuka[Dablībnieka numurs],0),13)</f>
        <v>NAV</v>
      </c>
      <c r="H207" s="216">
        <f>INDEX(PM_Cuka[],MATCH(PM_Kompleksais[[#This Row],[Dablībnieka numurs]],PM_Cuka[Dablībnieka numurs],0),14)</f>
        <v>0</v>
      </c>
      <c r="I207" s="217">
        <f>INDEX(PM_EULopi[],MATCH(PM_Kompleksais[[#This Row],[Dablībnieka numurs]],PM_EULopi[Dablībnieka numurs],0),33)</f>
        <v>0</v>
      </c>
      <c r="J207" s="215" t="str">
        <f>INDEX(PM_EULopi[],MATCH(PM_Kompleksais[[#This Row],[Dablībnieka numurs]],PM_EULopi[Dablībnieka numurs],0),35)</f>
        <v>NAV</v>
      </c>
      <c r="K207" s="216">
        <f>INDEX(PM_EULopi[],MATCH(PM_Kompleksais[[#This Row],[Dablībnieka numurs]],PM_EULopi[Dablībnieka numurs],0),36)</f>
        <v>0</v>
      </c>
      <c r="L207" s="217">
        <f>INDEX(PM_Sportings[],MATCH(PM_Kompleksais[[#This Row],[Dablībnieka numurs]],PM_Sportings[Dablībnieka numurs],0),6)</f>
        <v>0</v>
      </c>
      <c r="M207" s="215" t="str">
        <f>INDEX(PM_Sportings[],MATCH(PM_Kompleksais[[#This Row],[Dablībnieka numurs]],PM_Sportings[Dablībnieka numurs],0),7)</f>
        <v>NAV</v>
      </c>
      <c r="N207" s="216">
        <f>INDEX(PM_Sportings[],MATCH(PM_Kompleksais[[#This Row],[Dablībnieka numurs]],PM_Sportings[Dablībnieka numurs],0),8)</f>
        <v>0</v>
      </c>
      <c r="O20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7" s="220" t="str">
        <f>IF(ISNUMBER(PM_Kompleksais[[#This Row],[Vietu
Summa
(AUTO)]]),RANK(PM_Kompleksais[[#This Row],[Vietu
Summa
(AUTO)]],PM_Kompleksais[Vietu
Summa
(AUTO)],1),"Trūkst Rezultāts")</f>
        <v>Trūkst Rezultāts</v>
      </c>
      <c r="R20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8" spans="2:18" ht="15" x14ac:dyDescent="0.25">
      <c r="B208" s="90">
        <v>202</v>
      </c>
      <c r="C208" s="91">
        <f>INDEX(PM_Dalibnieki[],MATCH(PM_Kompleksais[[#This Row],[Dablībnieka numurs]],PM_Dalibnieki[Dablībnieka numurs],0),2)</f>
        <v>0</v>
      </c>
      <c r="D208" s="91">
        <f>INDEX(PM_Dalibnieki[],MATCH(PM_Kompleksais[[#This Row],[Dablībnieka numurs]],PM_Dalibnieki[Dablībnieka numurs],0),3)</f>
        <v>0</v>
      </c>
      <c r="E208" s="92">
        <f>INDEX(PM_Dalibnieki[],MATCH(PM_Kompleksais[[#This Row],[Dablībnieka numurs]],PM_Dalibnieki[Dablībnieka numurs],0),4)</f>
        <v>0</v>
      </c>
      <c r="F208" s="93">
        <f>INDEX(PM_Cuka[],MATCH(PM_Kompleksais[[#This Row],[Dablībnieka numurs]],PM_Cuka[Dablībnieka numurs],0),12)</f>
        <v>0</v>
      </c>
      <c r="G208" s="215" t="str">
        <f>INDEX(PM_Cuka[],MATCH(PM_Kompleksais[[#This Row],[Dablībnieka numurs]],PM_Cuka[Dablībnieka numurs],0),13)</f>
        <v>NAV</v>
      </c>
      <c r="H208" s="216">
        <f>INDEX(PM_Cuka[],MATCH(PM_Kompleksais[[#This Row],[Dablībnieka numurs]],PM_Cuka[Dablībnieka numurs],0),14)</f>
        <v>0</v>
      </c>
      <c r="I208" s="217">
        <f>INDEX(PM_EULopi[],MATCH(PM_Kompleksais[[#This Row],[Dablībnieka numurs]],PM_EULopi[Dablībnieka numurs],0),33)</f>
        <v>0</v>
      </c>
      <c r="J208" s="215" t="str">
        <f>INDEX(PM_EULopi[],MATCH(PM_Kompleksais[[#This Row],[Dablībnieka numurs]],PM_EULopi[Dablībnieka numurs],0),35)</f>
        <v>NAV</v>
      </c>
      <c r="K208" s="216">
        <f>INDEX(PM_EULopi[],MATCH(PM_Kompleksais[[#This Row],[Dablībnieka numurs]],PM_EULopi[Dablībnieka numurs],0),36)</f>
        <v>0</v>
      </c>
      <c r="L208" s="217">
        <f>INDEX(PM_Sportings[],MATCH(PM_Kompleksais[[#This Row],[Dablībnieka numurs]],PM_Sportings[Dablībnieka numurs],0),6)</f>
        <v>0</v>
      </c>
      <c r="M208" s="215" t="str">
        <f>INDEX(PM_Sportings[],MATCH(PM_Kompleksais[[#This Row],[Dablībnieka numurs]],PM_Sportings[Dablībnieka numurs],0),7)</f>
        <v>NAV</v>
      </c>
      <c r="N208" s="216">
        <f>INDEX(PM_Sportings[],MATCH(PM_Kompleksais[[#This Row],[Dablībnieka numurs]],PM_Sportings[Dablībnieka numurs],0),8)</f>
        <v>0</v>
      </c>
      <c r="O20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8" s="220" t="str">
        <f>IF(ISNUMBER(PM_Kompleksais[[#This Row],[Vietu
Summa
(AUTO)]]),RANK(PM_Kompleksais[[#This Row],[Vietu
Summa
(AUTO)]],PM_Kompleksais[Vietu
Summa
(AUTO)],1),"Trūkst Rezultāts")</f>
        <v>Trūkst Rezultāts</v>
      </c>
      <c r="R20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09" spans="2:18" ht="15" x14ac:dyDescent="0.25">
      <c r="B209" s="90">
        <v>203</v>
      </c>
      <c r="C209" s="91">
        <f>INDEX(PM_Dalibnieki[],MATCH(PM_Kompleksais[[#This Row],[Dablībnieka numurs]],PM_Dalibnieki[Dablībnieka numurs],0),2)</f>
        <v>0</v>
      </c>
      <c r="D209" s="91">
        <f>INDEX(PM_Dalibnieki[],MATCH(PM_Kompleksais[[#This Row],[Dablībnieka numurs]],PM_Dalibnieki[Dablībnieka numurs],0),3)</f>
        <v>0</v>
      </c>
      <c r="E209" s="92">
        <f>INDEX(PM_Dalibnieki[],MATCH(PM_Kompleksais[[#This Row],[Dablībnieka numurs]],PM_Dalibnieki[Dablībnieka numurs],0),4)</f>
        <v>0</v>
      </c>
      <c r="F209" s="93">
        <f>INDEX(PM_Cuka[],MATCH(PM_Kompleksais[[#This Row],[Dablībnieka numurs]],PM_Cuka[Dablībnieka numurs],0),12)</f>
        <v>0</v>
      </c>
      <c r="G209" s="215" t="str">
        <f>INDEX(PM_Cuka[],MATCH(PM_Kompleksais[[#This Row],[Dablībnieka numurs]],PM_Cuka[Dablībnieka numurs],0),13)</f>
        <v>NAV</v>
      </c>
      <c r="H209" s="216">
        <f>INDEX(PM_Cuka[],MATCH(PM_Kompleksais[[#This Row],[Dablībnieka numurs]],PM_Cuka[Dablībnieka numurs],0),14)</f>
        <v>0</v>
      </c>
      <c r="I209" s="217">
        <f>INDEX(PM_EULopi[],MATCH(PM_Kompleksais[[#This Row],[Dablībnieka numurs]],PM_EULopi[Dablībnieka numurs],0),33)</f>
        <v>0</v>
      </c>
      <c r="J209" s="215" t="str">
        <f>INDEX(PM_EULopi[],MATCH(PM_Kompleksais[[#This Row],[Dablībnieka numurs]],PM_EULopi[Dablībnieka numurs],0),35)</f>
        <v>NAV</v>
      </c>
      <c r="K209" s="216">
        <f>INDEX(PM_EULopi[],MATCH(PM_Kompleksais[[#This Row],[Dablībnieka numurs]],PM_EULopi[Dablībnieka numurs],0),36)</f>
        <v>0</v>
      </c>
      <c r="L209" s="217">
        <f>INDEX(PM_Sportings[],MATCH(PM_Kompleksais[[#This Row],[Dablībnieka numurs]],PM_Sportings[Dablībnieka numurs],0),6)</f>
        <v>0</v>
      </c>
      <c r="M209" s="215" t="str">
        <f>INDEX(PM_Sportings[],MATCH(PM_Kompleksais[[#This Row],[Dablībnieka numurs]],PM_Sportings[Dablībnieka numurs],0),7)</f>
        <v>NAV</v>
      </c>
      <c r="N209" s="216">
        <f>INDEX(PM_Sportings[],MATCH(PM_Kompleksais[[#This Row],[Dablībnieka numurs]],PM_Sportings[Dablībnieka numurs],0),8)</f>
        <v>0</v>
      </c>
      <c r="O20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0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09" s="220" t="str">
        <f>IF(ISNUMBER(PM_Kompleksais[[#This Row],[Vietu
Summa
(AUTO)]]),RANK(PM_Kompleksais[[#This Row],[Vietu
Summa
(AUTO)]],PM_Kompleksais[Vietu
Summa
(AUTO)],1),"Trūkst Rezultāts")</f>
        <v>Trūkst Rezultāts</v>
      </c>
      <c r="R20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0" spans="2:18" ht="15" x14ac:dyDescent="0.25">
      <c r="B210" s="90">
        <v>204</v>
      </c>
      <c r="C210" s="91">
        <f>INDEX(PM_Dalibnieki[],MATCH(PM_Kompleksais[[#This Row],[Dablībnieka numurs]],PM_Dalibnieki[Dablībnieka numurs],0),2)</f>
        <v>0</v>
      </c>
      <c r="D210" s="91">
        <f>INDEX(PM_Dalibnieki[],MATCH(PM_Kompleksais[[#This Row],[Dablībnieka numurs]],PM_Dalibnieki[Dablībnieka numurs],0),3)</f>
        <v>0</v>
      </c>
      <c r="E210" s="92">
        <f>INDEX(PM_Dalibnieki[],MATCH(PM_Kompleksais[[#This Row],[Dablībnieka numurs]],PM_Dalibnieki[Dablībnieka numurs],0),4)</f>
        <v>0</v>
      </c>
      <c r="F210" s="93">
        <f>INDEX(PM_Cuka[],MATCH(PM_Kompleksais[[#This Row],[Dablībnieka numurs]],PM_Cuka[Dablībnieka numurs],0),12)</f>
        <v>0</v>
      </c>
      <c r="G210" s="215" t="str">
        <f>INDEX(PM_Cuka[],MATCH(PM_Kompleksais[[#This Row],[Dablībnieka numurs]],PM_Cuka[Dablībnieka numurs],0),13)</f>
        <v>NAV</v>
      </c>
      <c r="H210" s="216">
        <f>INDEX(PM_Cuka[],MATCH(PM_Kompleksais[[#This Row],[Dablībnieka numurs]],PM_Cuka[Dablībnieka numurs],0),14)</f>
        <v>0</v>
      </c>
      <c r="I210" s="217">
        <f>INDEX(PM_EULopi[],MATCH(PM_Kompleksais[[#This Row],[Dablībnieka numurs]],PM_EULopi[Dablībnieka numurs],0),33)</f>
        <v>0</v>
      </c>
      <c r="J210" s="215" t="str">
        <f>INDEX(PM_EULopi[],MATCH(PM_Kompleksais[[#This Row],[Dablībnieka numurs]],PM_EULopi[Dablībnieka numurs],0),35)</f>
        <v>NAV</v>
      </c>
      <c r="K210" s="216">
        <f>INDEX(PM_EULopi[],MATCH(PM_Kompleksais[[#This Row],[Dablībnieka numurs]],PM_EULopi[Dablībnieka numurs],0),36)</f>
        <v>0</v>
      </c>
      <c r="L210" s="217">
        <f>INDEX(PM_Sportings[],MATCH(PM_Kompleksais[[#This Row],[Dablībnieka numurs]],PM_Sportings[Dablībnieka numurs],0),6)</f>
        <v>0</v>
      </c>
      <c r="M210" s="215" t="str">
        <f>INDEX(PM_Sportings[],MATCH(PM_Kompleksais[[#This Row],[Dablībnieka numurs]],PM_Sportings[Dablībnieka numurs],0),7)</f>
        <v>NAV</v>
      </c>
      <c r="N210" s="216">
        <f>INDEX(PM_Sportings[],MATCH(PM_Kompleksais[[#This Row],[Dablībnieka numurs]],PM_Sportings[Dablībnieka numurs],0),8)</f>
        <v>0</v>
      </c>
      <c r="O21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0" s="220" t="str">
        <f>IF(ISNUMBER(PM_Kompleksais[[#This Row],[Vietu
Summa
(AUTO)]]),RANK(PM_Kompleksais[[#This Row],[Vietu
Summa
(AUTO)]],PM_Kompleksais[Vietu
Summa
(AUTO)],1),"Trūkst Rezultāts")</f>
        <v>Trūkst Rezultāts</v>
      </c>
      <c r="R21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1" spans="2:18" ht="15" x14ac:dyDescent="0.25">
      <c r="B211" s="90">
        <v>205</v>
      </c>
      <c r="C211" s="91">
        <f>INDEX(PM_Dalibnieki[],MATCH(PM_Kompleksais[[#This Row],[Dablībnieka numurs]],PM_Dalibnieki[Dablībnieka numurs],0),2)</f>
        <v>0</v>
      </c>
      <c r="D211" s="91">
        <f>INDEX(PM_Dalibnieki[],MATCH(PM_Kompleksais[[#This Row],[Dablībnieka numurs]],PM_Dalibnieki[Dablībnieka numurs],0),3)</f>
        <v>0</v>
      </c>
      <c r="E211" s="92">
        <f>INDEX(PM_Dalibnieki[],MATCH(PM_Kompleksais[[#This Row],[Dablībnieka numurs]],PM_Dalibnieki[Dablībnieka numurs],0),4)</f>
        <v>0</v>
      </c>
      <c r="F211" s="93">
        <f>INDEX(PM_Cuka[],MATCH(PM_Kompleksais[[#This Row],[Dablībnieka numurs]],PM_Cuka[Dablībnieka numurs],0),12)</f>
        <v>0</v>
      </c>
      <c r="G211" s="215" t="str">
        <f>INDEX(PM_Cuka[],MATCH(PM_Kompleksais[[#This Row],[Dablībnieka numurs]],PM_Cuka[Dablībnieka numurs],0),13)</f>
        <v>NAV</v>
      </c>
      <c r="H211" s="216">
        <f>INDEX(PM_Cuka[],MATCH(PM_Kompleksais[[#This Row],[Dablībnieka numurs]],PM_Cuka[Dablībnieka numurs],0),14)</f>
        <v>0</v>
      </c>
      <c r="I211" s="217">
        <f>INDEX(PM_EULopi[],MATCH(PM_Kompleksais[[#This Row],[Dablībnieka numurs]],PM_EULopi[Dablībnieka numurs],0),33)</f>
        <v>0</v>
      </c>
      <c r="J211" s="215" t="str">
        <f>INDEX(PM_EULopi[],MATCH(PM_Kompleksais[[#This Row],[Dablībnieka numurs]],PM_EULopi[Dablībnieka numurs],0),35)</f>
        <v>NAV</v>
      </c>
      <c r="K211" s="216">
        <f>INDEX(PM_EULopi[],MATCH(PM_Kompleksais[[#This Row],[Dablībnieka numurs]],PM_EULopi[Dablībnieka numurs],0),36)</f>
        <v>0</v>
      </c>
      <c r="L211" s="217">
        <f>INDEX(PM_Sportings[],MATCH(PM_Kompleksais[[#This Row],[Dablībnieka numurs]],PM_Sportings[Dablībnieka numurs],0),6)</f>
        <v>0</v>
      </c>
      <c r="M211" s="215" t="str">
        <f>INDEX(PM_Sportings[],MATCH(PM_Kompleksais[[#This Row],[Dablībnieka numurs]],PM_Sportings[Dablībnieka numurs],0),7)</f>
        <v>NAV</v>
      </c>
      <c r="N211" s="216">
        <f>INDEX(PM_Sportings[],MATCH(PM_Kompleksais[[#This Row],[Dablībnieka numurs]],PM_Sportings[Dablībnieka numurs],0),8)</f>
        <v>0</v>
      </c>
      <c r="O21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1" s="220" t="str">
        <f>IF(ISNUMBER(PM_Kompleksais[[#This Row],[Vietu
Summa
(AUTO)]]),RANK(PM_Kompleksais[[#This Row],[Vietu
Summa
(AUTO)]],PM_Kompleksais[Vietu
Summa
(AUTO)],1),"Trūkst Rezultāts")</f>
        <v>Trūkst Rezultāts</v>
      </c>
      <c r="R21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2" spans="2:18" ht="15" x14ac:dyDescent="0.25">
      <c r="B212" s="90">
        <v>206</v>
      </c>
      <c r="C212" s="91">
        <f>INDEX(PM_Dalibnieki[],MATCH(PM_Kompleksais[[#This Row],[Dablībnieka numurs]],PM_Dalibnieki[Dablībnieka numurs],0),2)</f>
        <v>0</v>
      </c>
      <c r="D212" s="91">
        <f>INDEX(PM_Dalibnieki[],MATCH(PM_Kompleksais[[#This Row],[Dablībnieka numurs]],PM_Dalibnieki[Dablībnieka numurs],0),3)</f>
        <v>0</v>
      </c>
      <c r="E212" s="92">
        <f>INDEX(PM_Dalibnieki[],MATCH(PM_Kompleksais[[#This Row],[Dablībnieka numurs]],PM_Dalibnieki[Dablībnieka numurs],0),4)</f>
        <v>0</v>
      </c>
      <c r="F212" s="93">
        <f>INDEX(PM_Cuka[],MATCH(PM_Kompleksais[[#This Row],[Dablībnieka numurs]],PM_Cuka[Dablībnieka numurs],0),12)</f>
        <v>0</v>
      </c>
      <c r="G212" s="215" t="str">
        <f>INDEX(PM_Cuka[],MATCH(PM_Kompleksais[[#This Row],[Dablībnieka numurs]],PM_Cuka[Dablībnieka numurs],0),13)</f>
        <v>NAV</v>
      </c>
      <c r="H212" s="216">
        <f>INDEX(PM_Cuka[],MATCH(PM_Kompleksais[[#This Row],[Dablībnieka numurs]],PM_Cuka[Dablībnieka numurs],0),14)</f>
        <v>0</v>
      </c>
      <c r="I212" s="217">
        <f>INDEX(PM_EULopi[],MATCH(PM_Kompleksais[[#This Row],[Dablībnieka numurs]],PM_EULopi[Dablībnieka numurs],0),33)</f>
        <v>0</v>
      </c>
      <c r="J212" s="215" t="str">
        <f>INDEX(PM_EULopi[],MATCH(PM_Kompleksais[[#This Row],[Dablībnieka numurs]],PM_EULopi[Dablībnieka numurs],0),35)</f>
        <v>NAV</v>
      </c>
      <c r="K212" s="216">
        <f>INDEX(PM_EULopi[],MATCH(PM_Kompleksais[[#This Row],[Dablībnieka numurs]],PM_EULopi[Dablībnieka numurs],0),36)</f>
        <v>0</v>
      </c>
      <c r="L212" s="217">
        <f>INDEX(PM_Sportings[],MATCH(PM_Kompleksais[[#This Row],[Dablībnieka numurs]],PM_Sportings[Dablībnieka numurs],0),6)</f>
        <v>0</v>
      </c>
      <c r="M212" s="215" t="str">
        <f>INDEX(PM_Sportings[],MATCH(PM_Kompleksais[[#This Row],[Dablībnieka numurs]],PM_Sportings[Dablībnieka numurs],0),7)</f>
        <v>NAV</v>
      </c>
      <c r="N212" s="216">
        <f>INDEX(PM_Sportings[],MATCH(PM_Kompleksais[[#This Row],[Dablībnieka numurs]],PM_Sportings[Dablībnieka numurs],0),8)</f>
        <v>0</v>
      </c>
      <c r="O21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2" s="220" t="str">
        <f>IF(ISNUMBER(PM_Kompleksais[[#This Row],[Vietu
Summa
(AUTO)]]),RANK(PM_Kompleksais[[#This Row],[Vietu
Summa
(AUTO)]],PM_Kompleksais[Vietu
Summa
(AUTO)],1),"Trūkst Rezultāts")</f>
        <v>Trūkst Rezultāts</v>
      </c>
      <c r="R21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3" spans="2:18" ht="15" x14ac:dyDescent="0.25">
      <c r="B213" s="90">
        <v>207</v>
      </c>
      <c r="C213" s="91">
        <f>INDEX(PM_Dalibnieki[],MATCH(PM_Kompleksais[[#This Row],[Dablībnieka numurs]],PM_Dalibnieki[Dablībnieka numurs],0),2)</f>
        <v>0</v>
      </c>
      <c r="D213" s="91">
        <f>INDEX(PM_Dalibnieki[],MATCH(PM_Kompleksais[[#This Row],[Dablībnieka numurs]],PM_Dalibnieki[Dablībnieka numurs],0),3)</f>
        <v>0</v>
      </c>
      <c r="E213" s="92">
        <f>INDEX(PM_Dalibnieki[],MATCH(PM_Kompleksais[[#This Row],[Dablībnieka numurs]],PM_Dalibnieki[Dablībnieka numurs],0),4)</f>
        <v>0</v>
      </c>
      <c r="F213" s="93">
        <f>INDEX(PM_Cuka[],MATCH(PM_Kompleksais[[#This Row],[Dablībnieka numurs]],PM_Cuka[Dablībnieka numurs],0),12)</f>
        <v>0</v>
      </c>
      <c r="G213" s="215" t="str">
        <f>INDEX(PM_Cuka[],MATCH(PM_Kompleksais[[#This Row],[Dablībnieka numurs]],PM_Cuka[Dablībnieka numurs],0),13)</f>
        <v>NAV</v>
      </c>
      <c r="H213" s="216">
        <f>INDEX(PM_Cuka[],MATCH(PM_Kompleksais[[#This Row],[Dablībnieka numurs]],PM_Cuka[Dablībnieka numurs],0),14)</f>
        <v>0</v>
      </c>
      <c r="I213" s="217">
        <f>INDEX(PM_EULopi[],MATCH(PM_Kompleksais[[#This Row],[Dablībnieka numurs]],PM_EULopi[Dablībnieka numurs],0),33)</f>
        <v>0</v>
      </c>
      <c r="J213" s="215" t="str">
        <f>INDEX(PM_EULopi[],MATCH(PM_Kompleksais[[#This Row],[Dablībnieka numurs]],PM_EULopi[Dablībnieka numurs],0),35)</f>
        <v>NAV</v>
      </c>
      <c r="K213" s="216">
        <f>INDEX(PM_EULopi[],MATCH(PM_Kompleksais[[#This Row],[Dablībnieka numurs]],PM_EULopi[Dablībnieka numurs],0),36)</f>
        <v>0</v>
      </c>
      <c r="L213" s="217">
        <f>INDEX(PM_Sportings[],MATCH(PM_Kompleksais[[#This Row],[Dablībnieka numurs]],PM_Sportings[Dablībnieka numurs],0),6)</f>
        <v>0</v>
      </c>
      <c r="M213" s="215" t="str">
        <f>INDEX(PM_Sportings[],MATCH(PM_Kompleksais[[#This Row],[Dablībnieka numurs]],PM_Sportings[Dablībnieka numurs],0),7)</f>
        <v>NAV</v>
      </c>
      <c r="N213" s="216">
        <f>INDEX(PM_Sportings[],MATCH(PM_Kompleksais[[#This Row],[Dablībnieka numurs]],PM_Sportings[Dablībnieka numurs],0),8)</f>
        <v>0</v>
      </c>
      <c r="O21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3" s="220" t="str">
        <f>IF(ISNUMBER(PM_Kompleksais[[#This Row],[Vietu
Summa
(AUTO)]]),RANK(PM_Kompleksais[[#This Row],[Vietu
Summa
(AUTO)]],PM_Kompleksais[Vietu
Summa
(AUTO)],1),"Trūkst Rezultāts")</f>
        <v>Trūkst Rezultāts</v>
      </c>
      <c r="R21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4" spans="2:18" ht="15" x14ac:dyDescent="0.25">
      <c r="B214" s="90">
        <v>208</v>
      </c>
      <c r="C214" s="91">
        <f>INDEX(PM_Dalibnieki[],MATCH(PM_Kompleksais[[#This Row],[Dablībnieka numurs]],PM_Dalibnieki[Dablībnieka numurs],0),2)</f>
        <v>0</v>
      </c>
      <c r="D214" s="91">
        <f>INDEX(PM_Dalibnieki[],MATCH(PM_Kompleksais[[#This Row],[Dablībnieka numurs]],PM_Dalibnieki[Dablībnieka numurs],0),3)</f>
        <v>0</v>
      </c>
      <c r="E214" s="92">
        <f>INDEX(PM_Dalibnieki[],MATCH(PM_Kompleksais[[#This Row],[Dablībnieka numurs]],PM_Dalibnieki[Dablībnieka numurs],0),4)</f>
        <v>0</v>
      </c>
      <c r="F214" s="93">
        <f>INDEX(PM_Cuka[],MATCH(PM_Kompleksais[[#This Row],[Dablībnieka numurs]],PM_Cuka[Dablībnieka numurs],0),12)</f>
        <v>0</v>
      </c>
      <c r="G214" s="215" t="str">
        <f>INDEX(PM_Cuka[],MATCH(PM_Kompleksais[[#This Row],[Dablībnieka numurs]],PM_Cuka[Dablībnieka numurs],0),13)</f>
        <v>NAV</v>
      </c>
      <c r="H214" s="216">
        <f>INDEX(PM_Cuka[],MATCH(PM_Kompleksais[[#This Row],[Dablībnieka numurs]],PM_Cuka[Dablībnieka numurs],0),14)</f>
        <v>0</v>
      </c>
      <c r="I214" s="217">
        <f>INDEX(PM_EULopi[],MATCH(PM_Kompleksais[[#This Row],[Dablībnieka numurs]],PM_EULopi[Dablībnieka numurs],0),33)</f>
        <v>0</v>
      </c>
      <c r="J214" s="215" t="str">
        <f>INDEX(PM_EULopi[],MATCH(PM_Kompleksais[[#This Row],[Dablībnieka numurs]],PM_EULopi[Dablībnieka numurs],0),35)</f>
        <v>NAV</v>
      </c>
      <c r="K214" s="216">
        <f>INDEX(PM_EULopi[],MATCH(PM_Kompleksais[[#This Row],[Dablībnieka numurs]],PM_EULopi[Dablībnieka numurs],0),36)</f>
        <v>0</v>
      </c>
      <c r="L214" s="217">
        <f>INDEX(PM_Sportings[],MATCH(PM_Kompleksais[[#This Row],[Dablībnieka numurs]],PM_Sportings[Dablībnieka numurs],0),6)</f>
        <v>0</v>
      </c>
      <c r="M214" s="215" t="str">
        <f>INDEX(PM_Sportings[],MATCH(PM_Kompleksais[[#This Row],[Dablībnieka numurs]],PM_Sportings[Dablībnieka numurs],0),7)</f>
        <v>NAV</v>
      </c>
      <c r="N214" s="216">
        <f>INDEX(PM_Sportings[],MATCH(PM_Kompleksais[[#This Row],[Dablībnieka numurs]],PM_Sportings[Dablībnieka numurs],0),8)</f>
        <v>0</v>
      </c>
      <c r="O21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4" s="220" t="str">
        <f>IF(ISNUMBER(PM_Kompleksais[[#This Row],[Vietu
Summa
(AUTO)]]),RANK(PM_Kompleksais[[#This Row],[Vietu
Summa
(AUTO)]],PM_Kompleksais[Vietu
Summa
(AUTO)],1),"Trūkst Rezultāts")</f>
        <v>Trūkst Rezultāts</v>
      </c>
      <c r="R21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5" spans="2:18" ht="15" x14ac:dyDescent="0.25">
      <c r="B215" s="90">
        <v>209</v>
      </c>
      <c r="C215" s="91">
        <f>INDEX(PM_Dalibnieki[],MATCH(PM_Kompleksais[[#This Row],[Dablībnieka numurs]],PM_Dalibnieki[Dablībnieka numurs],0),2)</f>
        <v>0</v>
      </c>
      <c r="D215" s="91">
        <f>INDEX(PM_Dalibnieki[],MATCH(PM_Kompleksais[[#This Row],[Dablībnieka numurs]],PM_Dalibnieki[Dablībnieka numurs],0),3)</f>
        <v>0</v>
      </c>
      <c r="E215" s="92">
        <f>INDEX(PM_Dalibnieki[],MATCH(PM_Kompleksais[[#This Row],[Dablībnieka numurs]],PM_Dalibnieki[Dablībnieka numurs],0),4)</f>
        <v>0</v>
      </c>
      <c r="F215" s="93">
        <f>INDEX(PM_Cuka[],MATCH(PM_Kompleksais[[#This Row],[Dablībnieka numurs]],PM_Cuka[Dablībnieka numurs],0),12)</f>
        <v>0</v>
      </c>
      <c r="G215" s="215" t="str">
        <f>INDEX(PM_Cuka[],MATCH(PM_Kompleksais[[#This Row],[Dablībnieka numurs]],PM_Cuka[Dablībnieka numurs],0),13)</f>
        <v>NAV</v>
      </c>
      <c r="H215" s="216">
        <f>INDEX(PM_Cuka[],MATCH(PM_Kompleksais[[#This Row],[Dablībnieka numurs]],PM_Cuka[Dablībnieka numurs],0),14)</f>
        <v>0</v>
      </c>
      <c r="I215" s="217">
        <f>INDEX(PM_EULopi[],MATCH(PM_Kompleksais[[#This Row],[Dablībnieka numurs]],PM_EULopi[Dablībnieka numurs],0),33)</f>
        <v>0</v>
      </c>
      <c r="J215" s="215" t="str">
        <f>INDEX(PM_EULopi[],MATCH(PM_Kompleksais[[#This Row],[Dablībnieka numurs]],PM_EULopi[Dablībnieka numurs],0),35)</f>
        <v>NAV</v>
      </c>
      <c r="K215" s="216">
        <f>INDEX(PM_EULopi[],MATCH(PM_Kompleksais[[#This Row],[Dablībnieka numurs]],PM_EULopi[Dablībnieka numurs],0),36)</f>
        <v>0</v>
      </c>
      <c r="L215" s="217">
        <f>INDEX(PM_Sportings[],MATCH(PM_Kompleksais[[#This Row],[Dablībnieka numurs]],PM_Sportings[Dablībnieka numurs],0),6)</f>
        <v>0</v>
      </c>
      <c r="M215" s="215" t="str">
        <f>INDEX(PM_Sportings[],MATCH(PM_Kompleksais[[#This Row],[Dablībnieka numurs]],PM_Sportings[Dablībnieka numurs],0),7)</f>
        <v>NAV</v>
      </c>
      <c r="N215" s="216">
        <f>INDEX(PM_Sportings[],MATCH(PM_Kompleksais[[#This Row],[Dablībnieka numurs]],PM_Sportings[Dablībnieka numurs],0),8)</f>
        <v>0</v>
      </c>
      <c r="O21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5" s="220" t="str">
        <f>IF(ISNUMBER(PM_Kompleksais[[#This Row],[Vietu
Summa
(AUTO)]]),RANK(PM_Kompleksais[[#This Row],[Vietu
Summa
(AUTO)]],PM_Kompleksais[Vietu
Summa
(AUTO)],1),"Trūkst Rezultāts")</f>
        <v>Trūkst Rezultāts</v>
      </c>
      <c r="R21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6" spans="2:18" ht="15" x14ac:dyDescent="0.25">
      <c r="B216" s="90">
        <v>210</v>
      </c>
      <c r="C216" s="91">
        <f>INDEX(PM_Dalibnieki[],MATCH(PM_Kompleksais[[#This Row],[Dablībnieka numurs]],PM_Dalibnieki[Dablībnieka numurs],0),2)</f>
        <v>0</v>
      </c>
      <c r="D216" s="91">
        <f>INDEX(PM_Dalibnieki[],MATCH(PM_Kompleksais[[#This Row],[Dablībnieka numurs]],PM_Dalibnieki[Dablībnieka numurs],0),3)</f>
        <v>0</v>
      </c>
      <c r="E216" s="92">
        <f>INDEX(PM_Dalibnieki[],MATCH(PM_Kompleksais[[#This Row],[Dablībnieka numurs]],PM_Dalibnieki[Dablībnieka numurs],0),4)</f>
        <v>0</v>
      </c>
      <c r="F216" s="93">
        <f>INDEX(PM_Cuka[],MATCH(PM_Kompleksais[[#This Row],[Dablībnieka numurs]],PM_Cuka[Dablībnieka numurs],0),12)</f>
        <v>0</v>
      </c>
      <c r="G216" s="215" t="str">
        <f>INDEX(PM_Cuka[],MATCH(PM_Kompleksais[[#This Row],[Dablībnieka numurs]],PM_Cuka[Dablībnieka numurs],0),13)</f>
        <v>NAV</v>
      </c>
      <c r="H216" s="216">
        <f>INDEX(PM_Cuka[],MATCH(PM_Kompleksais[[#This Row],[Dablībnieka numurs]],PM_Cuka[Dablībnieka numurs],0),14)</f>
        <v>0</v>
      </c>
      <c r="I216" s="217">
        <f>INDEX(PM_EULopi[],MATCH(PM_Kompleksais[[#This Row],[Dablībnieka numurs]],PM_EULopi[Dablībnieka numurs],0),33)</f>
        <v>0</v>
      </c>
      <c r="J216" s="215" t="str">
        <f>INDEX(PM_EULopi[],MATCH(PM_Kompleksais[[#This Row],[Dablībnieka numurs]],PM_EULopi[Dablībnieka numurs],0),35)</f>
        <v>NAV</v>
      </c>
      <c r="K216" s="216">
        <f>INDEX(PM_EULopi[],MATCH(PM_Kompleksais[[#This Row],[Dablībnieka numurs]],PM_EULopi[Dablībnieka numurs],0),36)</f>
        <v>0</v>
      </c>
      <c r="L216" s="217">
        <f>INDEX(PM_Sportings[],MATCH(PM_Kompleksais[[#This Row],[Dablībnieka numurs]],PM_Sportings[Dablībnieka numurs],0),6)</f>
        <v>0</v>
      </c>
      <c r="M216" s="215" t="str">
        <f>INDEX(PM_Sportings[],MATCH(PM_Kompleksais[[#This Row],[Dablībnieka numurs]],PM_Sportings[Dablībnieka numurs],0),7)</f>
        <v>NAV</v>
      </c>
      <c r="N216" s="216">
        <f>INDEX(PM_Sportings[],MATCH(PM_Kompleksais[[#This Row],[Dablībnieka numurs]],PM_Sportings[Dablībnieka numurs],0),8)</f>
        <v>0</v>
      </c>
      <c r="O21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6" s="220" t="str">
        <f>IF(ISNUMBER(PM_Kompleksais[[#This Row],[Vietu
Summa
(AUTO)]]),RANK(PM_Kompleksais[[#This Row],[Vietu
Summa
(AUTO)]],PM_Kompleksais[Vietu
Summa
(AUTO)],1),"Trūkst Rezultāts")</f>
        <v>Trūkst Rezultāts</v>
      </c>
      <c r="R21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7" spans="2:18" ht="15" x14ac:dyDescent="0.25">
      <c r="B217" s="90">
        <v>211</v>
      </c>
      <c r="C217" s="91">
        <f>INDEX(PM_Dalibnieki[],MATCH(PM_Kompleksais[[#This Row],[Dablībnieka numurs]],PM_Dalibnieki[Dablībnieka numurs],0),2)</f>
        <v>0</v>
      </c>
      <c r="D217" s="91">
        <f>INDEX(PM_Dalibnieki[],MATCH(PM_Kompleksais[[#This Row],[Dablībnieka numurs]],PM_Dalibnieki[Dablībnieka numurs],0),3)</f>
        <v>0</v>
      </c>
      <c r="E217" s="92">
        <f>INDEX(PM_Dalibnieki[],MATCH(PM_Kompleksais[[#This Row],[Dablībnieka numurs]],PM_Dalibnieki[Dablībnieka numurs],0),4)</f>
        <v>0</v>
      </c>
      <c r="F217" s="93">
        <f>INDEX(PM_Cuka[],MATCH(PM_Kompleksais[[#This Row],[Dablībnieka numurs]],PM_Cuka[Dablībnieka numurs],0),12)</f>
        <v>0</v>
      </c>
      <c r="G217" s="215" t="str">
        <f>INDEX(PM_Cuka[],MATCH(PM_Kompleksais[[#This Row],[Dablībnieka numurs]],PM_Cuka[Dablībnieka numurs],0),13)</f>
        <v>NAV</v>
      </c>
      <c r="H217" s="216">
        <f>INDEX(PM_Cuka[],MATCH(PM_Kompleksais[[#This Row],[Dablībnieka numurs]],PM_Cuka[Dablībnieka numurs],0),14)</f>
        <v>0</v>
      </c>
      <c r="I217" s="217">
        <f>INDEX(PM_EULopi[],MATCH(PM_Kompleksais[[#This Row],[Dablībnieka numurs]],PM_EULopi[Dablībnieka numurs],0),33)</f>
        <v>0</v>
      </c>
      <c r="J217" s="215" t="str">
        <f>INDEX(PM_EULopi[],MATCH(PM_Kompleksais[[#This Row],[Dablībnieka numurs]],PM_EULopi[Dablībnieka numurs],0),35)</f>
        <v>NAV</v>
      </c>
      <c r="K217" s="216">
        <f>INDEX(PM_EULopi[],MATCH(PM_Kompleksais[[#This Row],[Dablībnieka numurs]],PM_EULopi[Dablībnieka numurs],0),36)</f>
        <v>0</v>
      </c>
      <c r="L217" s="217">
        <f>INDEX(PM_Sportings[],MATCH(PM_Kompleksais[[#This Row],[Dablībnieka numurs]],PM_Sportings[Dablībnieka numurs],0),6)</f>
        <v>0</v>
      </c>
      <c r="M217" s="215" t="str">
        <f>INDEX(PM_Sportings[],MATCH(PM_Kompleksais[[#This Row],[Dablībnieka numurs]],PM_Sportings[Dablībnieka numurs],0),7)</f>
        <v>NAV</v>
      </c>
      <c r="N217" s="216">
        <f>INDEX(PM_Sportings[],MATCH(PM_Kompleksais[[#This Row],[Dablībnieka numurs]],PM_Sportings[Dablībnieka numurs],0),8)</f>
        <v>0</v>
      </c>
      <c r="O21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7" s="220" t="str">
        <f>IF(ISNUMBER(PM_Kompleksais[[#This Row],[Vietu
Summa
(AUTO)]]),RANK(PM_Kompleksais[[#This Row],[Vietu
Summa
(AUTO)]],PM_Kompleksais[Vietu
Summa
(AUTO)],1),"Trūkst Rezultāts")</f>
        <v>Trūkst Rezultāts</v>
      </c>
      <c r="R21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8" spans="2:18" ht="15" x14ac:dyDescent="0.25">
      <c r="B218" s="90">
        <v>212</v>
      </c>
      <c r="C218" s="91">
        <f>INDEX(PM_Dalibnieki[],MATCH(PM_Kompleksais[[#This Row],[Dablībnieka numurs]],PM_Dalibnieki[Dablībnieka numurs],0),2)</f>
        <v>0</v>
      </c>
      <c r="D218" s="91">
        <f>INDEX(PM_Dalibnieki[],MATCH(PM_Kompleksais[[#This Row],[Dablībnieka numurs]],PM_Dalibnieki[Dablībnieka numurs],0),3)</f>
        <v>0</v>
      </c>
      <c r="E218" s="92">
        <f>INDEX(PM_Dalibnieki[],MATCH(PM_Kompleksais[[#This Row],[Dablībnieka numurs]],PM_Dalibnieki[Dablībnieka numurs],0),4)</f>
        <v>0</v>
      </c>
      <c r="F218" s="93">
        <f>INDEX(PM_Cuka[],MATCH(PM_Kompleksais[[#This Row],[Dablībnieka numurs]],PM_Cuka[Dablībnieka numurs],0),12)</f>
        <v>0</v>
      </c>
      <c r="G218" s="215" t="str">
        <f>INDEX(PM_Cuka[],MATCH(PM_Kompleksais[[#This Row],[Dablībnieka numurs]],PM_Cuka[Dablībnieka numurs],0),13)</f>
        <v>NAV</v>
      </c>
      <c r="H218" s="216">
        <f>INDEX(PM_Cuka[],MATCH(PM_Kompleksais[[#This Row],[Dablībnieka numurs]],PM_Cuka[Dablībnieka numurs],0),14)</f>
        <v>0</v>
      </c>
      <c r="I218" s="217">
        <f>INDEX(PM_EULopi[],MATCH(PM_Kompleksais[[#This Row],[Dablībnieka numurs]],PM_EULopi[Dablībnieka numurs],0),33)</f>
        <v>0</v>
      </c>
      <c r="J218" s="215" t="str">
        <f>INDEX(PM_EULopi[],MATCH(PM_Kompleksais[[#This Row],[Dablībnieka numurs]],PM_EULopi[Dablībnieka numurs],0),35)</f>
        <v>NAV</v>
      </c>
      <c r="K218" s="216">
        <f>INDEX(PM_EULopi[],MATCH(PM_Kompleksais[[#This Row],[Dablībnieka numurs]],PM_EULopi[Dablībnieka numurs],0),36)</f>
        <v>0</v>
      </c>
      <c r="L218" s="217">
        <f>INDEX(PM_Sportings[],MATCH(PM_Kompleksais[[#This Row],[Dablībnieka numurs]],PM_Sportings[Dablībnieka numurs],0),6)</f>
        <v>0</v>
      </c>
      <c r="M218" s="215" t="str">
        <f>INDEX(PM_Sportings[],MATCH(PM_Kompleksais[[#This Row],[Dablībnieka numurs]],PM_Sportings[Dablībnieka numurs],0),7)</f>
        <v>NAV</v>
      </c>
      <c r="N218" s="216">
        <f>INDEX(PM_Sportings[],MATCH(PM_Kompleksais[[#This Row],[Dablībnieka numurs]],PM_Sportings[Dablībnieka numurs],0),8)</f>
        <v>0</v>
      </c>
      <c r="O21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8" s="220" t="str">
        <f>IF(ISNUMBER(PM_Kompleksais[[#This Row],[Vietu
Summa
(AUTO)]]),RANK(PM_Kompleksais[[#This Row],[Vietu
Summa
(AUTO)]],PM_Kompleksais[Vietu
Summa
(AUTO)],1),"Trūkst Rezultāts")</f>
        <v>Trūkst Rezultāts</v>
      </c>
      <c r="R21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19" spans="2:18" ht="15" x14ac:dyDescent="0.25">
      <c r="B219" s="90">
        <v>213</v>
      </c>
      <c r="C219" s="91">
        <f>INDEX(PM_Dalibnieki[],MATCH(PM_Kompleksais[[#This Row],[Dablībnieka numurs]],PM_Dalibnieki[Dablībnieka numurs],0),2)</f>
        <v>0</v>
      </c>
      <c r="D219" s="91">
        <f>INDEX(PM_Dalibnieki[],MATCH(PM_Kompleksais[[#This Row],[Dablībnieka numurs]],PM_Dalibnieki[Dablībnieka numurs],0),3)</f>
        <v>0</v>
      </c>
      <c r="E219" s="92">
        <f>INDEX(PM_Dalibnieki[],MATCH(PM_Kompleksais[[#This Row],[Dablībnieka numurs]],PM_Dalibnieki[Dablībnieka numurs],0),4)</f>
        <v>0</v>
      </c>
      <c r="F219" s="93">
        <f>INDEX(PM_Cuka[],MATCH(PM_Kompleksais[[#This Row],[Dablībnieka numurs]],PM_Cuka[Dablībnieka numurs],0),12)</f>
        <v>0</v>
      </c>
      <c r="G219" s="215" t="str">
        <f>INDEX(PM_Cuka[],MATCH(PM_Kompleksais[[#This Row],[Dablībnieka numurs]],PM_Cuka[Dablībnieka numurs],0),13)</f>
        <v>NAV</v>
      </c>
      <c r="H219" s="216">
        <f>INDEX(PM_Cuka[],MATCH(PM_Kompleksais[[#This Row],[Dablībnieka numurs]],PM_Cuka[Dablībnieka numurs],0),14)</f>
        <v>0</v>
      </c>
      <c r="I219" s="217">
        <f>INDEX(PM_EULopi[],MATCH(PM_Kompleksais[[#This Row],[Dablībnieka numurs]],PM_EULopi[Dablībnieka numurs],0),33)</f>
        <v>0</v>
      </c>
      <c r="J219" s="215" t="str">
        <f>INDEX(PM_EULopi[],MATCH(PM_Kompleksais[[#This Row],[Dablībnieka numurs]],PM_EULopi[Dablībnieka numurs],0),35)</f>
        <v>NAV</v>
      </c>
      <c r="K219" s="216">
        <f>INDEX(PM_EULopi[],MATCH(PM_Kompleksais[[#This Row],[Dablībnieka numurs]],PM_EULopi[Dablībnieka numurs],0),36)</f>
        <v>0</v>
      </c>
      <c r="L219" s="217">
        <f>INDEX(PM_Sportings[],MATCH(PM_Kompleksais[[#This Row],[Dablībnieka numurs]],PM_Sportings[Dablībnieka numurs],0),6)</f>
        <v>0</v>
      </c>
      <c r="M219" s="215" t="str">
        <f>INDEX(PM_Sportings[],MATCH(PM_Kompleksais[[#This Row],[Dablībnieka numurs]],PM_Sportings[Dablībnieka numurs],0),7)</f>
        <v>NAV</v>
      </c>
      <c r="N219" s="216">
        <f>INDEX(PM_Sportings[],MATCH(PM_Kompleksais[[#This Row],[Dablībnieka numurs]],PM_Sportings[Dablībnieka numurs],0),8)</f>
        <v>0</v>
      </c>
      <c r="O21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1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19" s="220" t="str">
        <f>IF(ISNUMBER(PM_Kompleksais[[#This Row],[Vietu
Summa
(AUTO)]]),RANK(PM_Kompleksais[[#This Row],[Vietu
Summa
(AUTO)]],PM_Kompleksais[Vietu
Summa
(AUTO)],1),"Trūkst Rezultāts")</f>
        <v>Trūkst Rezultāts</v>
      </c>
      <c r="R21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0" spans="2:18" ht="15" x14ac:dyDescent="0.25">
      <c r="B220" s="90">
        <v>214</v>
      </c>
      <c r="C220" s="91">
        <f>INDEX(PM_Dalibnieki[],MATCH(PM_Kompleksais[[#This Row],[Dablībnieka numurs]],PM_Dalibnieki[Dablībnieka numurs],0),2)</f>
        <v>0</v>
      </c>
      <c r="D220" s="91">
        <f>INDEX(PM_Dalibnieki[],MATCH(PM_Kompleksais[[#This Row],[Dablībnieka numurs]],PM_Dalibnieki[Dablībnieka numurs],0),3)</f>
        <v>0</v>
      </c>
      <c r="E220" s="92">
        <f>INDEX(PM_Dalibnieki[],MATCH(PM_Kompleksais[[#This Row],[Dablībnieka numurs]],PM_Dalibnieki[Dablībnieka numurs],0),4)</f>
        <v>0</v>
      </c>
      <c r="F220" s="93">
        <f>INDEX(PM_Cuka[],MATCH(PM_Kompleksais[[#This Row],[Dablībnieka numurs]],PM_Cuka[Dablībnieka numurs],0),12)</f>
        <v>0</v>
      </c>
      <c r="G220" s="215" t="str">
        <f>INDEX(PM_Cuka[],MATCH(PM_Kompleksais[[#This Row],[Dablībnieka numurs]],PM_Cuka[Dablībnieka numurs],0),13)</f>
        <v>NAV</v>
      </c>
      <c r="H220" s="216">
        <f>INDEX(PM_Cuka[],MATCH(PM_Kompleksais[[#This Row],[Dablībnieka numurs]],PM_Cuka[Dablībnieka numurs],0),14)</f>
        <v>0</v>
      </c>
      <c r="I220" s="217">
        <f>INDEX(PM_EULopi[],MATCH(PM_Kompleksais[[#This Row],[Dablībnieka numurs]],PM_EULopi[Dablībnieka numurs],0),33)</f>
        <v>0</v>
      </c>
      <c r="J220" s="215" t="str">
        <f>INDEX(PM_EULopi[],MATCH(PM_Kompleksais[[#This Row],[Dablībnieka numurs]],PM_EULopi[Dablībnieka numurs],0),35)</f>
        <v>NAV</v>
      </c>
      <c r="K220" s="216">
        <f>INDEX(PM_EULopi[],MATCH(PM_Kompleksais[[#This Row],[Dablībnieka numurs]],PM_EULopi[Dablībnieka numurs],0),36)</f>
        <v>0</v>
      </c>
      <c r="L220" s="217">
        <f>INDEX(PM_Sportings[],MATCH(PM_Kompleksais[[#This Row],[Dablībnieka numurs]],PM_Sportings[Dablībnieka numurs],0),6)</f>
        <v>0</v>
      </c>
      <c r="M220" s="215" t="str">
        <f>INDEX(PM_Sportings[],MATCH(PM_Kompleksais[[#This Row],[Dablībnieka numurs]],PM_Sportings[Dablībnieka numurs],0),7)</f>
        <v>NAV</v>
      </c>
      <c r="N220" s="216">
        <f>INDEX(PM_Sportings[],MATCH(PM_Kompleksais[[#This Row],[Dablībnieka numurs]],PM_Sportings[Dablībnieka numurs],0),8)</f>
        <v>0</v>
      </c>
      <c r="O22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0" s="220" t="str">
        <f>IF(ISNUMBER(PM_Kompleksais[[#This Row],[Vietu
Summa
(AUTO)]]),RANK(PM_Kompleksais[[#This Row],[Vietu
Summa
(AUTO)]],PM_Kompleksais[Vietu
Summa
(AUTO)],1),"Trūkst Rezultāts")</f>
        <v>Trūkst Rezultāts</v>
      </c>
      <c r="R22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1" spans="2:18" ht="15" x14ac:dyDescent="0.25">
      <c r="B221" s="90">
        <v>215</v>
      </c>
      <c r="C221" s="91">
        <f>INDEX(PM_Dalibnieki[],MATCH(PM_Kompleksais[[#This Row],[Dablībnieka numurs]],PM_Dalibnieki[Dablībnieka numurs],0),2)</f>
        <v>0</v>
      </c>
      <c r="D221" s="91">
        <f>INDEX(PM_Dalibnieki[],MATCH(PM_Kompleksais[[#This Row],[Dablībnieka numurs]],PM_Dalibnieki[Dablībnieka numurs],0),3)</f>
        <v>0</v>
      </c>
      <c r="E221" s="92">
        <f>INDEX(PM_Dalibnieki[],MATCH(PM_Kompleksais[[#This Row],[Dablībnieka numurs]],PM_Dalibnieki[Dablībnieka numurs],0),4)</f>
        <v>0</v>
      </c>
      <c r="F221" s="93">
        <f>INDEX(PM_Cuka[],MATCH(PM_Kompleksais[[#This Row],[Dablībnieka numurs]],PM_Cuka[Dablībnieka numurs],0),12)</f>
        <v>0</v>
      </c>
      <c r="G221" s="215" t="str">
        <f>INDEX(PM_Cuka[],MATCH(PM_Kompleksais[[#This Row],[Dablībnieka numurs]],PM_Cuka[Dablībnieka numurs],0),13)</f>
        <v>NAV</v>
      </c>
      <c r="H221" s="216">
        <f>INDEX(PM_Cuka[],MATCH(PM_Kompleksais[[#This Row],[Dablībnieka numurs]],PM_Cuka[Dablībnieka numurs],0),14)</f>
        <v>0</v>
      </c>
      <c r="I221" s="217">
        <f>INDEX(PM_EULopi[],MATCH(PM_Kompleksais[[#This Row],[Dablībnieka numurs]],PM_EULopi[Dablībnieka numurs],0),33)</f>
        <v>0</v>
      </c>
      <c r="J221" s="215" t="str">
        <f>INDEX(PM_EULopi[],MATCH(PM_Kompleksais[[#This Row],[Dablībnieka numurs]],PM_EULopi[Dablībnieka numurs],0),35)</f>
        <v>NAV</v>
      </c>
      <c r="K221" s="216">
        <f>INDEX(PM_EULopi[],MATCH(PM_Kompleksais[[#This Row],[Dablībnieka numurs]],PM_EULopi[Dablībnieka numurs],0),36)</f>
        <v>0</v>
      </c>
      <c r="L221" s="217">
        <f>INDEX(PM_Sportings[],MATCH(PM_Kompleksais[[#This Row],[Dablībnieka numurs]],PM_Sportings[Dablībnieka numurs],0),6)</f>
        <v>0</v>
      </c>
      <c r="M221" s="215" t="str">
        <f>INDEX(PM_Sportings[],MATCH(PM_Kompleksais[[#This Row],[Dablībnieka numurs]],PM_Sportings[Dablībnieka numurs],0),7)</f>
        <v>NAV</v>
      </c>
      <c r="N221" s="216">
        <f>INDEX(PM_Sportings[],MATCH(PM_Kompleksais[[#This Row],[Dablībnieka numurs]],PM_Sportings[Dablībnieka numurs],0),8)</f>
        <v>0</v>
      </c>
      <c r="O22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1" s="220" t="str">
        <f>IF(ISNUMBER(PM_Kompleksais[[#This Row],[Vietu
Summa
(AUTO)]]),RANK(PM_Kompleksais[[#This Row],[Vietu
Summa
(AUTO)]],PM_Kompleksais[Vietu
Summa
(AUTO)],1),"Trūkst Rezultāts")</f>
        <v>Trūkst Rezultāts</v>
      </c>
      <c r="R22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2" spans="2:18" ht="15" x14ac:dyDescent="0.25">
      <c r="B222" s="90">
        <v>216</v>
      </c>
      <c r="C222" s="91">
        <f>INDEX(PM_Dalibnieki[],MATCH(PM_Kompleksais[[#This Row],[Dablībnieka numurs]],PM_Dalibnieki[Dablībnieka numurs],0),2)</f>
        <v>0</v>
      </c>
      <c r="D222" s="91">
        <f>INDEX(PM_Dalibnieki[],MATCH(PM_Kompleksais[[#This Row],[Dablībnieka numurs]],PM_Dalibnieki[Dablībnieka numurs],0),3)</f>
        <v>0</v>
      </c>
      <c r="E222" s="92">
        <f>INDEX(PM_Dalibnieki[],MATCH(PM_Kompleksais[[#This Row],[Dablībnieka numurs]],PM_Dalibnieki[Dablībnieka numurs],0),4)</f>
        <v>0</v>
      </c>
      <c r="F222" s="93">
        <f>INDEX(PM_Cuka[],MATCH(PM_Kompleksais[[#This Row],[Dablībnieka numurs]],PM_Cuka[Dablībnieka numurs],0),12)</f>
        <v>0</v>
      </c>
      <c r="G222" s="215" t="str">
        <f>INDEX(PM_Cuka[],MATCH(PM_Kompleksais[[#This Row],[Dablībnieka numurs]],PM_Cuka[Dablībnieka numurs],0),13)</f>
        <v>NAV</v>
      </c>
      <c r="H222" s="216">
        <f>INDEX(PM_Cuka[],MATCH(PM_Kompleksais[[#This Row],[Dablībnieka numurs]],PM_Cuka[Dablībnieka numurs],0),14)</f>
        <v>0</v>
      </c>
      <c r="I222" s="217">
        <f>INDEX(PM_EULopi[],MATCH(PM_Kompleksais[[#This Row],[Dablībnieka numurs]],PM_EULopi[Dablībnieka numurs],0),33)</f>
        <v>0</v>
      </c>
      <c r="J222" s="215" t="str">
        <f>INDEX(PM_EULopi[],MATCH(PM_Kompleksais[[#This Row],[Dablībnieka numurs]],PM_EULopi[Dablībnieka numurs],0),35)</f>
        <v>NAV</v>
      </c>
      <c r="K222" s="216">
        <f>INDEX(PM_EULopi[],MATCH(PM_Kompleksais[[#This Row],[Dablībnieka numurs]],PM_EULopi[Dablībnieka numurs],0),36)</f>
        <v>0</v>
      </c>
      <c r="L222" s="217">
        <f>INDEX(PM_Sportings[],MATCH(PM_Kompleksais[[#This Row],[Dablībnieka numurs]],PM_Sportings[Dablībnieka numurs],0),6)</f>
        <v>0</v>
      </c>
      <c r="M222" s="215" t="str">
        <f>INDEX(PM_Sportings[],MATCH(PM_Kompleksais[[#This Row],[Dablībnieka numurs]],PM_Sportings[Dablībnieka numurs],0),7)</f>
        <v>NAV</v>
      </c>
      <c r="N222" s="216">
        <f>INDEX(PM_Sportings[],MATCH(PM_Kompleksais[[#This Row],[Dablībnieka numurs]],PM_Sportings[Dablībnieka numurs],0),8)</f>
        <v>0</v>
      </c>
      <c r="O22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2" s="220" t="str">
        <f>IF(ISNUMBER(PM_Kompleksais[[#This Row],[Vietu
Summa
(AUTO)]]),RANK(PM_Kompleksais[[#This Row],[Vietu
Summa
(AUTO)]],PM_Kompleksais[Vietu
Summa
(AUTO)],1),"Trūkst Rezultāts")</f>
        <v>Trūkst Rezultāts</v>
      </c>
      <c r="R22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3" spans="2:18" ht="15" x14ac:dyDescent="0.25">
      <c r="B223" s="90">
        <v>217</v>
      </c>
      <c r="C223" s="91">
        <f>INDEX(PM_Dalibnieki[],MATCH(PM_Kompleksais[[#This Row],[Dablībnieka numurs]],PM_Dalibnieki[Dablībnieka numurs],0),2)</f>
        <v>0</v>
      </c>
      <c r="D223" s="91">
        <f>INDEX(PM_Dalibnieki[],MATCH(PM_Kompleksais[[#This Row],[Dablībnieka numurs]],PM_Dalibnieki[Dablībnieka numurs],0),3)</f>
        <v>0</v>
      </c>
      <c r="E223" s="92">
        <f>INDEX(PM_Dalibnieki[],MATCH(PM_Kompleksais[[#This Row],[Dablībnieka numurs]],PM_Dalibnieki[Dablībnieka numurs],0),4)</f>
        <v>0</v>
      </c>
      <c r="F223" s="93">
        <f>INDEX(PM_Cuka[],MATCH(PM_Kompleksais[[#This Row],[Dablībnieka numurs]],PM_Cuka[Dablībnieka numurs],0),12)</f>
        <v>0</v>
      </c>
      <c r="G223" s="215" t="str">
        <f>INDEX(PM_Cuka[],MATCH(PM_Kompleksais[[#This Row],[Dablībnieka numurs]],PM_Cuka[Dablībnieka numurs],0),13)</f>
        <v>NAV</v>
      </c>
      <c r="H223" s="216">
        <f>INDEX(PM_Cuka[],MATCH(PM_Kompleksais[[#This Row],[Dablībnieka numurs]],PM_Cuka[Dablībnieka numurs],0),14)</f>
        <v>0</v>
      </c>
      <c r="I223" s="217">
        <f>INDEX(PM_EULopi[],MATCH(PM_Kompleksais[[#This Row],[Dablībnieka numurs]],PM_EULopi[Dablībnieka numurs],0),33)</f>
        <v>0</v>
      </c>
      <c r="J223" s="215" t="str">
        <f>INDEX(PM_EULopi[],MATCH(PM_Kompleksais[[#This Row],[Dablībnieka numurs]],PM_EULopi[Dablībnieka numurs],0),35)</f>
        <v>NAV</v>
      </c>
      <c r="K223" s="216">
        <f>INDEX(PM_EULopi[],MATCH(PM_Kompleksais[[#This Row],[Dablībnieka numurs]],PM_EULopi[Dablībnieka numurs],0),36)</f>
        <v>0</v>
      </c>
      <c r="L223" s="217">
        <f>INDEX(PM_Sportings[],MATCH(PM_Kompleksais[[#This Row],[Dablībnieka numurs]],PM_Sportings[Dablībnieka numurs],0),6)</f>
        <v>0</v>
      </c>
      <c r="M223" s="215" t="str">
        <f>INDEX(PM_Sportings[],MATCH(PM_Kompleksais[[#This Row],[Dablībnieka numurs]],PM_Sportings[Dablībnieka numurs],0),7)</f>
        <v>NAV</v>
      </c>
      <c r="N223" s="216">
        <f>INDEX(PM_Sportings[],MATCH(PM_Kompleksais[[#This Row],[Dablībnieka numurs]],PM_Sportings[Dablībnieka numurs],0),8)</f>
        <v>0</v>
      </c>
      <c r="O22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3" s="220" t="str">
        <f>IF(ISNUMBER(PM_Kompleksais[[#This Row],[Vietu
Summa
(AUTO)]]),RANK(PM_Kompleksais[[#This Row],[Vietu
Summa
(AUTO)]],PM_Kompleksais[Vietu
Summa
(AUTO)],1),"Trūkst Rezultāts")</f>
        <v>Trūkst Rezultāts</v>
      </c>
      <c r="R22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4" spans="2:18" ht="15" x14ac:dyDescent="0.25">
      <c r="B224" s="90">
        <v>218</v>
      </c>
      <c r="C224" s="91">
        <f>INDEX(PM_Dalibnieki[],MATCH(PM_Kompleksais[[#This Row],[Dablībnieka numurs]],PM_Dalibnieki[Dablībnieka numurs],0),2)</f>
        <v>0</v>
      </c>
      <c r="D224" s="91">
        <f>INDEX(PM_Dalibnieki[],MATCH(PM_Kompleksais[[#This Row],[Dablībnieka numurs]],PM_Dalibnieki[Dablībnieka numurs],0),3)</f>
        <v>0</v>
      </c>
      <c r="E224" s="92">
        <f>INDEX(PM_Dalibnieki[],MATCH(PM_Kompleksais[[#This Row],[Dablībnieka numurs]],PM_Dalibnieki[Dablībnieka numurs],0),4)</f>
        <v>0</v>
      </c>
      <c r="F224" s="93">
        <f>INDEX(PM_Cuka[],MATCH(PM_Kompleksais[[#This Row],[Dablībnieka numurs]],PM_Cuka[Dablībnieka numurs],0),12)</f>
        <v>0</v>
      </c>
      <c r="G224" s="215" t="str">
        <f>INDEX(PM_Cuka[],MATCH(PM_Kompleksais[[#This Row],[Dablībnieka numurs]],PM_Cuka[Dablībnieka numurs],0),13)</f>
        <v>NAV</v>
      </c>
      <c r="H224" s="216">
        <f>INDEX(PM_Cuka[],MATCH(PM_Kompleksais[[#This Row],[Dablībnieka numurs]],PM_Cuka[Dablībnieka numurs],0),14)</f>
        <v>0</v>
      </c>
      <c r="I224" s="217">
        <f>INDEX(PM_EULopi[],MATCH(PM_Kompleksais[[#This Row],[Dablībnieka numurs]],PM_EULopi[Dablībnieka numurs],0),33)</f>
        <v>0</v>
      </c>
      <c r="J224" s="215" t="str">
        <f>INDEX(PM_EULopi[],MATCH(PM_Kompleksais[[#This Row],[Dablībnieka numurs]],PM_EULopi[Dablībnieka numurs],0),35)</f>
        <v>NAV</v>
      </c>
      <c r="K224" s="216">
        <f>INDEX(PM_EULopi[],MATCH(PM_Kompleksais[[#This Row],[Dablībnieka numurs]],PM_EULopi[Dablībnieka numurs],0),36)</f>
        <v>0</v>
      </c>
      <c r="L224" s="217">
        <f>INDEX(PM_Sportings[],MATCH(PM_Kompleksais[[#This Row],[Dablībnieka numurs]],PM_Sportings[Dablībnieka numurs],0),6)</f>
        <v>0</v>
      </c>
      <c r="M224" s="215" t="str">
        <f>INDEX(PM_Sportings[],MATCH(PM_Kompleksais[[#This Row],[Dablībnieka numurs]],PM_Sportings[Dablībnieka numurs],0),7)</f>
        <v>NAV</v>
      </c>
      <c r="N224" s="216">
        <f>INDEX(PM_Sportings[],MATCH(PM_Kompleksais[[#This Row],[Dablībnieka numurs]],PM_Sportings[Dablībnieka numurs],0),8)</f>
        <v>0</v>
      </c>
      <c r="O22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4" s="220" t="str">
        <f>IF(ISNUMBER(PM_Kompleksais[[#This Row],[Vietu
Summa
(AUTO)]]),RANK(PM_Kompleksais[[#This Row],[Vietu
Summa
(AUTO)]],PM_Kompleksais[Vietu
Summa
(AUTO)],1),"Trūkst Rezultāts")</f>
        <v>Trūkst Rezultāts</v>
      </c>
      <c r="R22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5" spans="2:18" ht="15" x14ac:dyDescent="0.25">
      <c r="B225" s="90">
        <v>219</v>
      </c>
      <c r="C225" s="91">
        <f>INDEX(PM_Dalibnieki[],MATCH(PM_Kompleksais[[#This Row],[Dablībnieka numurs]],PM_Dalibnieki[Dablībnieka numurs],0),2)</f>
        <v>0</v>
      </c>
      <c r="D225" s="91">
        <f>INDEX(PM_Dalibnieki[],MATCH(PM_Kompleksais[[#This Row],[Dablībnieka numurs]],PM_Dalibnieki[Dablībnieka numurs],0),3)</f>
        <v>0</v>
      </c>
      <c r="E225" s="92">
        <f>INDEX(PM_Dalibnieki[],MATCH(PM_Kompleksais[[#This Row],[Dablībnieka numurs]],PM_Dalibnieki[Dablībnieka numurs],0),4)</f>
        <v>0</v>
      </c>
      <c r="F225" s="93">
        <f>INDEX(PM_Cuka[],MATCH(PM_Kompleksais[[#This Row],[Dablībnieka numurs]],PM_Cuka[Dablībnieka numurs],0),12)</f>
        <v>0</v>
      </c>
      <c r="G225" s="215" t="str">
        <f>INDEX(PM_Cuka[],MATCH(PM_Kompleksais[[#This Row],[Dablībnieka numurs]],PM_Cuka[Dablībnieka numurs],0),13)</f>
        <v>NAV</v>
      </c>
      <c r="H225" s="216">
        <f>INDEX(PM_Cuka[],MATCH(PM_Kompleksais[[#This Row],[Dablībnieka numurs]],PM_Cuka[Dablībnieka numurs],0),14)</f>
        <v>0</v>
      </c>
      <c r="I225" s="217">
        <f>INDEX(PM_EULopi[],MATCH(PM_Kompleksais[[#This Row],[Dablībnieka numurs]],PM_EULopi[Dablībnieka numurs],0),33)</f>
        <v>0</v>
      </c>
      <c r="J225" s="215" t="str">
        <f>INDEX(PM_EULopi[],MATCH(PM_Kompleksais[[#This Row],[Dablībnieka numurs]],PM_EULopi[Dablībnieka numurs],0),35)</f>
        <v>NAV</v>
      </c>
      <c r="K225" s="216">
        <f>INDEX(PM_EULopi[],MATCH(PM_Kompleksais[[#This Row],[Dablībnieka numurs]],PM_EULopi[Dablībnieka numurs],0),36)</f>
        <v>0</v>
      </c>
      <c r="L225" s="217">
        <f>INDEX(PM_Sportings[],MATCH(PM_Kompleksais[[#This Row],[Dablībnieka numurs]],PM_Sportings[Dablībnieka numurs],0),6)</f>
        <v>0</v>
      </c>
      <c r="M225" s="215" t="str">
        <f>INDEX(PM_Sportings[],MATCH(PM_Kompleksais[[#This Row],[Dablībnieka numurs]],PM_Sportings[Dablībnieka numurs],0),7)</f>
        <v>NAV</v>
      </c>
      <c r="N225" s="216">
        <f>INDEX(PM_Sportings[],MATCH(PM_Kompleksais[[#This Row],[Dablībnieka numurs]],PM_Sportings[Dablībnieka numurs],0),8)</f>
        <v>0</v>
      </c>
      <c r="O22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5" s="220" t="str">
        <f>IF(ISNUMBER(PM_Kompleksais[[#This Row],[Vietu
Summa
(AUTO)]]),RANK(PM_Kompleksais[[#This Row],[Vietu
Summa
(AUTO)]],PM_Kompleksais[Vietu
Summa
(AUTO)],1),"Trūkst Rezultāts")</f>
        <v>Trūkst Rezultāts</v>
      </c>
      <c r="R22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6" spans="2:18" ht="15" x14ac:dyDescent="0.25">
      <c r="B226" s="90">
        <v>220</v>
      </c>
      <c r="C226" s="91">
        <f>INDEX(PM_Dalibnieki[],MATCH(PM_Kompleksais[[#This Row],[Dablībnieka numurs]],PM_Dalibnieki[Dablībnieka numurs],0),2)</f>
        <v>0</v>
      </c>
      <c r="D226" s="91">
        <f>INDEX(PM_Dalibnieki[],MATCH(PM_Kompleksais[[#This Row],[Dablībnieka numurs]],PM_Dalibnieki[Dablībnieka numurs],0),3)</f>
        <v>0</v>
      </c>
      <c r="E226" s="92">
        <f>INDEX(PM_Dalibnieki[],MATCH(PM_Kompleksais[[#This Row],[Dablībnieka numurs]],PM_Dalibnieki[Dablībnieka numurs],0),4)</f>
        <v>0</v>
      </c>
      <c r="F226" s="93">
        <f>INDEX(PM_Cuka[],MATCH(PM_Kompleksais[[#This Row],[Dablībnieka numurs]],PM_Cuka[Dablībnieka numurs],0),12)</f>
        <v>0</v>
      </c>
      <c r="G226" s="215" t="str">
        <f>INDEX(PM_Cuka[],MATCH(PM_Kompleksais[[#This Row],[Dablībnieka numurs]],PM_Cuka[Dablībnieka numurs],0),13)</f>
        <v>NAV</v>
      </c>
      <c r="H226" s="216">
        <f>INDEX(PM_Cuka[],MATCH(PM_Kompleksais[[#This Row],[Dablībnieka numurs]],PM_Cuka[Dablībnieka numurs],0),14)</f>
        <v>0</v>
      </c>
      <c r="I226" s="217">
        <f>INDEX(PM_EULopi[],MATCH(PM_Kompleksais[[#This Row],[Dablībnieka numurs]],PM_EULopi[Dablībnieka numurs],0),33)</f>
        <v>0</v>
      </c>
      <c r="J226" s="215" t="str">
        <f>INDEX(PM_EULopi[],MATCH(PM_Kompleksais[[#This Row],[Dablībnieka numurs]],PM_EULopi[Dablībnieka numurs],0),35)</f>
        <v>NAV</v>
      </c>
      <c r="K226" s="216">
        <f>INDEX(PM_EULopi[],MATCH(PM_Kompleksais[[#This Row],[Dablībnieka numurs]],PM_EULopi[Dablībnieka numurs],0),36)</f>
        <v>0</v>
      </c>
      <c r="L226" s="217">
        <f>INDEX(PM_Sportings[],MATCH(PM_Kompleksais[[#This Row],[Dablībnieka numurs]],PM_Sportings[Dablībnieka numurs],0),6)</f>
        <v>0</v>
      </c>
      <c r="M226" s="215" t="str">
        <f>INDEX(PM_Sportings[],MATCH(PM_Kompleksais[[#This Row],[Dablībnieka numurs]],PM_Sportings[Dablībnieka numurs],0),7)</f>
        <v>NAV</v>
      </c>
      <c r="N226" s="216">
        <f>INDEX(PM_Sportings[],MATCH(PM_Kompleksais[[#This Row],[Dablībnieka numurs]],PM_Sportings[Dablībnieka numurs],0),8)</f>
        <v>0</v>
      </c>
      <c r="O22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6" s="220" t="str">
        <f>IF(ISNUMBER(PM_Kompleksais[[#This Row],[Vietu
Summa
(AUTO)]]),RANK(PM_Kompleksais[[#This Row],[Vietu
Summa
(AUTO)]],PM_Kompleksais[Vietu
Summa
(AUTO)],1),"Trūkst Rezultāts")</f>
        <v>Trūkst Rezultāts</v>
      </c>
      <c r="R22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7" spans="2:18" ht="15" x14ac:dyDescent="0.25">
      <c r="B227" s="90">
        <v>221</v>
      </c>
      <c r="C227" s="91">
        <f>INDEX(PM_Dalibnieki[],MATCH(PM_Kompleksais[[#This Row],[Dablībnieka numurs]],PM_Dalibnieki[Dablībnieka numurs],0),2)</f>
        <v>0</v>
      </c>
      <c r="D227" s="91">
        <f>INDEX(PM_Dalibnieki[],MATCH(PM_Kompleksais[[#This Row],[Dablībnieka numurs]],PM_Dalibnieki[Dablībnieka numurs],0),3)</f>
        <v>0</v>
      </c>
      <c r="E227" s="92">
        <f>INDEX(PM_Dalibnieki[],MATCH(PM_Kompleksais[[#This Row],[Dablībnieka numurs]],PM_Dalibnieki[Dablībnieka numurs],0),4)</f>
        <v>0</v>
      </c>
      <c r="F227" s="93">
        <f>INDEX(PM_Cuka[],MATCH(PM_Kompleksais[[#This Row],[Dablībnieka numurs]],PM_Cuka[Dablībnieka numurs],0),12)</f>
        <v>0</v>
      </c>
      <c r="G227" s="215" t="str">
        <f>INDEX(PM_Cuka[],MATCH(PM_Kompleksais[[#This Row],[Dablībnieka numurs]],PM_Cuka[Dablībnieka numurs],0),13)</f>
        <v>NAV</v>
      </c>
      <c r="H227" s="216">
        <f>INDEX(PM_Cuka[],MATCH(PM_Kompleksais[[#This Row],[Dablībnieka numurs]],PM_Cuka[Dablībnieka numurs],0),14)</f>
        <v>0</v>
      </c>
      <c r="I227" s="217">
        <f>INDEX(PM_EULopi[],MATCH(PM_Kompleksais[[#This Row],[Dablībnieka numurs]],PM_EULopi[Dablībnieka numurs],0),33)</f>
        <v>0</v>
      </c>
      <c r="J227" s="215" t="str">
        <f>INDEX(PM_EULopi[],MATCH(PM_Kompleksais[[#This Row],[Dablībnieka numurs]],PM_EULopi[Dablībnieka numurs],0),35)</f>
        <v>NAV</v>
      </c>
      <c r="K227" s="216">
        <f>INDEX(PM_EULopi[],MATCH(PM_Kompleksais[[#This Row],[Dablībnieka numurs]],PM_EULopi[Dablībnieka numurs],0),36)</f>
        <v>0</v>
      </c>
      <c r="L227" s="217">
        <f>INDEX(PM_Sportings[],MATCH(PM_Kompleksais[[#This Row],[Dablībnieka numurs]],PM_Sportings[Dablībnieka numurs],0),6)</f>
        <v>0</v>
      </c>
      <c r="M227" s="215" t="str">
        <f>INDEX(PM_Sportings[],MATCH(PM_Kompleksais[[#This Row],[Dablībnieka numurs]],PM_Sportings[Dablībnieka numurs],0),7)</f>
        <v>NAV</v>
      </c>
      <c r="N227" s="216">
        <f>INDEX(PM_Sportings[],MATCH(PM_Kompleksais[[#This Row],[Dablībnieka numurs]],PM_Sportings[Dablībnieka numurs],0),8)</f>
        <v>0</v>
      </c>
      <c r="O22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7" s="220" t="str">
        <f>IF(ISNUMBER(PM_Kompleksais[[#This Row],[Vietu
Summa
(AUTO)]]),RANK(PM_Kompleksais[[#This Row],[Vietu
Summa
(AUTO)]],PM_Kompleksais[Vietu
Summa
(AUTO)],1),"Trūkst Rezultāts")</f>
        <v>Trūkst Rezultāts</v>
      </c>
      <c r="R22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8" spans="2:18" ht="15" x14ac:dyDescent="0.25">
      <c r="B228" s="90">
        <v>222</v>
      </c>
      <c r="C228" s="91">
        <f>INDEX(PM_Dalibnieki[],MATCH(PM_Kompleksais[[#This Row],[Dablībnieka numurs]],PM_Dalibnieki[Dablībnieka numurs],0),2)</f>
        <v>0</v>
      </c>
      <c r="D228" s="91">
        <f>INDEX(PM_Dalibnieki[],MATCH(PM_Kompleksais[[#This Row],[Dablībnieka numurs]],PM_Dalibnieki[Dablībnieka numurs],0),3)</f>
        <v>0</v>
      </c>
      <c r="E228" s="92">
        <f>INDEX(PM_Dalibnieki[],MATCH(PM_Kompleksais[[#This Row],[Dablībnieka numurs]],PM_Dalibnieki[Dablībnieka numurs],0),4)</f>
        <v>0</v>
      </c>
      <c r="F228" s="93">
        <f>INDEX(PM_Cuka[],MATCH(PM_Kompleksais[[#This Row],[Dablībnieka numurs]],PM_Cuka[Dablībnieka numurs],0),12)</f>
        <v>0</v>
      </c>
      <c r="G228" s="215" t="str">
        <f>INDEX(PM_Cuka[],MATCH(PM_Kompleksais[[#This Row],[Dablībnieka numurs]],PM_Cuka[Dablībnieka numurs],0),13)</f>
        <v>NAV</v>
      </c>
      <c r="H228" s="216">
        <f>INDEX(PM_Cuka[],MATCH(PM_Kompleksais[[#This Row],[Dablībnieka numurs]],PM_Cuka[Dablībnieka numurs],0),14)</f>
        <v>0</v>
      </c>
      <c r="I228" s="217">
        <f>INDEX(PM_EULopi[],MATCH(PM_Kompleksais[[#This Row],[Dablībnieka numurs]],PM_EULopi[Dablībnieka numurs],0),33)</f>
        <v>0</v>
      </c>
      <c r="J228" s="215" t="str">
        <f>INDEX(PM_EULopi[],MATCH(PM_Kompleksais[[#This Row],[Dablībnieka numurs]],PM_EULopi[Dablībnieka numurs],0),35)</f>
        <v>NAV</v>
      </c>
      <c r="K228" s="216">
        <f>INDEX(PM_EULopi[],MATCH(PM_Kompleksais[[#This Row],[Dablībnieka numurs]],PM_EULopi[Dablībnieka numurs],0),36)</f>
        <v>0</v>
      </c>
      <c r="L228" s="217">
        <f>INDEX(PM_Sportings[],MATCH(PM_Kompleksais[[#This Row],[Dablībnieka numurs]],PM_Sportings[Dablībnieka numurs],0),6)</f>
        <v>0</v>
      </c>
      <c r="M228" s="215" t="str">
        <f>INDEX(PM_Sportings[],MATCH(PM_Kompleksais[[#This Row],[Dablībnieka numurs]],PM_Sportings[Dablībnieka numurs],0),7)</f>
        <v>NAV</v>
      </c>
      <c r="N228" s="216">
        <f>INDEX(PM_Sportings[],MATCH(PM_Kompleksais[[#This Row],[Dablībnieka numurs]],PM_Sportings[Dablībnieka numurs],0),8)</f>
        <v>0</v>
      </c>
      <c r="O22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8" s="220" t="str">
        <f>IF(ISNUMBER(PM_Kompleksais[[#This Row],[Vietu
Summa
(AUTO)]]),RANK(PM_Kompleksais[[#This Row],[Vietu
Summa
(AUTO)]],PM_Kompleksais[Vietu
Summa
(AUTO)],1),"Trūkst Rezultāts")</f>
        <v>Trūkst Rezultāts</v>
      </c>
      <c r="R22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29" spans="2:18" ht="15" x14ac:dyDescent="0.25">
      <c r="B229" s="90">
        <v>223</v>
      </c>
      <c r="C229" s="91">
        <f>INDEX(PM_Dalibnieki[],MATCH(PM_Kompleksais[[#This Row],[Dablībnieka numurs]],PM_Dalibnieki[Dablībnieka numurs],0),2)</f>
        <v>0</v>
      </c>
      <c r="D229" s="91">
        <f>INDEX(PM_Dalibnieki[],MATCH(PM_Kompleksais[[#This Row],[Dablībnieka numurs]],PM_Dalibnieki[Dablībnieka numurs],0),3)</f>
        <v>0</v>
      </c>
      <c r="E229" s="92">
        <f>INDEX(PM_Dalibnieki[],MATCH(PM_Kompleksais[[#This Row],[Dablībnieka numurs]],PM_Dalibnieki[Dablībnieka numurs],0),4)</f>
        <v>0</v>
      </c>
      <c r="F229" s="93">
        <f>INDEX(PM_Cuka[],MATCH(PM_Kompleksais[[#This Row],[Dablībnieka numurs]],PM_Cuka[Dablībnieka numurs],0),12)</f>
        <v>0</v>
      </c>
      <c r="G229" s="215" t="str">
        <f>INDEX(PM_Cuka[],MATCH(PM_Kompleksais[[#This Row],[Dablībnieka numurs]],PM_Cuka[Dablībnieka numurs],0),13)</f>
        <v>NAV</v>
      </c>
      <c r="H229" s="216">
        <f>INDEX(PM_Cuka[],MATCH(PM_Kompleksais[[#This Row],[Dablībnieka numurs]],PM_Cuka[Dablībnieka numurs],0),14)</f>
        <v>0</v>
      </c>
      <c r="I229" s="217">
        <f>INDEX(PM_EULopi[],MATCH(PM_Kompleksais[[#This Row],[Dablībnieka numurs]],PM_EULopi[Dablībnieka numurs],0),33)</f>
        <v>0</v>
      </c>
      <c r="J229" s="215" t="str">
        <f>INDEX(PM_EULopi[],MATCH(PM_Kompleksais[[#This Row],[Dablībnieka numurs]],PM_EULopi[Dablībnieka numurs],0),35)</f>
        <v>NAV</v>
      </c>
      <c r="K229" s="216">
        <f>INDEX(PM_EULopi[],MATCH(PM_Kompleksais[[#This Row],[Dablībnieka numurs]],PM_EULopi[Dablībnieka numurs],0),36)</f>
        <v>0</v>
      </c>
      <c r="L229" s="217">
        <f>INDEX(PM_Sportings[],MATCH(PM_Kompleksais[[#This Row],[Dablībnieka numurs]],PM_Sportings[Dablībnieka numurs],0),6)</f>
        <v>0</v>
      </c>
      <c r="M229" s="215" t="str">
        <f>INDEX(PM_Sportings[],MATCH(PM_Kompleksais[[#This Row],[Dablībnieka numurs]],PM_Sportings[Dablībnieka numurs],0),7)</f>
        <v>NAV</v>
      </c>
      <c r="N229" s="216">
        <f>INDEX(PM_Sportings[],MATCH(PM_Kompleksais[[#This Row],[Dablībnieka numurs]],PM_Sportings[Dablībnieka numurs],0),8)</f>
        <v>0</v>
      </c>
      <c r="O22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2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29" s="220" t="str">
        <f>IF(ISNUMBER(PM_Kompleksais[[#This Row],[Vietu
Summa
(AUTO)]]),RANK(PM_Kompleksais[[#This Row],[Vietu
Summa
(AUTO)]],PM_Kompleksais[Vietu
Summa
(AUTO)],1),"Trūkst Rezultāts")</f>
        <v>Trūkst Rezultāts</v>
      </c>
      <c r="R22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0" spans="2:18" ht="15" x14ac:dyDescent="0.25">
      <c r="B230" s="90">
        <v>224</v>
      </c>
      <c r="C230" s="91">
        <f>INDEX(PM_Dalibnieki[],MATCH(PM_Kompleksais[[#This Row],[Dablībnieka numurs]],PM_Dalibnieki[Dablībnieka numurs],0),2)</f>
        <v>0</v>
      </c>
      <c r="D230" s="91">
        <f>INDEX(PM_Dalibnieki[],MATCH(PM_Kompleksais[[#This Row],[Dablībnieka numurs]],PM_Dalibnieki[Dablībnieka numurs],0),3)</f>
        <v>0</v>
      </c>
      <c r="E230" s="92">
        <f>INDEX(PM_Dalibnieki[],MATCH(PM_Kompleksais[[#This Row],[Dablībnieka numurs]],PM_Dalibnieki[Dablībnieka numurs],0),4)</f>
        <v>0</v>
      </c>
      <c r="F230" s="93">
        <f>INDEX(PM_Cuka[],MATCH(PM_Kompleksais[[#This Row],[Dablībnieka numurs]],PM_Cuka[Dablībnieka numurs],0),12)</f>
        <v>0</v>
      </c>
      <c r="G230" s="215" t="str">
        <f>INDEX(PM_Cuka[],MATCH(PM_Kompleksais[[#This Row],[Dablībnieka numurs]],PM_Cuka[Dablībnieka numurs],0),13)</f>
        <v>NAV</v>
      </c>
      <c r="H230" s="216">
        <f>INDEX(PM_Cuka[],MATCH(PM_Kompleksais[[#This Row],[Dablībnieka numurs]],PM_Cuka[Dablībnieka numurs],0),14)</f>
        <v>0</v>
      </c>
      <c r="I230" s="217">
        <f>INDEX(PM_EULopi[],MATCH(PM_Kompleksais[[#This Row],[Dablībnieka numurs]],PM_EULopi[Dablībnieka numurs],0),33)</f>
        <v>0</v>
      </c>
      <c r="J230" s="215" t="str">
        <f>INDEX(PM_EULopi[],MATCH(PM_Kompleksais[[#This Row],[Dablībnieka numurs]],PM_EULopi[Dablībnieka numurs],0),35)</f>
        <v>NAV</v>
      </c>
      <c r="K230" s="216">
        <f>INDEX(PM_EULopi[],MATCH(PM_Kompleksais[[#This Row],[Dablībnieka numurs]],PM_EULopi[Dablībnieka numurs],0),36)</f>
        <v>0</v>
      </c>
      <c r="L230" s="217">
        <f>INDEX(PM_Sportings[],MATCH(PM_Kompleksais[[#This Row],[Dablībnieka numurs]],PM_Sportings[Dablībnieka numurs],0),6)</f>
        <v>0</v>
      </c>
      <c r="M230" s="215" t="str">
        <f>INDEX(PM_Sportings[],MATCH(PM_Kompleksais[[#This Row],[Dablībnieka numurs]],PM_Sportings[Dablībnieka numurs],0),7)</f>
        <v>NAV</v>
      </c>
      <c r="N230" s="216">
        <f>INDEX(PM_Sportings[],MATCH(PM_Kompleksais[[#This Row],[Dablībnieka numurs]],PM_Sportings[Dablībnieka numurs],0),8)</f>
        <v>0</v>
      </c>
      <c r="O23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0" s="220" t="str">
        <f>IF(ISNUMBER(PM_Kompleksais[[#This Row],[Vietu
Summa
(AUTO)]]),RANK(PM_Kompleksais[[#This Row],[Vietu
Summa
(AUTO)]],PM_Kompleksais[Vietu
Summa
(AUTO)],1),"Trūkst Rezultāts")</f>
        <v>Trūkst Rezultāts</v>
      </c>
      <c r="R23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1" spans="2:18" ht="15" x14ac:dyDescent="0.25">
      <c r="B231" s="90">
        <v>225</v>
      </c>
      <c r="C231" s="91">
        <f>INDEX(PM_Dalibnieki[],MATCH(PM_Kompleksais[[#This Row],[Dablībnieka numurs]],PM_Dalibnieki[Dablībnieka numurs],0),2)</f>
        <v>0</v>
      </c>
      <c r="D231" s="91">
        <f>INDEX(PM_Dalibnieki[],MATCH(PM_Kompleksais[[#This Row],[Dablībnieka numurs]],PM_Dalibnieki[Dablībnieka numurs],0),3)</f>
        <v>0</v>
      </c>
      <c r="E231" s="92">
        <f>INDEX(PM_Dalibnieki[],MATCH(PM_Kompleksais[[#This Row],[Dablībnieka numurs]],PM_Dalibnieki[Dablībnieka numurs],0),4)</f>
        <v>0</v>
      </c>
      <c r="F231" s="93">
        <f>INDEX(PM_Cuka[],MATCH(PM_Kompleksais[[#This Row],[Dablībnieka numurs]],PM_Cuka[Dablībnieka numurs],0),12)</f>
        <v>0</v>
      </c>
      <c r="G231" s="215" t="str">
        <f>INDEX(PM_Cuka[],MATCH(PM_Kompleksais[[#This Row],[Dablībnieka numurs]],PM_Cuka[Dablībnieka numurs],0),13)</f>
        <v>NAV</v>
      </c>
      <c r="H231" s="216">
        <f>INDEX(PM_Cuka[],MATCH(PM_Kompleksais[[#This Row],[Dablībnieka numurs]],PM_Cuka[Dablībnieka numurs],0),14)</f>
        <v>0</v>
      </c>
      <c r="I231" s="217">
        <f>INDEX(PM_EULopi[],MATCH(PM_Kompleksais[[#This Row],[Dablībnieka numurs]],PM_EULopi[Dablībnieka numurs],0),33)</f>
        <v>0</v>
      </c>
      <c r="J231" s="215" t="str">
        <f>INDEX(PM_EULopi[],MATCH(PM_Kompleksais[[#This Row],[Dablībnieka numurs]],PM_EULopi[Dablībnieka numurs],0),35)</f>
        <v>NAV</v>
      </c>
      <c r="K231" s="216">
        <f>INDEX(PM_EULopi[],MATCH(PM_Kompleksais[[#This Row],[Dablībnieka numurs]],PM_EULopi[Dablībnieka numurs],0),36)</f>
        <v>0</v>
      </c>
      <c r="L231" s="217">
        <f>INDEX(PM_Sportings[],MATCH(PM_Kompleksais[[#This Row],[Dablībnieka numurs]],PM_Sportings[Dablībnieka numurs],0),6)</f>
        <v>0</v>
      </c>
      <c r="M231" s="215" t="str">
        <f>INDEX(PM_Sportings[],MATCH(PM_Kompleksais[[#This Row],[Dablībnieka numurs]],PM_Sportings[Dablībnieka numurs],0),7)</f>
        <v>NAV</v>
      </c>
      <c r="N231" s="216">
        <f>INDEX(PM_Sportings[],MATCH(PM_Kompleksais[[#This Row],[Dablībnieka numurs]],PM_Sportings[Dablībnieka numurs],0),8)</f>
        <v>0</v>
      </c>
      <c r="O23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1" s="220" t="str">
        <f>IF(ISNUMBER(PM_Kompleksais[[#This Row],[Vietu
Summa
(AUTO)]]),RANK(PM_Kompleksais[[#This Row],[Vietu
Summa
(AUTO)]],PM_Kompleksais[Vietu
Summa
(AUTO)],1),"Trūkst Rezultāts")</f>
        <v>Trūkst Rezultāts</v>
      </c>
      <c r="R23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2" spans="2:18" ht="15" x14ac:dyDescent="0.25">
      <c r="B232" s="90">
        <v>226</v>
      </c>
      <c r="C232" s="91">
        <f>INDEX(PM_Dalibnieki[],MATCH(PM_Kompleksais[[#This Row],[Dablībnieka numurs]],PM_Dalibnieki[Dablībnieka numurs],0),2)</f>
        <v>0</v>
      </c>
      <c r="D232" s="91">
        <f>INDEX(PM_Dalibnieki[],MATCH(PM_Kompleksais[[#This Row],[Dablībnieka numurs]],PM_Dalibnieki[Dablībnieka numurs],0),3)</f>
        <v>0</v>
      </c>
      <c r="E232" s="92">
        <f>INDEX(PM_Dalibnieki[],MATCH(PM_Kompleksais[[#This Row],[Dablībnieka numurs]],PM_Dalibnieki[Dablībnieka numurs],0),4)</f>
        <v>0</v>
      </c>
      <c r="F232" s="93">
        <f>INDEX(PM_Cuka[],MATCH(PM_Kompleksais[[#This Row],[Dablībnieka numurs]],PM_Cuka[Dablībnieka numurs],0),12)</f>
        <v>0</v>
      </c>
      <c r="G232" s="215" t="str">
        <f>INDEX(PM_Cuka[],MATCH(PM_Kompleksais[[#This Row],[Dablībnieka numurs]],PM_Cuka[Dablībnieka numurs],0),13)</f>
        <v>NAV</v>
      </c>
      <c r="H232" s="216">
        <f>INDEX(PM_Cuka[],MATCH(PM_Kompleksais[[#This Row],[Dablībnieka numurs]],PM_Cuka[Dablībnieka numurs],0),14)</f>
        <v>0</v>
      </c>
      <c r="I232" s="217">
        <f>INDEX(PM_EULopi[],MATCH(PM_Kompleksais[[#This Row],[Dablībnieka numurs]],PM_EULopi[Dablībnieka numurs],0),33)</f>
        <v>0</v>
      </c>
      <c r="J232" s="215" t="str">
        <f>INDEX(PM_EULopi[],MATCH(PM_Kompleksais[[#This Row],[Dablībnieka numurs]],PM_EULopi[Dablībnieka numurs],0),35)</f>
        <v>NAV</v>
      </c>
      <c r="K232" s="216">
        <f>INDEX(PM_EULopi[],MATCH(PM_Kompleksais[[#This Row],[Dablībnieka numurs]],PM_EULopi[Dablībnieka numurs],0),36)</f>
        <v>0</v>
      </c>
      <c r="L232" s="217">
        <f>INDEX(PM_Sportings[],MATCH(PM_Kompleksais[[#This Row],[Dablībnieka numurs]],PM_Sportings[Dablībnieka numurs],0),6)</f>
        <v>0</v>
      </c>
      <c r="M232" s="215" t="str">
        <f>INDEX(PM_Sportings[],MATCH(PM_Kompleksais[[#This Row],[Dablībnieka numurs]],PM_Sportings[Dablībnieka numurs],0),7)</f>
        <v>NAV</v>
      </c>
      <c r="N232" s="216">
        <f>INDEX(PM_Sportings[],MATCH(PM_Kompleksais[[#This Row],[Dablībnieka numurs]],PM_Sportings[Dablībnieka numurs],0),8)</f>
        <v>0</v>
      </c>
      <c r="O23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2" s="220" t="str">
        <f>IF(ISNUMBER(PM_Kompleksais[[#This Row],[Vietu
Summa
(AUTO)]]),RANK(PM_Kompleksais[[#This Row],[Vietu
Summa
(AUTO)]],PM_Kompleksais[Vietu
Summa
(AUTO)],1),"Trūkst Rezultāts")</f>
        <v>Trūkst Rezultāts</v>
      </c>
      <c r="R23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3" spans="2:18" ht="15" x14ac:dyDescent="0.25">
      <c r="B233" s="90">
        <v>227</v>
      </c>
      <c r="C233" s="91">
        <f>INDEX(PM_Dalibnieki[],MATCH(PM_Kompleksais[[#This Row],[Dablībnieka numurs]],PM_Dalibnieki[Dablībnieka numurs],0),2)</f>
        <v>0</v>
      </c>
      <c r="D233" s="91">
        <f>INDEX(PM_Dalibnieki[],MATCH(PM_Kompleksais[[#This Row],[Dablībnieka numurs]],PM_Dalibnieki[Dablībnieka numurs],0),3)</f>
        <v>0</v>
      </c>
      <c r="E233" s="92">
        <f>INDEX(PM_Dalibnieki[],MATCH(PM_Kompleksais[[#This Row],[Dablībnieka numurs]],PM_Dalibnieki[Dablībnieka numurs],0),4)</f>
        <v>0</v>
      </c>
      <c r="F233" s="93">
        <f>INDEX(PM_Cuka[],MATCH(PM_Kompleksais[[#This Row],[Dablībnieka numurs]],PM_Cuka[Dablībnieka numurs],0),12)</f>
        <v>0</v>
      </c>
      <c r="G233" s="215" t="str">
        <f>INDEX(PM_Cuka[],MATCH(PM_Kompleksais[[#This Row],[Dablībnieka numurs]],PM_Cuka[Dablībnieka numurs],0),13)</f>
        <v>NAV</v>
      </c>
      <c r="H233" s="216">
        <f>INDEX(PM_Cuka[],MATCH(PM_Kompleksais[[#This Row],[Dablībnieka numurs]],PM_Cuka[Dablībnieka numurs],0),14)</f>
        <v>0</v>
      </c>
      <c r="I233" s="217">
        <f>INDEX(PM_EULopi[],MATCH(PM_Kompleksais[[#This Row],[Dablībnieka numurs]],PM_EULopi[Dablībnieka numurs],0),33)</f>
        <v>0</v>
      </c>
      <c r="J233" s="215" t="str">
        <f>INDEX(PM_EULopi[],MATCH(PM_Kompleksais[[#This Row],[Dablībnieka numurs]],PM_EULopi[Dablībnieka numurs],0),35)</f>
        <v>NAV</v>
      </c>
      <c r="K233" s="216">
        <f>INDEX(PM_EULopi[],MATCH(PM_Kompleksais[[#This Row],[Dablībnieka numurs]],PM_EULopi[Dablībnieka numurs],0),36)</f>
        <v>0</v>
      </c>
      <c r="L233" s="217">
        <f>INDEX(PM_Sportings[],MATCH(PM_Kompleksais[[#This Row],[Dablībnieka numurs]],PM_Sportings[Dablībnieka numurs],0),6)</f>
        <v>0</v>
      </c>
      <c r="M233" s="215" t="str">
        <f>INDEX(PM_Sportings[],MATCH(PM_Kompleksais[[#This Row],[Dablībnieka numurs]],PM_Sportings[Dablībnieka numurs],0),7)</f>
        <v>NAV</v>
      </c>
      <c r="N233" s="216">
        <f>INDEX(PM_Sportings[],MATCH(PM_Kompleksais[[#This Row],[Dablībnieka numurs]],PM_Sportings[Dablībnieka numurs],0),8)</f>
        <v>0</v>
      </c>
      <c r="O23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3" s="220" t="str">
        <f>IF(ISNUMBER(PM_Kompleksais[[#This Row],[Vietu
Summa
(AUTO)]]),RANK(PM_Kompleksais[[#This Row],[Vietu
Summa
(AUTO)]],PM_Kompleksais[Vietu
Summa
(AUTO)],1),"Trūkst Rezultāts")</f>
        <v>Trūkst Rezultāts</v>
      </c>
      <c r="R23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4" spans="2:18" ht="15" x14ac:dyDescent="0.25">
      <c r="B234" s="90">
        <v>228</v>
      </c>
      <c r="C234" s="91">
        <f>INDEX(PM_Dalibnieki[],MATCH(PM_Kompleksais[[#This Row],[Dablībnieka numurs]],PM_Dalibnieki[Dablībnieka numurs],0),2)</f>
        <v>0</v>
      </c>
      <c r="D234" s="91">
        <f>INDEX(PM_Dalibnieki[],MATCH(PM_Kompleksais[[#This Row],[Dablībnieka numurs]],PM_Dalibnieki[Dablībnieka numurs],0),3)</f>
        <v>0</v>
      </c>
      <c r="E234" s="92">
        <f>INDEX(PM_Dalibnieki[],MATCH(PM_Kompleksais[[#This Row],[Dablībnieka numurs]],PM_Dalibnieki[Dablībnieka numurs],0),4)</f>
        <v>0</v>
      </c>
      <c r="F234" s="93">
        <f>INDEX(PM_Cuka[],MATCH(PM_Kompleksais[[#This Row],[Dablībnieka numurs]],PM_Cuka[Dablībnieka numurs],0),12)</f>
        <v>0</v>
      </c>
      <c r="G234" s="215" t="str">
        <f>INDEX(PM_Cuka[],MATCH(PM_Kompleksais[[#This Row],[Dablībnieka numurs]],PM_Cuka[Dablībnieka numurs],0),13)</f>
        <v>NAV</v>
      </c>
      <c r="H234" s="216">
        <f>INDEX(PM_Cuka[],MATCH(PM_Kompleksais[[#This Row],[Dablībnieka numurs]],PM_Cuka[Dablībnieka numurs],0),14)</f>
        <v>0</v>
      </c>
      <c r="I234" s="217">
        <f>INDEX(PM_EULopi[],MATCH(PM_Kompleksais[[#This Row],[Dablībnieka numurs]],PM_EULopi[Dablībnieka numurs],0),33)</f>
        <v>0</v>
      </c>
      <c r="J234" s="215" t="str">
        <f>INDEX(PM_EULopi[],MATCH(PM_Kompleksais[[#This Row],[Dablībnieka numurs]],PM_EULopi[Dablībnieka numurs],0),35)</f>
        <v>NAV</v>
      </c>
      <c r="K234" s="216">
        <f>INDEX(PM_EULopi[],MATCH(PM_Kompleksais[[#This Row],[Dablībnieka numurs]],PM_EULopi[Dablībnieka numurs],0),36)</f>
        <v>0</v>
      </c>
      <c r="L234" s="217">
        <f>INDEX(PM_Sportings[],MATCH(PM_Kompleksais[[#This Row],[Dablībnieka numurs]],PM_Sportings[Dablībnieka numurs],0),6)</f>
        <v>0</v>
      </c>
      <c r="M234" s="215" t="str">
        <f>INDEX(PM_Sportings[],MATCH(PM_Kompleksais[[#This Row],[Dablībnieka numurs]],PM_Sportings[Dablībnieka numurs],0),7)</f>
        <v>NAV</v>
      </c>
      <c r="N234" s="216">
        <f>INDEX(PM_Sportings[],MATCH(PM_Kompleksais[[#This Row],[Dablībnieka numurs]],PM_Sportings[Dablībnieka numurs],0),8)</f>
        <v>0</v>
      </c>
      <c r="O23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4" s="220" t="str">
        <f>IF(ISNUMBER(PM_Kompleksais[[#This Row],[Vietu
Summa
(AUTO)]]),RANK(PM_Kompleksais[[#This Row],[Vietu
Summa
(AUTO)]],PM_Kompleksais[Vietu
Summa
(AUTO)],1),"Trūkst Rezultāts")</f>
        <v>Trūkst Rezultāts</v>
      </c>
      <c r="R23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5" spans="2:18" ht="15" x14ac:dyDescent="0.25">
      <c r="B235" s="90">
        <v>229</v>
      </c>
      <c r="C235" s="91">
        <f>INDEX(PM_Dalibnieki[],MATCH(PM_Kompleksais[[#This Row],[Dablībnieka numurs]],PM_Dalibnieki[Dablībnieka numurs],0),2)</f>
        <v>0</v>
      </c>
      <c r="D235" s="91">
        <f>INDEX(PM_Dalibnieki[],MATCH(PM_Kompleksais[[#This Row],[Dablībnieka numurs]],PM_Dalibnieki[Dablībnieka numurs],0),3)</f>
        <v>0</v>
      </c>
      <c r="E235" s="92">
        <f>INDEX(PM_Dalibnieki[],MATCH(PM_Kompleksais[[#This Row],[Dablībnieka numurs]],PM_Dalibnieki[Dablībnieka numurs],0),4)</f>
        <v>0</v>
      </c>
      <c r="F235" s="93">
        <f>INDEX(PM_Cuka[],MATCH(PM_Kompleksais[[#This Row],[Dablībnieka numurs]],PM_Cuka[Dablībnieka numurs],0),12)</f>
        <v>0</v>
      </c>
      <c r="G235" s="215" t="str">
        <f>INDEX(PM_Cuka[],MATCH(PM_Kompleksais[[#This Row],[Dablībnieka numurs]],PM_Cuka[Dablībnieka numurs],0),13)</f>
        <v>NAV</v>
      </c>
      <c r="H235" s="216">
        <f>INDEX(PM_Cuka[],MATCH(PM_Kompleksais[[#This Row],[Dablībnieka numurs]],PM_Cuka[Dablībnieka numurs],0),14)</f>
        <v>0</v>
      </c>
      <c r="I235" s="217">
        <f>INDEX(PM_EULopi[],MATCH(PM_Kompleksais[[#This Row],[Dablībnieka numurs]],PM_EULopi[Dablībnieka numurs],0),33)</f>
        <v>0</v>
      </c>
      <c r="J235" s="215" t="str">
        <f>INDEX(PM_EULopi[],MATCH(PM_Kompleksais[[#This Row],[Dablībnieka numurs]],PM_EULopi[Dablībnieka numurs],0),35)</f>
        <v>NAV</v>
      </c>
      <c r="K235" s="216">
        <f>INDEX(PM_EULopi[],MATCH(PM_Kompleksais[[#This Row],[Dablībnieka numurs]],PM_EULopi[Dablībnieka numurs],0),36)</f>
        <v>0</v>
      </c>
      <c r="L235" s="217">
        <f>INDEX(PM_Sportings[],MATCH(PM_Kompleksais[[#This Row],[Dablībnieka numurs]],PM_Sportings[Dablībnieka numurs],0),6)</f>
        <v>0</v>
      </c>
      <c r="M235" s="215" t="str">
        <f>INDEX(PM_Sportings[],MATCH(PM_Kompleksais[[#This Row],[Dablībnieka numurs]],PM_Sportings[Dablībnieka numurs],0),7)</f>
        <v>NAV</v>
      </c>
      <c r="N235" s="216">
        <f>INDEX(PM_Sportings[],MATCH(PM_Kompleksais[[#This Row],[Dablībnieka numurs]],PM_Sportings[Dablībnieka numurs],0),8)</f>
        <v>0</v>
      </c>
      <c r="O23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5" s="220" t="str">
        <f>IF(ISNUMBER(PM_Kompleksais[[#This Row],[Vietu
Summa
(AUTO)]]),RANK(PM_Kompleksais[[#This Row],[Vietu
Summa
(AUTO)]],PM_Kompleksais[Vietu
Summa
(AUTO)],1),"Trūkst Rezultāts")</f>
        <v>Trūkst Rezultāts</v>
      </c>
      <c r="R23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6" spans="2:18" ht="15" x14ac:dyDescent="0.25">
      <c r="B236" s="90">
        <v>230</v>
      </c>
      <c r="C236" s="91">
        <f>INDEX(PM_Dalibnieki[],MATCH(PM_Kompleksais[[#This Row],[Dablībnieka numurs]],PM_Dalibnieki[Dablībnieka numurs],0),2)</f>
        <v>0</v>
      </c>
      <c r="D236" s="91">
        <f>INDEX(PM_Dalibnieki[],MATCH(PM_Kompleksais[[#This Row],[Dablībnieka numurs]],PM_Dalibnieki[Dablībnieka numurs],0),3)</f>
        <v>0</v>
      </c>
      <c r="E236" s="92">
        <f>INDEX(PM_Dalibnieki[],MATCH(PM_Kompleksais[[#This Row],[Dablībnieka numurs]],PM_Dalibnieki[Dablībnieka numurs],0),4)</f>
        <v>0</v>
      </c>
      <c r="F236" s="93">
        <f>INDEX(PM_Cuka[],MATCH(PM_Kompleksais[[#This Row],[Dablībnieka numurs]],PM_Cuka[Dablībnieka numurs],0),12)</f>
        <v>0</v>
      </c>
      <c r="G236" s="215" t="str">
        <f>INDEX(PM_Cuka[],MATCH(PM_Kompleksais[[#This Row],[Dablībnieka numurs]],PM_Cuka[Dablībnieka numurs],0),13)</f>
        <v>NAV</v>
      </c>
      <c r="H236" s="216">
        <f>INDEX(PM_Cuka[],MATCH(PM_Kompleksais[[#This Row],[Dablībnieka numurs]],PM_Cuka[Dablībnieka numurs],0),14)</f>
        <v>0</v>
      </c>
      <c r="I236" s="217">
        <f>INDEX(PM_EULopi[],MATCH(PM_Kompleksais[[#This Row],[Dablībnieka numurs]],PM_EULopi[Dablībnieka numurs],0),33)</f>
        <v>0</v>
      </c>
      <c r="J236" s="215" t="str">
        <f>INDEX(PM_EULopi[],MATCH(PM_Kompleksais[[#This Row],[Dablībnieka numurs]],PM_EULopi[Dablībnieka numurs],0),35)</f>
        <v>NAV</v>
      </c>
      <c r="K236" s="216">
        <f>INDEX(PM_EULopi[],MATCH(PM_Kompleksais[[#This Row],[Dablībnieka numurs]],PM_EULopi[Dablībnieka numurs],0),36)</f>
        <v>0</v>
      </c>
      <c r="L236" s="217">
        <f>INDEX(PM_Sportings[],MATCH(PM_Kompleksais[[#This Row],[Dablībnieka numurs]],PM_Sportings[Dablībnieka numurs],0),6)</f>
        <v>0</v>
      </c>
      <c r="M236" s="215" t="str">
        <f>INDEX(PM_Sportings[],MATCH(PM_Kompleksais[[#This Row],[Dablībnieka numurs]],PM_Sportings[Dablībnieka numurs],0),7)</f>
        <v>NAV</v>
      </c>
      <c r="N236" s="216">
        <f>INDEX(PM_Sportings[],MATCH(PM_Kompleksais[[#This Row],[Dablībnieka numurs]],PM_Sportings[Dablībnieka numurs],0),8)</f>
        <v>0</v>
      </c>
      <c r="O23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6" s="220" t="str">
        <f>IF(ISNUMBER(PM_Kompleksais[[#This Row],[Vietu
Summa
(AUTO)]]),RANK(PM_Kompleksais[[#This Row],[Vietu
Summa
(AUTO)]],PM_Kompleksais[Vietu
Summa
(AUTO)],1),"Trūkst Rezultāts")</f>
        <v>Trūkst Rezultāts</v>
      </c>
      <c r="R23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7" spans="2:18" ht="15" x14ac:dyDescent="0.25">
      <c r="B237" s="90">
        <v>231</v>
      </c>
      <c r="C237" s="91">
        <f>INDEX(PM_Dalibnieki[],MATCH(PM_Kompleksais[[#This Row],[Dablībnieka numurs]],PM_Dalibnieki[Dablībnieka numurs],0),2)</f>
        <v>0</v>
      </c>
      <c r="D237" s="91">
        <f>INDEX(PM_Dalibnieki[],MATCH(PM_Kompleksais[[#This Row],[Dablībnieka numurs]],PM_Dalibnieki[Dablībnieka numurs],0),3)</f>
        <v>0</v>
      </c>
      <c r="E237" s="92">
        <f>INDEX(PM_Dalibnieki[],MATCH(PM_Kompleksais[[#This Row],[Dablībnieka numurs]],PM_Dalibnieki[Dablībnieka numurs],0),4)</f>
        <v>0</v>
      </c>
      <c r="F237" s="93">
        <f>INDEX(PM_Cuka[],MATCH(PM_Kompleksais[[#This Row],[Dablībnieka numurs]],PM_Cuka[Dablībnieka numurs],0),12)</f>
        <v>0</v>
      </c>
      <c r="G237" s="215" t="str">
        <f>INDEX(PM_Cuka[],MATCH(PM_Kompleksais[[#This Row],[Dablībnieka numurs]],PM_Cuka[Dablībnieka numurs],0),13)</f>
        <v>NAV</v>
      </c>
      <c r="H237" s="216">
        <f>INDEX(PM_Cuka[],MATCH(PM_Kompleksais[[#This Row],[Dablībnieka numurs]],PM_Cuka[Dablībnieka numurs],0),14)</f>
        <v>0</v>
      </c>
      <c r="I237" s="217">
        <f>INDEX(PM_EULopi[],MATCH(PM_Kompleksais[[#This Row],[Dablībnieka numurs]],PM_EULopi[Dablībnieka numurs],0),33)</f>
        <v>0</v>
      </c>
      <c r="J237" s="215" t="str">
        <f>INDEX(PM_EULopi[],MATCH(PM_Kompleksais[[#This Row],[Dablībnieka numurs]],PM_EULopi[Dablībnieka numurs],0),35)</f>
        <v>NAV</v>
      </c>
      <c r="K237" s="216">
        <f>INDEX(PM_EULopi[],MATCH(PM_Kompleksais[[#This Row],[Dablībnieka numurs]],PM_EULopi[Dablībnieka numurs],0),36)</f>
        <v>0</v>
      </c>
      <c r="L237" s="217">
        <f>INDEX(PM_Sportings[],MATCH(PM_Kompleksais[[#This Row],[Dablībnieka numurs]],PM_Sportings[Dablībnieka numurs],0),6)</f>
        <v>0</v>
      </c>
      <c r="M237" s="215" t="str">
        <f>INDEX(PM_Sportings[],MATCH(PM_Kompleksais[[#This Row],[Dablībnieka numurs]],PM_Sportings[Dablībnieka numurs],0),7)</f>
        <v>NAV</v>
      </c>
      <c r="N237" s="216">
        <f>INDEX(PM_Sportings[],MATCH(PM_Kompleksais[[#This Row],[Dablībnieka numurs]],PM_Sportings[Dablībnieka numurs],0),8)</f>
        <v>0</v>
      </c>
      <c r="O23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7" s="220" t="str">
        <f>IF(ISNUMBER(PM_Kompleksais[[#This Row],[Vietu
Summa
(AUTO)]]),RANK(PM_Kompleksais[[#This Row],[Vietu
Summa
(AUTO)]],PM_Kompleksais[Vietu
Summa
(AUTO)],1),"Trūkst Rezultāts")</f>
        <v>Trūkst Rezultāts</v>
      </c>
      <c r="R23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8" spans="2:18" ht="15" x14ac:dyDescent="0.25">
      <c r="B238" s="90">
        <v>232</v>
      </c>
      <c r="C238" s="91">
        <f>INDEX(PM_Dalibnieki[],MATCH(PM_Kompleksais[[#This Row],[Dablībnieka numurs]],PM_Dalibnieki[Dablībnieka numurs],0),2)</f>
        <v>0</v>
      </c>
      <c r="D238" s="91">
        <f>INDEX(PM_Dalibnieki[],MATCH(PM_Kompleksais[[#This Row],[Dablībnieka numurs]],PM_Dalibnieki[Dablībnieka numurs],0),3)</f>
        <v>0</v>
      </c>
      <c r="E238" s="92">
        <f>INDEX(PM_Dalibnieki[],MATCH(PM_Kompleksais[[#This Row],[Dablībnieka numurs]],PM_Dalibnieki[Dablībnieka numurs],0),4)</f>
        <v>0</v>
      </c>
      <c r="F238" s="93">
        <f>INDEX(PM_Cuka[],MATCH(PM_Kompleksais[[#This Row],[Dablībnieka numurs]],PM_Cuka[Dablībnieka numurs],0),12)</f>
        <v>0</v>
      </c>
      <c r="G238" s="215" t="str">
        <f>INDEX(PM_Cuka[],MATCH(PM_Kompleksais[[#This Row],[Dablībnieka numurs]],PM_Cuka[Dablībnieka numurs],0),13)</f>
        <v>NAV</v>
      </c>
      <c r="H238" s="216">
        <f>INDEX(PM_Cuka[],MATCH(PM_Kompleksais[[#This Row],[Dablībnieka numurs]],PM_Cuka[Dablībnieka numurs],0),14)</f>
        <v>0</v>
      </c>
      <c r="I238" s="217">
        <f>INDEX(PM_EULopi[],MATCH(PM_Kompleksais[[#This Row],[Dablībnieka numurs]],PM_EULopi[Dablībnieka numurs],0),33)</f>
        <v>0</v>
      </c>
      <c r="J238" s="215" t="str">
        <f>INDEX(PM_EULopi[],MATCH(PM_Kompleksais[[#This Row],[Dablībnieka numurs]],PM_EULopi[Dablībnieka numurs],0),35)</f>
        <v>NAV</v>
      </c>
      <c r="K238" s="216">
        <f>INDEX(PM_EULopi[],MATCH(PM_Kompleksais[[#This Row],[Dablībnieka numurs]],PM_EULopi[Dablībnieka numurs],0),36)</f>
        <v>0</v>
      </c>
      <c r="L238" s="217">
        <f>INDEX(PM_Sportings[],MATCH(PM_Kompleksais[[#This Row],[Dablībnieka numurs]],PM_Sportings[Dablībnieka numurs],0),6)</f>
        <v>0</v>
      </c>
      <c r="M238" s="215" t="str">
        <f>INDEX(PM_Sportings[],MATCH(PM_Kompleksais[[#This Row],[Dablībnieka numurs]],PM_Sportings[Dablībnieka numurs],0),7)</f>
        <v>NAV</v>
      </c>
      <c r="N238" s="216">
        <f>INDEX(PM_Sportings[],MATCH(PM_Kompleksais[[#This Row],[Dablībnieka numurs]],PM_Sportings[Dablībnieka numurs],0),8)</f>
        <v>0</v>
      </c>
      <c r="O23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8" s="220" t="str">
        <f>IF(ISNUMBER(PM_Kompleksais[[#This Row],[Vietu
Summa
(AUTO)]]),RANK(PM_Kompleksais[[#This Row],[Vietu
Summa
(AUTO)]],PM_Kompleksais[Vietu
Summa
(AUTO)],1),"Trūkst Rezultāts")</f>
        <v>Trūkst Rezultāts</v>
      </c>
      <c r="R23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39" spans="2:18" ht="15" x14ac:dyDescent="0.25">
      <c r="B239" s="90">
        <v>233</v>
      </c>
      <c r="C239" s="91">
        <f>INDEX(PM_Dalibnieki[],MATCH(PM_Kompleksais[[#This Row],[Dablībnieka numurs]],PM_Dalibnieki[Dablībnieka numurs],0),2)</f>
        <v>0</v>
      </c>
      <c r="D239" s="91">
        <f>INDEX(PM_Dalibnieki[],MATCH(PM_Kompleksais[[#This Row],[Dablībnieka numurs]],PM_Dalibnieki[Dablībnieka numurs],0),3)</f>
        <v>0</v>
      </c>
      <c r="E239" s="92">
        <f>INDEX(PM_Dalibnieki[],MATCH(PM_Kompleksais[[#This Row],[Dablībnieka numurs]],PM_Dalibnieki[Dablībnieka numurs],0),4)</f>
        <v>0</v>
      </c>
      <c r="F239" s="93">
        <f>INDEX(PM_Cuka[],MATCH(PM_Kompleksais[[#This Row],[Dablībnieka numurs]],PM_Cuka[Dablībnieka numurs],0),12)</f>
        <v>0</v>
      </c>
      <c r="G239" s="215" t="str">
        <f>INDEX(PM_Cuka[],MATCH(PM_Kompleksais[[#This Row],[Dablībnieka numurs]],PM_Cuka[Dablībnieka numurs],0),13)</f>
        <v>NAV</v>
      </c>
      <c r="H239" s="216">
        <f>INDEX(PM_Cuka[],MATCH(PM_Kompleksais[[#This Row],[Dablībnieka numurs]],PM_Cuka[Dablībnieka numurs],0),14)</f>
        <v>0</v>
      </c>
      <c r="I239" s="217">
        <f>INDEX(PM_EULopi[],MATCH(PM_Kompleksais[[#This Row],[Dablībnieka numurs]],PM_EULopi[Dablībnieka numurs],0),33)</f>
        <v>0</v>
      </c>
      <c r="J239" s="215" t="str">
        <f>INDEX(PM_EULopi[],MATCH(PM_Kompleksais[[#This Row],[Dablībnieka numurs]],PM_EULopi[Dablībnieka numurs],0),35)</f>
        <v>NAV</v>
      </c>
      <c r="K239" s="216">
        <f>INDEX(PM_EULopi[],MATCH(PM_Kompleksais[[#This Row],[Dablībnieka numurs]],PM_EULopi[Dablībnieka numurs],0),36)</f>
        <v>0</v>
      </c>
      <c r="L239" s="217">
        <f>INDEX(PM_Sportings[],MATCH(PM_Kompleksais[[#This Row],[Dablībnieka numurs]],PM_Sportings[Dablībnieka numurs],0),6)</f>
        <v>0</v>
      </c>
      <c r="M239" s="215" t="str">
        <f>INDEX(PM_Sportings[],MATCH(PM_Kompleksais[[#This Row],[Dablībnieka numurs]],PM_Sportings[Dablībnieka numurs],0),7)</f>
        <v>NAV</v>
      </c>
      <c r="N239" s="216">
        <f>INDEX(PM_Sportings[],MATCH(PM_Kompleksais[[#This Row],[Dablībnieka numurs]],PM_Sportings[Dablībnieka numurs],0),8)</f>
        <v>0</v>
      </c>
      <c r="O23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3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39" s="220" t="str">
        <f>IF(ISNUMBER(PM_Kompleksais[[#This Row],[Vietu
Summa
(AUTO)]]),RANK(PM_Kompleksais[[#This Row],[Vietu
Summa
(AUTO)]],PM_Kompleksais[Vietu
Summa
(AUTO)],1),"Trūkst Rezultāts")</f>
        <v>Trūkst Rezultāts</v>
      </c>
      <c r="R23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0" spans="2:18" ht="15" x14ac:dyDescent="0.25">
      <c r="B240" s="90">
        <v>234</v>
      </c>
      <c r="C240" s="91">
        <f>INDEX(PM_Dalibnieki[],MATCH(PM_Kompleksais[[#This Row],[Dablībnieka numurs]],PM_Dalibnieki[Dablībnieka numurs],0),2)</f>
        <v>0</v>
      </c>
      <c r="D240" s="91">
        <f>INDEX(PM_Dalibnieki[],MATCH(PM_Kompleksais[[#This Row],[Dablībnieka numurs]],PM_Dalibnieki[Dablībnieka numurs],0),3)</f>
        <v>0</v>
      </c>
      <c r="E240" s="92">
        <f>INDEX(PM_Dalibnieki[],MATCH(PM_Kompleksais[[#This Row],[Dablībnieka numurs]],PM_Dalibnieki[Dablībnieka numurs],0),4)</f>
        <v>0</v>
      </c>
      <c r="F240" s="93">
        <f>INDEX(PM_Cuka[],MATCH(PM_Kompleksais[[#This Row],[Dablībnieka numurs]],PM_Cuka[Dablībnieka numurs],0),12)</f>
        <v>0</v>
      </c>
      <c r="G240" s="215" t="str">
        <f>INDEX(PM_Cuka[],MATCH(PM_Kompleksais[[#This Row],[Dablībnieka numurs]],PM_Cuka[Dablībnieka numurs],0),13)</f>
        <v>NAV</v>
      </c>
      <c r="H240" s="216">
        <f>INDEX(PM_Cuka[],MATCH(PM_Kompleksais[[#This Row],[Dablībnieka numurs]],PM_Cuka[Dablībnieka numurs],0),14)</f>
        <v>0</v>
      </c>
      <c r="I240" s="217">
        <f>INDEX(PM_EULopi[],MATCH(PM_Kompleksais[[#This Row],[Dablībnieka numurs]],PM_EULopi[Dablībnieka numurs],0),33)</f>
        <v>0</v>
      </c>
      <c r="J240" s="215" t="str">
        <f>INDEX(PM_EULopi[],MATCH(PM_Kompleksais[[#This Row],[Dablībnieka numurs]],PM_EULopi[Dablībnieka numurs],0),35)</f>
        <v>NAV</v>
      </c>
      <c r="K240" s="216">
        <f>INDEX(PM_EULopi[],MATCH(PM_Kompleksais[[#This Row],[Dablībnieka numurs]],PM_EULopi[Dablībnieka numurs],0),36)</f>
        <v>0</v>
      </c>
      <c r="L240" s="217">
        <f>INDEX(PM_Sportings[],MATCH(PM_Kompleksais[[#This Row],[Dablībnieka numurs]],PM_Sportings[Dablībnieka numurs],0),6)</f>
        <v>0</v>
      </c>
      <c r="M240" s="215" t="str">
        <f>INDEX(PM_Sportings[],MATCH(PM_Kompleksais[[#This Row],[Dablībnieka numurs]],PM_Sportings[Dablībnieka numurs],0),7)</f>
        <v>NAV</v>
      </c>
      <c r="N240" s="216">
        <f>INDEX(PM_Sportings[],MATCH(PM_Kompleksais[[#This Row],[Dablībnieka numurs]],PM_Sportings[Dablībnieka numurs],0),8)</f>
        <v>0</v>
      </c>
      <c r="O24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0" s="220" t="str">
        <f>IF(ISNUMBER(PM_Kompleksais[[#This Row],[Vietu
Summa
(AUTO)]]),RANK(PM_Kompleksais[[#This Row],[Vietu
Summa
(AUTO)]],PM_Kompleksais[Vietu
Summa
(AUTO)],1),"Trūkst Rezultāts")</f>
        <v>Trūkst Rezultāts</v>
      </c>
      <c r="R24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1" spans="2:18" ht="15" x14ac:dyDescent="0.25">
      <c r="B241" s="90">
        <v>235</v>
      </c>
      <c r="C241" s="91">
        <f>INDEX(PM_Dalibnieki[],MATCH(PM_Kompleksais[[#This Row],[Dablībnieka numurs]],PM_Dalibnieki[Dablībnieka numurs],0),2)</f>
        <v>0</v>
      </c>
      <c r="D241" s="91">
        <f>INDEX(PM_Dalibnieki[],MATCH(PM_Kompleksais[[#This Row],[Dablībnieka numurs]],PM_Dalibnieki[Dablībnieka numurs],0),3)</f>
        <v>0</v>
      </c>
      <c r="E241" s="92">
        <f>INDEX(PM_Dalibnieki[],MATCH(PM_Kompleksais[[#This Row],[Dablībnieka numurs]],PM_Dalibnieki[Dablībnieka numurs],0),4)</f>
        <v>0</v>
      </c>
      <c r="F241" s="93">
        <f>INDEX(PM_Cuka[],MATCH(PM_Kompleksais[[#This Row],[Dablībnieka numurs]],PM_Cuka[Dablībnieka numurs],0),12)</f>
        <v>0</v>
      </c>
      <c r="G241" s="215" t="str">
        <f>INDEX(PM_Cuka[],MATCH(PM_Kompleksais[[#This Row],[Dablībnieka numurs]],PM_Cuka[Dablībnieka numurs],0),13)</f>
        <v>NAV</v>
      </c>
      <c r="H241" s="216">
        <f>INDEX(PM_Cuka[],MATCH(PM_Kompleksais[[#This Row],[Dablībnieka numurs]],PM_Cuka[Dablībnieka numurs],0),14)</f>
        <v>0</v>
      </c>
      <c r="I241" s="217">
        <f>INDEX(PM_EULopi[],MATCH(PM_Kompleksais[[#This Row],[Dablībnieka numurs]],PM_EULopi[Dablībnieka numurs],0),33)</f>
        <v>0</v>
      </c>
      <c r="J241" s="215" t="str">
        <f>INDEX(PM_EULopi[],MATCH(PM_Kompleksais[[#This Row],[Dablībnieka numurs]],PM_EULopi[Dablībnieka numurs],0),35)</f>
        <v>NAV</v>
      </c>
      <c r="K241" s="216">
        <f>INDEX(PM_EULopi[],MATCH(PM_Kompleksais[[#This Row],[Dablībnieka numurs]],PM_EULopi[Dablībnieka numurs],0),36)</f>
        <v>0</v>
      </c>
      <c r="L241" s="217">
        <f>INDEX(PM_Sportings[],MATCH(PM_Kompleksais[[#This Row],[Dablībnieka numurs]],PM_Sportings[Dablībnieka numurs],0),6)</f>
        <v>0</v>
      </c>
      <c r="M241" s="215" t="str">
        <f>INDEX(PM_Sportings[],MATCH(PM_Kompleksais[[#This Row],[Dablībnieka numurs]],PM_Sportings[Dablībnieka numurs],0),7)</f>
        <v>NAV</v>
      </c>
      <c r="N241" s="216">
        <f>INDEX(PM_Sportings[],MATCH(PM_Kompleksais[[#This Row],[Dablībnieka numurs]],PM_Sportings[Dablībnieka numurs],0),8)</f>
        <v>0</v>
      </c>
      <c r="O24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1" s="220" t="str">
        <f>IF(ISNUMBER(PM_Kompleksais[[#This Row],[Vietu
Summa
(AUTO)]]),RANK(PM_Kompleksais[[#This Row],[Vietu
Summa
(AUTO)]],PM_Kompleksais[Vietu
Summa
(AUTO)],1),"Trūkst Rezultāts")</f>
        <v>Trūkst Rezultāts</v>
      </c>
      <c r="R24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2" spans="2:18" ht="15" x14ac:dyDescent="0.25">
      <c r="B242" s="90">
        <v>236</v>
      </c>
      <c r="C242" s="91">
        <f>INDEX(PM_Dalibnieki[],MATCH(PM_Kompleksais[[#This Row],[Dablībnieka numurs]],PM_Dalibnieki[Dablībnieka numurs],0),2)</f>
        <v>0</v>
      </c>
      <c r="D242" s="91">
        <f>INDEX(PM_Dalibnieki[],MATCH(PM_Kompleksais[[#This Row],[Dablībnieka numurs]],PM_Dalibnieki[Dablībnieka numurs],0),3)</f>
        <v>0</v>
      </c>
      <c r="E242" s="92">
        <f>INDEX(PM_Dalibnieki[],MATCH(PM_Kompleksais[[#This Row],[Dablībnieka numurs]],PM_Dalibnieki[Dablībnieka numurs],0),4)</f>
        <v>0</v>
      </c>
      <c r="F242" s="93">
        <f>INDEX(PM_Cuka[],MATCH(PM_Kompleksais[[#This Row],[Dablībnieka numurs]],PM_Cuka[Dablībnieka numurs],0),12)</f>
        <v>0</v>
      </c>
      <c r="G242" s="215" t="str">
        <f>INDEX(PM_Cuka[],MATCH(PM_Kompleksais[[#This Row],[Dablībnieka numurs]],PM_Cuka[Dablībnieka numurs],0),13)</f>
        <v>NAV</v>
      </c>
      <c r="H242" s="216">
        <f>INDEX(PM_Cuka[],MATCH(PM_Kompleksais[[#This Row],[Dablībnieka numurs]],PM_Cuka[Dablībnieka numurs],0),14)</f>
        <v>0</v>
      </c>
      <c r="I242" s="217">
        <f>INDEX(PM_EULopi[],MATCH(PM_Kompleksais[[#This Row],[Dablībnieka numurs]],PM_EULopi[Dablībnieka numurs],0),33)</f>
        <v>0</v>
      </c>
      <c r="J242" s="215" t="str">
        <f>INDEX(PM_EULopi[],MATCH(PM_Kompleksais[[#This Row],[Dablībnieka numurs]],PM_EULopi[Dablībnieka numurs],0),35)</f>
        <v>NAV</v>
      </c>
      <c r="K242" s="216">
        <f>INDEX(PM_EULopi[],MATCH(PM_Kompleksais[[#This Row],[Dablībnieka numurs]],PM_EULopi[Dablībnieka numurs],0),36)</f>
        <v>0</v>
      </c>
      <c r="L242" s="217">
        <f>INDEX(PM_Sportings[],MATCH(PM_Kompleksais[[#This Row],[Dablībnieka numurs]],PM_Sportings[Dablībnieka numurs],0),6)</f>
        <v>0</v>
      </c>
      <c r="M242" s="215" t="str">
        <f>INDEX(PM_Sportings[],MATCH(PM_Kompleksais[[#This Row],[Dablībnieka numurs]],PM_Sportings[Dablībnieka numurs],0),7)</f>
        <v>NAV</v>
      </c>
      <c r="N242" s="216">
        <f>INDEX(PM_Sportings[],MATCH(PM_Kompleksais[[#This Row],[Dablībnieka numurs]],PM_Sportings[Dablībnieka numurs],0),8)</f>
        <v>0</v>
      </c>
      <c r="O24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2" s="220" t="str">
        <f>IF(ISNUMBER(PM_Kompleksais[[#This Row],[Vietu
Summa
(AUTO)]]),RANK(PM_Kompleksais[[#This Row],[Vietu
Summa
(AUTO)]],PM_Kompleksais[Vietu
Summa
(AUTO)],1),"Trūkst Rezultāts")</f>
        <v>Trūkst Rezultāts</v>
      </c>
      <c r="R24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3" spans="2:18" ht="15" x14ac:dyDescent="0.25">
      <c r="B243" s="90">
        <v>237</v>
      </c>
      <c r="C243" s="91">
        <f>INDEX(PM_Dalibnieki[],MATCH(PM_Kompleksais[[#This Row],[Dablībnieka numurs]],PM_Dalibnieki[Dablībnieka numurs],0),2)</f>
        <v>0</v>
      </c>
      <c r="D243" s="91">
        <f>INDEX(PM_Dalibnieki[],MATCH(PM_Kompleksais[[#This Row],[Dablībnieka numurs]],PM_Dalibnieki[Dablībnieka numurs],0),3)</f>
        <v>0</v>
      </c>
      <c r="E243" s="92">
        <f>INDEX(PM_Dalibnieki[],MATCH(PM_Kompleksais[[#This Row],[Dablībnieka numurs]],PM_Dalibnieki[Dablībnieka numurs],0),4)</f>
        <v>0</v>
      </c>
      <c r="F243" s="93">
        <f>INDEX(PM_Cuka[],MATCH(PM_Kompleksais[[#This Row],[Dablībnieka numurs]],PM_Cuka[Dablībnieka numurs],0),12)</f>
        <v>0</v>
      </c>
      <c r="G243" s="215" t="str">
        <f>INDEX(PM_Cuka[],MATCH(PM_Kompleksais[[#This Row],[Dablībnieka numurs]],PM_Cuka[Dablībnieka numurs],0),13)</f>
        <v>NAV</v>
      </c>
      <c r="H243" s="216">
        <f>INDEX(PM_Cuka[],MATCH(PM_Kompleksais[[#This Row],[Dablībnieka numurs]],PM_Cuka[Dablībnieka numurs],0),14)</f>
        <v>0</v>
      </c>
      <c r="I243" s="217">
        <f>INDEX(PM_EULopi[],MATCH(PM_Kompleksais[[#This Row],[Dablībnieka numurs]],PM_EULopi[Dablībnieka numurs],0),33)</f>
        <v>0</v>
      </c>
      <c r="J243" s="215" t="str">
        <f>INDEX(PM_EULopi[],MATCH(PM_Kompleksais[[#This Row],[Dablībnieka numurs]],PM_EULopi[Dablībnieka numurs],0),35)</f>
        <v>NAV</v>
      </c>
      <c r="K243" s="216">
        <f>INDEX(PM_EULopi[],MATCH(PM_Kompleksais[[#This Row],[Dablībnieka numurs]],PM_EULopi[Dablībnieka numurs],0),36)</f>
        <v>0</v>
      </c>
      <c r="L243" s="217">
        <f>INDEX(PM_Sportings[],MATCH(PM_Kompleksais[[#This Row],[Dablībnieka numurs]],PM_Sportings[Dablībnieka numurs],0),6)</f>
        <v>0</v>
      </c>
      <c r="M243" s="215" t="str">
        <f>INDEX(PM_Sportings[],MATCH(PM_Kompleksais[[#This Row],[Dablībnieka numurs]],PM_Sportings[Dablībnieka numurs],0),7)</f>
        <v>NAV</v>
      </c>
      <c r="N243" s="216">
        <f>INDEX(PM_Sportings[],MATCH(PM_Kompleksais[[#This Row],[Dablībnieka numurs]],PM_Sportings[Dablībnieka numurs],0),8)</f>
        <v>0</v>
      </c>
      <c r="O24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3" s="220" t="str">
        <f>IF(ISNUMBER(PM_Kompleksais[[#This Row],[Vietu
Summa
(AUTO)]]),RANK(PM_Kompleksais[[#This Row],[Vietu
Summa
(AUTO)]],PM_Kompleksais[Vietu
Summa
(AUTO)],1),"Trūkst Rezultāts")</f>
        <v>Trūkst Rezultāts</v>
      </c>
      <c r="R24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4" spans="2:18" ht="15" x14ac:dyDescent="0.25">
      <c r="B244" s="90">
        <v>238</v>
      </c>
      <c r="C244" s="91">
        <f>INDEX(PM_Dalibnieki[],MATCH(PM_Kompleksais[[#This Row],[Dablībnieka numurs]],PM_Dalibnieki[Dablībnieka numurs],0),2)</f>
        <v>0</v>
      </c>
      <c r="D244" s="91">
        <f>INDEX(PM_Dalibnieki[],MATCH(PM_Kompleksais[[#This Row],[Dablībnieka numurs]],PM_Dalibnieki[Dablībnieka numurs],0),3)</f>
        <v>0</v>
      </c>
      <c r="E244" s="92">
        <f>INDEX(PM_Dalibnieki[],MATCH(PM_Kompleksais[[#This Row],[Dablībnieka numurs]],PM_Dalibnieki[Dablībnieka numurs],0),4)</f>
        <v>0</v>
      </c>
      <c r="F244" s="93">
        <f>INDEX(PM_Cuka[],MATCH(PM_Kompleksais[[#This Row],[Dablībnieka numurs]],PM_Cuka[Dablībnieka numurs],0),12)</f>
        <v>0</v>
      </c>
      <c r="G244" s="215" t="str">
        <f>INDEX(PM_Cuka[],MATCH(PM_Kompleksais[[#This Row],[Dablībnieka numurs]],PM_Cuka[Dablībnieka numurs],0),13)</f>
        <v>NAV</v>
      </c>
      <c r="H244" s="216">
        <f>INDEX(PM_Cuka[],MATCH(PM_Kompleksais[[#This Row],[Dablībnieka numurs]],PM_Cuka[Dablībnieka numurs],0),14)</f>
        <v>0</v>
      </c>
      <c r="I244" s="217">
        <f>INDEX(PM_EULopi[],MATCH(PM_Kompleksais[[#This Row],[Dablībnieka numurs]],PM_EULopi[Dablībnieka numurs],0),33)</f>
        <v>0</v>
      </c>
      <c r="J244" s="215" t="str">
        <f>INDEX(PM_EULopi[],MATCH(PM_Kompleksais[[#This Row],[Dablībnieka numurs]],PM_EULopi[Dablībnieka numurs],0),35)</f>
        <v>NAV</v>
      </c>
      <c r="K244" s="216">
        <f>INDEX(PM_EULopi[],MATCH(PM_Kompleksais[[#This Row],[Dablībnieka numurs]],PM_EULopi[Dablībnieka numurs],0),36)</f>
        <v>0</v>
      </c>
      <c r="L244" s="217">
        <f>INDEX(PM_Sportings[],MATCH(PM_Kompleksais[[#This Row],[Dablībnieka numurs]],PM_Sportings[Dablībnieka numurs],0),6)</f>
        <v>0</v>
      </c>
      <c r="M244" s="215" t="str">
        <f>INDEX(PM_Sportings[],MATCH(PM_Kompleksais[[#This Row],[Dablībnieka numurs]],PM_Sportings[Dablībnieka numurs],0),7)</f>
        <v>NAV</v>
      </c>
      <c r="N244" s="216">
        <f>INDEX(PM_Sportings[],MATCH(PM_Kompleksais[[#This Row],[Dablībnieka numurs]],PM_Sportings[Dablībnieka numurs],0),8)</f>
        <v>0</v>
      </c>
      <c r="O24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4" s="220" t="str">
        <f>IF(ISNUMBER(PM_Kompleksais[[#This Row],[Vietu
Summa
(AUTO)]]),RANK(PM_Kompleksais[[#This Row],[Vietu
Summa
(AUTO)]],PM_Kompleksais[Vietu
Summa
(AUTO)],1),"Trūkst Rezultāts")</f>
        <v>Trūkst Rezultāts</v>
      </c>
      <c r="R24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5" spans="2:18" ht="15" x14ac:dyDescent="0.25">
      <c r="B245" s="90">
        <v>239</v>
      </c>
      <c r="C245" s="91">
        <f>INDEX(PM_Dalibnieki[],MATCH(PM_Kompleksais[[#This Row],[Dablībnieka numurs]],PM_Dalibnieki[Dablībnieka numurs],0),2)</f>
        <v>0</v>
      </c>
      <c r="D245" s="91">
        <f>INDEX(PM_Dalibnieki[],MATCH(PM_Kompleksais[[#This Row],[Dablībnieka numurs]],PM_Dalibnieki[Dablībnieka numurs],0),3)</f>
        <v>0</v>
      </c>
      <c r="E245" s="92">
        <f>INDEX(PM_Dalibnieki[],MATCH(PM_Kompleksais[[#This Row],[Dablībnieka numurs]],PM_Dalibnieki[Dablībnieka numurs],0),4)</f>
        <v>0</v>
      </c>
      <c r="F245" s="93">
        <f>INDEX(PM_Cuka[],MATCH(PM_Kompleksais[[#This Row],[Dablībnieka numurs]],PM_Cuka[Dablībnieka numurs],0),12)</f>
        <v>0</v>
      </c>
      <c r="G245" s="215" t="str">
        <f>INDEX(PM_Cuka[],MATCH(PM_Kompleksais[[#This Row],[Dablībnieka numurs]],PM_Cuka[Dablībnieka numurs],0),13)</f>
        <v>NAV</v>
      </c>
      <c r="H245" s="216">
        <f>INDEX(PM_Cuka[],MATCH(PM_Kompleksais[[#This Row],[Dablībnieka numurs]],PM_Cuka[Dablībnieka numurs],0),14)</f>
        <v>0</v>
      </c>
      <c r="I245" s="217">
        <f>INDEX(PM_EULopi[],MATCH(PM_Kompleksais[[#This Row],[Dablībnieka numurs]],PM_EULopi[Dablībnieka numurs],0),33)</f>
        <v>0</v>
      </c>
      <c r="J245" s="215" t="str">
        <f>INDEX(PM_EULopi[],MATCH(PM_Kompleksais[[#This Row],[Dablībnieka numurs]],PM_EULopi[Dablībnieka numurs],0),35)</f>
        <v>NAV</v>
      </c>
      <c r="K245" s="216">
        <f>INDEX(PM_EULopi[],MATCH(PM_Kompleksais[[#This Row],[Dablībnieka numurs]],PM_EULopi[Dablībnieka numurs],0),36)</f>
        <v>0</v>
      </c>
      <c r="L245" s="217">
        <f>INDEX(PM_Sportings[],MATCH(PM_Kompleksais[[#This Row],[Dablībnieka numurs]],PM_Sportings[Dablībnieka numurs],0),6)</f>
        <v>0</v>
      </c>
      <c r="M245" s="215" t="str">
        <f>INDEX(PM_Sportings[],MATCH(PM_Kompleksais[[#This Row],[Dablībnieka numurs]],PM_Sportings[Dablībnieka numurs],0),7)</f>
        <v>NAV</v>
      </c>
      <c r="N245" s="216">
        <f>INDEX(PM_Sportings[],MATCH(PM_Kompleksais[[#This Row],[Dablībnieka numurs]],PM_Sportings[Dablībnieka numurs],0),8)</f>
        <v>0</v>
      </c>
      <c r="O24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5" s="220" t="str">
        <f>IF(ISNUMBER(PM_Kompleksais[[#This Row],[Vietu
Summa
(AUTO)]]),RANK(PM_Kompleksais[[#This Row],[Vietu
Summa
(AUTO)]],PM_Kompleksais[Vietu
Summa
(AUTO)],1),"Trūkst Rezultāts")</f>
        <v>Trūkst Rezultāts</v>
      </c>
      <c r="R24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6" spans="2:18" ht="15" x14ac:dyDescent="0.25">
      <c r="B246" s="90">
        <v>240</v>
      </c>
      <c r="C246" s="91">
        <f>INDEX(PM_Dalibnieki[],MATCH(PM_Kompleksais[[#This Row],[Dablībnieka numurs]],PM_Dalibnieki[Dablībnieka numurs],0),2)</f>
        <v>0</v>
      </c>
      <c r="D246" s="91">
        <f>INDEX(PM_Dalibnieki[],MATCH(PM_Kompleksais[[#This Row],[Dablībnieka numurs]],PM_Dalibnieki[Dablībnieka numurs],0),3)</f>
        <v>0</v>
      </c>
      <c r="E246" s="92">
        <f>INDEX(PM_Dalibnieki[],MATCH(PM_Kompleksais[[#This Row],[Dablībnieka numurs]],PM_Dalibnieki[Dablībnieka numurs],0),4)</f>
        <v>0</v>
      </c>
      <c r="F246" s="93">
        <f>INDEX(PM_Cuka[],MATCH(PM_Kompleksais[[#This Row],[Dablībnieka numurs]],PM_Cuka[Dablībnieka numurs],0),12)</f>
        <v>0</v>
      </c>
      <c r="G246" s="215" t="str">
        <f>INDEX(PM_Cuka[],MATCH(PM_Kompleksais[[#This Row],[Dablībnieka numurs]],PM_Cuka[Dablībnieka numurs],0),13)</f>
        <v>NAV</v>
      </c>
      <c r="H246" s="216">
        <f>INDEX(PM_Cuka[],MATCH(PM_Kompleksais[[#This Row],[Dablībnieka numurs]],PM_Cuka[Dablībnieka numurs],0),14)</f>
        <v>0</v>
      </c>
      <c r="I246" s="217">
        <f>INDEX(PM_EULopi[],MATCH(PM_Kompleksais[[#This Row],[Dablībnieka numurs]],PM_EULopi[Dablībnieka numurs],0),33)</f>
        <v>0</v>
      </c>
      <c r="J246" s="215" t="str">
        <f>INDEX(PM_EULopi[],MATCH(PM_Kompleksais[[#This Row],[Dablībnieka numurs]],PM_EULopi[Dablībnieka numurs],0),35)</f>
        <v>NAV</v>
      </c>
      <c r="K246" s="216">
        <f>INDEX(PM_EULopi[],MATCH(PM_Kompleksais[[#This Row],[Dablībnieka numurs]],PM_EULopi[Dablībnieka numurs],0),36)</f>
        <v>0</v>
      </c>
      <c r="L246" s="217">
        <f>INDEX(PM_Sportings[],MATCH(PM_Kompleksais[[#This Row],[Dablībnieka numurs]],PM_Sportings[Dablībnieka numurs],0),6)</f>
        <v>0</v>
      </c>
      <c r="M246" s="215" t="str">
        <f>INDEX(PM_Sportings[],MATCH(PM_Kompleksais[[#This Row],[Dablībnieka numurs]],PM_Sportings[Dablībnieka numurs],0),7)</f>
        <v>NAV</v>
      </c>
      <c r="N246" s="216">
        <f>INDEX(PM_Sportings[],MATCH(PM_Kompleksais[[#This Row],[Dablībnieka numurs]],PM_Sportings[Dablībnieka numurs],0),8)</f>
        <v>0</v>
      </c>
      <c r="O24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6" s="220" t="str">
        <f>IF(ISNUMBER(PM_Kompleksais[[#This Row],[Vietu
Summa
(AUTO)]]),RANK(PM_Kompleksais[[#This Row],[Vietu
Summa
(AUTO)]],PM_Kompleksais[Vietu
Summa
(AUTO)],1),"Trūkst Rezultāts")</f>
        <v>Trūkst Rezultāts</v>
      </c>
      <c r="R24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7" spans="2:18" ht="15" x14ac:dyDescent="0.25">
      <c r="B247" s="90">
        <v>241</v>
      </c>
      <c r="C247" s="91">
        <f>INDEX(PM_Dalibnieki[],MATCH(PM_Kompleksais[[#This Row],[Dablībnieka numurs]],PM_Dalibnieki[Dablībnieka numurs],0),2)</f>
        <v>0</v>
      </c>
      <c r="D247" s="91">
        <f>INDEX(PM_Dalibnieki[],MATCH(PM_Kompleksais[[#This Row],[Dablībnieka numurs]],PM_Dalibnieki[Dablībnieka numurs],0),3)</f>
        <v>0</v>
      </c>
      <c r="E247" s="92">
        <f>INDEX(PM_Dalibnieki[],MATCH(PM_Kompleksais[[#This Row],[Dablībnieka numurs]],PM_Dalibnieki[Dablībnieka numurs],0),4)</f>
        <v>0</v>
      </c>
      <c r="F247" s="93">
        <f>INDEX(PM_Cuka[],MATCH(PM_Kompleksais[[#This Row],[Dablībnieka numurs]],PM_Cuka[Dablībnieka numurs],0),12)</f>
        <v>0</v>
      </c>
      <c r="G247" s="215" t="str">
        <f>INDEX(PM_Cuka[],MATCH(PM_Kompleksais[[#This Row],[Dablībnieka numurs]],PM_Cuka[Dablībnieka numurs],0),13)</f>
        <v>NAV</v>
      </c>
      <c r="H247" s="216">
        <f>INDEX(PM_Cuka[],MATCH(PM_Kompleksais[[#This Row],[Dablībnieka numurs]],PM_Cuka[Dablībnieka numurs],0),14)</f>
        <v>0</v>
      </c>
      <c r="I247" s="217">
        <f>INDEX(PM_EULopi[],MATCH(PM_Kompleksais[[#This Row],[Dablībnieka numurs]],PM_EULopi[Dablībnieka numurs],0),33)</f>
        <v>0</v>
      </c>
      <c r="J247" s="215" t="str">
        <f>INDEX(PM_EULopi[],MATCH(PM_Kompleksais[[#This Row],[Dablībnieka numurs]],PM_EULopi[Dablībnieka numurs],0),35)</f>
        <v>NAV</v>
      </c>
      <c r="K247" s="216">
        <f>INDEX(PM_EULopi[],MATCH(PM_Kompleksais[[#This Row],[Dablībnieka numurs]],PM_EULopi[Dablībnieka numurs],0),36)</f>
        <v>0</v>
      </c>
      <c r="L247" s="217">
        <f>INDEX(PM_Sportings[],MATCH(PM_Kompleksais[[#This Row],[Dablībnieka numurs]],PM_Sportings[Dablībnieka numurs],0),6)</f>
        <v>0</v>
      </c>
      <c r="M247" s="215" t="str">
        <f>INDEX(PM_Sportings[],MATCH(PM_Kompleksais[[#This Row],[Dablībnieka numurs]],PM_Sportings[Dablībnieka numurs],0),7)</f>
        <v>NAV</v>
      </c>
      <c r="N247" s="216">
        <f>INDEX(PM_Sportings[],MATCH(PM_Kompleksais[[#This Row],[Dablībnieka numurs]],PM_Sportings[Dablībnieka numurs],0),8)</f>
        <v>0</v>
      </c>
      <c r="O24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7" s="220" t="str">
        <f>IF(ISNUMBER(PM_Kompleksais[[#This Row],[Vietu
Summa
(AUTO)]]),RANK(PM_Kompleksais[[#This Row],[Vietu
Summa
(AUTO)]],PM_Kompleksais[Vietu
Summa
(AUTO)],1),"Trūkst Rezultāts")</f>
        <v>Trūkst Rezultāts</v>
      </c>
      <c r="R24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8" spans="2:18" ht="15" x14ac:dyDescent="0.25">
      <c r="B248" s="90">
        <v>242</v>
      </c>
      <c r="C248" s="91">
        <f>INDEX(PM_Dalibnieki[],MATCH(PM_Kompleksais[[#This Row],[Dablībnieka numurs]],PM_Dalibnieki[Dablībnieka numurs],0),2)</f>
        <v>0</v>
      </c>
      <c r="D248" s="91">
        <f>INDEX(PM_Dalibnieki[],MATCH(PM_Kompleksais[[#This Row],[Dablībnieka numurs]],PM_Dalibnieki[Dablībnieka numurs],0),3)</f>
        <v>0</v>
      </c>
      <c r="E248" s="92">
        <f>INDEX(PM_Dalibnieki[],MATCH(PM_Kompleksais[[#This Row],[Dablībnieka numurs]],PM_Dalibnieki[Dablībnieka numurs],0),4)</f>
        <v>0</v>
      </c>
      <c r="F248" s="93">
        <f>INDEX(PM_Cuka[],MATCH(PM_Kompleksais[[#This Row],[Dablībnieka numurs]],PM_Cuka[Dablībnieka numurs],0),12)</f>
        <v>0</v>
      </c>
      <c r="G248" s="215" t="str">
        <f>INDEX(PM_Cuka[],MATCH(PM_Kompleksais[[#This Row],[Dablībnieka numurs]],PM_Cuka[Dablībnieka numurs],0),13)</f>
        <v>NAV</v>
      </c>
      <c r="H248" s="216">
        <f>INDEX(PM_Cuka[],MATCH(PM_Kompleksais[[#This Row],[Dablībnieka numurs]],PM_Cuka[Dablībnieka numurs],0),14)</f>
        <v>0</v>
      </c>
      <c r="I248" s="217">
        <f>INDEX(PM_EULopi[],MATCH(PM_Kompleksais[[#This Row],[Dablībnieka numurs]],PM_EULopi[Dablībnieka numurs],0),33)</f>
        <v>0</v>
      </c>
      <c r="J248" s="215" t="str">
        <f>INDEX(PM_EULopi[],MATCH(PM_Kompleksais[[#This Row],[Dablībnieka numurs]],PM_EULopi[Dablībnieka numurs],0),35)</f>
        <v>NAV</v>
      </c>
      <c r="K248" s="216">
        <f>INDEX(PM_EULopi[],MATCH(PM_Kompleksais[[#This Row],[Dablībnieka numurs]],PM_EULopi[Dablībnieka numurs],0),36)</f>
        <v>0</v>
      </c>
      <c r="L248" s="217">
        <f>INDEX(PM_Sportings[],MATCH(PM_Kompleksais[[#This Row],[Dablībnieka numurs]],PM_Sportings[Dablībnieka numurs],0),6)</f>
        <v>0</v>
      </c>
      <c r="M248" s="215" t="str">
        <f>INDEX(PM_Sportings[],MATCH(PM_Kompleksais[[#This Row],[Dablībnieka numurs]],PM_Sportings[Dablībnieka numurs],0),7)</f>
        <v>NAV</v>
      </c>
      <c r="N248" s="216">
        <f>INDEX(PM_Sportings[],MATCH(PM_Kompleksais[[#This Row],[Dablībnieka numurs]],PM_Sportings[Dablībnieka numurs],0),8)</f>
        <v>0</v>
      </c>
      <c r="O24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8" s="220" t="str">
        <f>IF(ISNUMBER(PM_Kompleksais[[#This Row],[Vietu
Summa
(AUTO)]]),RANK(PM_Kompleksais[[#This Row],[Vietu
Summa
(AUTO)]],PM_Kompleksais[Vietu
Summa
(AUTO)],1),"Trūkst Rezultāts")</f>
        <v>Trūkst Rezultāts</v>
      </c>
      <c r="R24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49" spans="2:18" ht="15" x14ac:dyDescent="0.25">
      <c r="B249" s="90">
        <v>243</v>
      </c>
      <c r="C249" s="91">
        <f>INDEX(PM_Dalibnieki[],MATCH(PM_Kompleksais[[#This Row],[Dablībnieka numurs]],PM_Dalibnieki[Dablībnieka numurs],0),2)</f>
        <v>0</v>
      </c>
      <c r="D249" s="91">
        <f>INDEX(PM_Dalibnieki[],MATCH(PM_Kompleksais[[#This Row],[Dablībnieka numurs]],PM_Dalibnieki[Dablībnieka numurs],0),3)</f>
        <v>0</v>
      </c>
      <c r="E249" s="92">
        <f>INDEX(PM_Dalibnieki[],MATCH(PM_Kompleksais[[#This Row],[Dablībnieka numurs]],PM_Dalibnieki[Dablībnieka numurs],0),4)</f>
        <v>0</v>
      </c>
      <c r="F249" s="93">
        <f>INDEX(PM_Cuka[],MATCH(PM_Kompleksais[[#This Row],[Dablībnieka numurs]],PM_Cuka[Dablībnieka numurs],0),12)</f>
        <v>0</v>
      </c>
      <c r="G249" s="215" t="str">
        <f>INDEX(PM_Cuka[],MATCH(PM_Kompleksais[[#This Row],[Dablībnieka numurs]],PM_Cuka[Dablībnieka numurs],0),13)</f>
        <v>NAV</v>
      </c>
      <c r="H249" s="216">
        <f>INDEX(PM_Cuka[],MATCH(PM_Kompleksais[[#This Row],[Dablībnieka numurs]],PM_Cuka[Dablībnieka numurs],0),14)</f>
        <v>0</v>
      </c>
      <c r="I249" s="217">
        <f>INDEX(PM_EULopi[],MATCH(PM_Kompleksais[[#This Row],[Dablībnieka numurs]],PM_EULopi[Dablībnieka numurs],0),33)</f>
        <v>0</v>
      </c>
      <c r="J249" s="215" t="str">
        <f>INDEX(PM_EULopi[],MATCH(PM_Kompleksais[[#This Row],[Dablībnieka numurs]],PM_EULopi[Dablībnieka numurs],0),35)</f>
        <v>NAV</v>
      </c>
      <c r="K249" s="216">
        <f>INDEX(PM_EULopi[],MATCH(PM_Kompleksais[[#This Row],[Dablībnieka numurs]],PM_EULopi[Dablībnieka numurs],0),36)</f>
        <v>0</v>
      </c>
      <c r="L249" s="217">
        <f>INDEX(PM_Sportings[],MATCH(PM_Kompleksais[[#This Row],[Dablībnieka numurs]],PM_Sportings[Dablībnieka numurs],0),6)</f>
        <v>0</v>
      </c>
      <c r="M249" s="215" t="str">
        <f>INDEX(PM_Sportings[],MATCH(PM_Kompleksais[[#This Row],[Dablībnieka numurs]],PM_Sportings[Dablībnieka numurs],0),7)</f>
        <v>NAV</v>
      </c>
      <c r="N249" s="216">
        <f>INDEX(PM_Sportings[],MATCH(PM_Kompleksais[[#This Row],[Dablībnieka numurs]],PM_Sportings[Dablībnieka numurs],0),8)</f>
        <v>0</v>
      </c>
      <c r="O24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4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49" s="220" t="str">
        <f>IF(ISNUMBER(PM_Kompleksais[[#This Row],[Vietu
Summa
(AUTO)]]),RANK(PM_Kompleksais[[#This Row],[Vietu
Summa
(AUTO)]],PM_Kompleksais[Vietu
Summa
(AUTO)],1),"Trūkst Rezultāts")</f>
        <v>Trūkst Rezultāts</v>
      </c>
      <c r="R24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0" spans="2:18" ht="15" x14ac:dyDescent="0.25">
      <c r="B250" s="90">
        <v>244</v>
      </c>
      <c r="C250" s="91">
        <f>INDEX(PM_Dalibnieki[],MATCH(PM_Kompleksais[[#This Row],[Dablībnieka numurs]],PM_Dalibnieki[Dablībnieka numurs],0),2)</f>
        <v>0</v>
      </c>
      <c r="D250" s="91">
        <f>INDEX(PM_Dalibnieki[],MATCH(PM_Kompleksais[[#This Row],[Dablībnieka numurs]],PM_Dalibnieki[Dablībnieka numurs],0),3)</f>
        <v>0</v>
      </c>
      <c r="E250" s="92">
        <f>INDEX(PM_Dalibnieki[],MATCH(PM_Kompleksais[[#This Row],[Dablībnieka numurs]],PM_Dalibnieki[Dablībnieka numurs],0),4)</f>
        <v>0</v>
      </c>
      <c r="F250" s="93">
        <f>INDEX(PM_Cuka[],MATCH(PM_Kompleksais[[#This Row],[Dablībnieka numurs]],PM_Cuka[Dablībnieka numurs],0),12)</f>
        <v>0</v>
      </c>
      <c r="G250" s="215" t="str">
        <f>INDEX(PM_Cuka[],MATCH(PM_Kompleksais[[#This Row],[Dablībnieka numurs]],PM_Cuka[Dablībnieka numurs],0),13)</f>
        <v>NAV</v>
      </c>
      <c r="H250" s="216">
        <f>INDEX(PM_Cuka[],MATCH(PM_Kompleksais[[#This Row],[Dablībnieka numurs]],PM_Cuka[Dablībnieka numurs],0),14)</f>
        <v>0</v>
      </c>
      <c r="I250" s="217">
        <f>INDEX(PM_EULopi[],MATCH(PM_Kompleksais[[#This Row],[Dablībnieka numurs]],PM_EULopi[Dablībnieka numurs],0),33)</f>
        <v>0</v>
      </c>
      <c r="J250" s="215" t="str">
        <f>INDEX(PM_EULopi[],MATCH(PM_Kompleksais[[#This Row],[Dablībnieka numurs]],PM_EULopi[Dablībnieka numurs],0),35)</f>
        <v>NAV</v>
      </c>
      <c r="K250" s="216">
        <f>INDEX(PM_EULopi[],MATCH(PM_Kompleksais[[#This Row],[Dablībnieka numurs]],PM_EULopi[Dablībnieka numurs],0),36)</f>
        <v>0</v>
      </c>
      <c r="L250" s="217">
        <f>INDEX(PM_Sportings[],MATCH(PM_Kompleksais[[#This Row],[Dablībnieka numurs]],PM_Sportings[Dablībnieka numurs],0),6)</f>
        <v>0</v>
      </c>
      <c r="M250" s="215" t="str">
        <f>INDEX(PM_Sportings[],MATCH(PM_Kompleksais[[#This Row],[Dablībnieka numurs]],PM_Sportings[Dablībnieka numurs],0),7)</f>
        <v>NAV</v>
      </c>
      <c r="N250" s="216">
        <f>INDEX(PM_Sportings[],MATCH(PM_Kompleksais[[#This Row],[Dablībnieka numurs]],PM_Sportings[Dablībnieka numurs],0),8)</f>
        <v>0</v>
      </c>
      <c r="O25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0" s="220" t="str">
        <f>IF(ISNUMBER(PM_Kompleksais[[#This Row],[Vietu
Summa
(AUTO)]]),RANK(PM_Kompleksais[[#This Row],[Vietu
Summa
(AUTO)]],PM_Kompleksais[Vietu
Summa
(AUTO)],1),"Trūkst Rezultāts")</f>
        <v>Trūkst Rezultāts</v>
      </c>
      <c r="R25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1" spans="2:18" ht="15" x14ac:dyDescent="0.25">
      <c r="B251" s="90">
        <v>245</v>
      </c>
      <c r="C251" s="91">
        <f>INDEX(PM_Dalibnieki[],MATCH(PM_Kompleksais[[#This Row],[Dablībnieka numurs]],PM_Dalibnieki[Dablībnieka numurs],0),2)</f>
        <v>0</v>
      </c>
      <c r="D251" s="91">
        <f>INDEX(PM_Dalibnieki[],MATCH(PM_Kompleksais[[#This Row],[Dablībnieka numurs]],PM_Dalibnieki[Dablībnieka numurs],0),3)</f>
        <v>0</v>
      </c>
      <c r="E251" s="92">
        <f>INDEX(PM_Dalibnieki[],MATCH(PM_Kompleksais[[#This Row],[Dablībnieka numurs]],PM_Dalibnieki[Dablībnieka numurs],0),4)</f>
        <v>0</v>
      </c>
      <c r="F251" s="93">
        <f>INDEX(PM_Cuka[],MATCH(PM_Kompleksais[[#This Row],[Dablībnieka numurs]],PM_Cuka[Dablībnieka numurs],0),12)</f>
        <v>0</v>
      </c>
      <c r="G251" s="215" t="str">
        <f>INDEX(PM_Cuka[],MATCH(PM_Kompleksais[[#This Row],[Dablībnieka numurs]],PM_Cuka[Dablībnieka numurs],0),13)</f>
        <v>NAV</v>
      </c>
      <c r="H251" s="216">
        <f>INDEX(PM_Cuka[],MATCH(PM_Kompleksais[[#This Row],[Dablībnieka numurs]],PM_Cuka[Dablībnieka numurs],0),14)</f>
        <v>0</v>
      </c>
      <c r="I251" s="217">
        <f>INDEX(PM_EULopi[],MATCH(PM_Kompleksais[[#This Row],[Dablībnieka numurs]],PM_EULopi[Dablībnieka numurs],0),33)</f>
        <v>0</v>
      </c>
      <c r="J251" s="215" t="str">
        <f>INDEX(PM_EULopi[],MATCH(PM_Kompleksais[[#This Row],[Dablībnieka numurs]],PM_EULopi[Dablībnieka numurs],0),35)</f>
        <v>NAV</v>
      </c>
      <c r="K251" s="216">
        <f>INDEX(PM_EULopi[],MATCH(PM_Kompleksais[[#This Row],[Dablībnieka numurs]],PM_EULopi[Dablībnieka numurs],0),36)</f>
        <v>0</v>
      </c>
      <c r="L251" s="217">
        <f>INDEX(PM_Sportings[],MATCH(PM_Kompleksais[[#This Row],[Dablībnieka numurs]],PM_Sportings[Dablībnieka numurs],0),6)</f>
        <v>0</v>
      </c>
      <c r="M251" s="215" t="str">
        <f>INDEX(PM_Sportings[],MATCH(PM_Kompleksais[[#This Row],[Dablībnieka numurs]],PM_Sportings[Dablībnieka numurs],0),7)</f>
        <v>NAV</v>
      </c>
      <c r="N251" s="216">
        <f>INDEX(PM_Sportings[],MATCH(PM_Kompleksais[[#This Row],[Dablībnieka numurs]],PM_Sportings[Dablībnieka numurs],0),8)</f>
        <v>0</v>
      </c>
      <c r="O25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1" s="220" t="str">
        <f>IF(ISNUMBER(PM_Kompleksais[[#This Row],[Vietu
Summa
(AUTO)]]),RANK(PM_Kompleksais[[#This Row],[Vietu
Summa
(AUTO)]],PM_Kompleksais[Vietu
Summa
(AUTO)],1),"Trūkst Rezultāts")</f>
        <v>Trūkst Rezultāts</v>
      </c>
      <c r="R25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2" spans="2:18" ht="15" x14ac:dyDescent="0.25">
      <c r="B252" s="90">
        <v>246</v>
      </c>
      <c r="C252" s="91">
        <f>INDEX(PM_Dalibnieki[],MATCH(PM_Kompleksais[[#This Row],[Dablībnieka numurs]],PM_Dalibnieki[Dablībnieka numurs],0),2)</f>
        <v>0</v>
      </c>
      <c r="D252" s="91">
        <f>INDEX(PM_Dalibnieki[],MATCH(PM_Kompleksais[[#This Row],[Dablībnieka numurs]],PM_Dalibnieki[Dablībnieka numurs],0),3)</f>
        <v>0</v>
      </c>
      <c r="E252" s="92">
        <f>INDEX(PM_Dalibnieki[],MATCH(PM_Kompleksais[[#This Row],[Dablībnieka numurs]],PM_Dalibnieki[Dablībnieka numurs],0),4)</f>
        <v>0</v>
      </c>
      <c r="F252" s="93">
        <f>INDEX(PM_Cuka[],MATCH(PM_Kompleksais[[#This Row],[Dablībnieka numurs]],PM_Cuka[Dablībnieka numurs],0),12)</f>
        <v>0</v>
      </c>
      <c r="G252" s="215" t="str">
        <f>INDEX(PM_Cuka[],MATCH(PM_Kompleksais[[#This Row],[Dablībnieka numurs]],PM_Cuka[Dablībnieka numurs],0),13)</f>
        <v>NAV</v>
      </c>
      <c r="H252" s="216">
        <f>INDEX(PM_Cuka[],MATCH(PM_Kompleksais[[#This Row],[Dablībnieka numurs]],PM_Cuka[Dablībnieka numurs],0),14)</f>
        <v>0</v>
      </c>
      <c r="I252" s="217">
        <f>INDEX(PM_EULopi[],MATCH(PM_Kompleksais[[#This Row],[Dablībnieka numurs]],PM_EULopi[Dablībnieka numurs],0),33)</f>
        <v>0</v>
      </c>
      <c r="J252" s="215" t="str">
        <f>INDEX(PM_EULopi[],MATCH(PM_Kompleksais[[#This Row],[Dablībnieka numurs]],PM_EULopi[Dablībnieka numurs],0),35)</f>
        <v>NAV</v>
      </c>
      <c r="K252" s="216">
        <f>INDEX(PM_EULopi[],MATCH(PM_Kompleksais[[#This Row],[Dablībnieka numurs]],PM_EULopi[Dablībnieka numurs],0),36)</f>
        <v>0</v>
      </c>
      <c r="L252" s="217">
        <f>INDEX(PM_Sportings[],MATCH(PM_Kompleksais[[#This Row],[Dablībnieka numurs]],PM_Sportings[Dablībnieka numurs],0),6)</f>
        <v>0</v>
      </c>
      <c r="M252" s="215" t="str">
        <f>INDEX(PM_Sportings[],MATCH(PM_Kompleksais[[#This Row],[Dablībnieka numurs]],PM_Sportings[Dablībnieka numurs],0),7)</f>
        <v>NAV</v>
      </c>
      <c r="N252" s="216">
        <f>INDEX(PM_Sportings[],MATCH(PM_Kompleksais[[#This Row],[Dablībnieka numurs]],PM_Sportings[Dablībnieka numurs],0),8)</f>
        <v>0</v>
      </c>
      <c r="O25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2" s="220" t="str">
        <f>IF(ISNUMBER(PM_Kompleksais[[#This Row],[Vietu
Summa
(AUTO)]]),RANK(PM_Kompleksais[[#This Row],[Vietu
Summa
(AUTO)]],PM_Kompleksais[Vietu
Summa
(AUTO)],1),"Trūkst Rezultāts")</f>
        <v>Trūkst Rezultāts</v>
      </c>
      <c r="R25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3" spans="2:18" ht="15" x14ac:dyDescent="0.25">
      <c r="B253" s="90">
        <v>247</v>
      </c>
      <c r="C253" s="91">
        <f>INDEX(PM_Dalibnieki[],MATCH(PM_Kompleksais[[#This Row],[Dablībnieka numurs]],PM_Dalibnieki[Dablībnieka numurs],0),2)</f>
        <v>0</v>
      </c>
      <c r="D253" s="91">
        <f>INDEX(PM_Dalibnieki[],MATCH(PM_Kompleksais[[#This Row],[Dablībnieka numurs]],PM_Dalibnieki[Dablībnieka numurs],0),3)</f>
        <v>0</v>
      </c>
      <c r="E253" s="92">
        <f>INDEX(PM_Dalibnieki[],MATCH(PM_Kompleksais[[#This Row],[Dablībnieka numurs]],PM_Dalibnieki[Dablībnieka numurs],0),4)</f>
        <v>0</v>
      </c>
      <c r="F253" s="93">
        <f>INDEX(PM_Cuka[],MATCH(PM_Kompleksais[[#This Row],[Dablībnieka numurs]],PM_Cuka[Dablībnieka numurs],0),12)</f>
        <v>0</v>
      </c>
      <c r="G253" s="215" t="str">
        <f>INDEX(PM_Cuka[],MATCH(PM_Kompleksais[[#This Row],[Dablībnieka numurs]],PM_Cuka[Dablībnieka numurs],0),13)</f>
        <v>NAV</v>
      </c>
      <c r="H253" s="216">
        <f>INDEX(PM_Cuka[],MATCH(PM_Kompleksais[[#This Row],[Dablībnieka numurs]],PM_Cuka[Dablībnieka numurs],0),14)</f>
        <v>0</v>
      </c>
      <c r="I253" s="217">
        <f>INDEX(PM_EULopi[],MATCH(PM_Kompleksais[[#This Row],[Dablībnieka numurs]],PM_EULopi[Dablībnieka numurs],0),33)</f>
        <v>0</v>
      </c>
      <c r="J253" s="215" t="str">
        <f>INDEX(PM_EULopi[],MATCH(PM_Kompleksais[[#This Row],[Dablībnieka numurs]],PM_EULopi[Dablībnieka numurs],0),35)</f>
        <v>NAV</v>
      </c>
      <c r="K253" s="216">
        <f>INDEX(PM_EULopi[],MATCH(PM_Kompleksais[[#This Row],[Dablībnieka numurs]],PM_EULopi[Dablībnieka numurs],0),36)</f>
        <v>0</v>
      </c>
      <c r="L253" s="217">
        <f>INDEX(PM_Sportings[],MATCH(PM_Kompleksais[[#This Row],[Dablībnieka numurs]],PM_Sportings[Dablībnieka numurs],0),6)</f>
        <v>0</v>
      </c>
      <c r="M253" s="215" t="str">
        <f>INDEX(PM_Sportings[],MATCH(PM_Kompleksais[[#This Row],[Dablībnieka numurs]],PM_Sportings[Dablībnieka numurs],0),7)</f>
        <v>NAV</v>
      </c>
      <c r="N253" s="216">
        <f>INDEX(PM_Sportings[],MATCH(PM_Kompleksais[[#This Row],[Dablībnieka numurs]],PM_Sportings[Dablībnieka numurs],0),8)</f>
        <v>0</v>
      </c>
      <c r="O25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3" s="220" t="str">
        <f>IF(ISNUMBER(PM_Kompleksais[[#This Row],[Vietu
Summa
(AUTO)]]),RANK(PM_Kompleksais[[#This Row],[Vietu
Summa
(AUTO)]],PM_Kompleksais[Vietu
Summa
(AUTO)],1),"Trūkst Rezultāts")</f>
        <v>Trūkst Rezultāts</v>
      </c>
      <c r="R25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4" spans="2:18" ht="15" x14ac:dyDescent="0.25">
      <c r="B254" s="90">
        <v>248</v>
      </c>
      <c r="C254" s="91">
        <f>INDEX(PM_Dalibnieki[],MATCH(PM_Kompleksais[[#This Row],[Dablībnieka numurs]],PM_Dalibnieki[Dablībnieka numurs],0),2)</f>
        <v>0</v>
      </c>
      <c r="D254" s="91">
        <f>INDEX(PM_Dalibnieki[],MATCH(PM_Kompleksais[[#This Row],[Dablībnieka numurs]],PM_Dalibnieki[Dablībnieka numurs],0),3)</f>
        <v>0</v>
      </c>
      <c r="E254" s="92">
        <f>INDEX(PM_Dalibnieki[],MATCH(PM_Kompleksais[[#This Row],[Dablībnieka numurs]],PM_Dalibnieki[Dablībnieka numurs],0),4)</f>
        <v>0</v>
      </c>
      <c r="F254" s="93">
        <f>INDEX(PM_Cuka[],MATCH(PM_Kompleksais[[#This Row],[Dablībnieka numurs]],PM_Cuka[Dablībnieka numurs],0),12)</f>
        <v>0</v>
      </c>
      <c r="G254" s="215" t="str">
        <f>INDEX(PM_Cuka[],MATCH(PM_Kompleksais[[#This Row],[Dablībnieka numurs]],PM_Cuka[Dablībnieka numurs],0),13)</f>
        <v>NAV</v>
      </c>
      <c r="H254" s="216">
        <f>INDEX(PM_Cuka[],MATCH(PM_Kompleksais[[#This Row],[Dablībnieka numurs]],PM_Cuka[Dablībnieka numurs],0),14)</f>
        <v>0</v>
      </c>
      <c r="I254" s="217">
        <f>INDEX(PM_EULopi[],MATCH(PM_Kompleksais[[#This Row],[Dablībnieka numurs]],PM_EULopi[Dablībnieka numurs],0),33)</f>
        <v>0</v>
      </c>
      <c r="J254" s="215" t="str">
        <f>INDEX(PM_EULopi[],MATCH(PM_Kompleksais[[#This Row],[Dablībnieka numurs]],PM_EULopi[Dablībnieka numurs],0),35)</f>
        <v>NAV</v>
      </c>
      <c r="K254" s="216">
        <f>INDEX(PM_EULopi[],MATCH(PM_Kompleksais[[#This Row],[Dablībnieka numurs]],PM_EULopi[Dablībnieka numurs],0),36)</f>
        <v>0</v>
      </c>
      <c r="L254" s="217">
        <f>INDEX(PM_Sportings[],MATCH(PM_Kompleksais[[#This Row],[Dablībnieka numurs]],PM_Sportings[Dablībnieka numurs],0),6)</f>
        <v>0</v>
      </c>
      <c r="M254" s="215" t="str">
        <f>INDEX(PM_Sportings[],MATCH(PM_Kompleksais[[#This Row],[Dablībnieka numurs]],PM_Sportings[Dablībnieka numurs],0),7)</f>
        <v>NAV</v>
      </c>
      <c r="N254" s="216">
        <f>INDEX(PM_Sportings[],MATCH(PM_Kompleksais[[#This Row],[Dablībnieka numurs]],PM_Sportings[Dablībnieka numurs],0),8)</f>
        <v>0</v>
      </c>
      <c r="O25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4" s="220" t="str">
        <f>IF(ISNUMBER(PM_Kompleksais[[#This Row],[Vietu
Summa
(AUTO)]]),RANK(PM_Kompleksais[[#This Row],[Vietu
Summa
(AUTO)]],PM_Kompleksais[Vietu
Summa
(AUTO)],1),"Trūkst Rezultāts")</f>
        <v>Trūkst Rezultāts</v>
      </c>
      <c r="R25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5" spans="2:18" ht="15" x14ac:dyDescent="0.25">
      <c r="B255" s="90">
        <v>249</v>
      </c>
      <c r="C255" s="91">
        <f>INDEX(PM_Dalibnieki[],MATCH(PM_Kompleksais[[#This Row],[Dablībnieka numurs]],PM_Dalibnieki[Dablībnieka numurs],0),2)</f>
        <v>0</v>
      </c>
      <c r="D255" s="91">
        <f>INDEX(PM_Dalibnieki[],MATCH(PM_Kompleksais[[#This Row],[Dablībnieka numurs]],PM_Dalibnieki[Dablībnieka numurs],0),3)</f>
        <v>0</v>
      </c>
      <c r="E255" s="92">
        <f>INDEX(PM_Dalibnieki[],MATCH(PM_Kompleksais[[#This Row],[Dablībnieka numurs]],PM_Dalibnieki[Dablībnieka numurs],0),4)</f>
        <v>0</v>
      </c>
      <c r="F255" s="93">
        <f>INDEX(PM_Cuka[],MATCH(PM_Kompleksais[[#This Row],[Dablībnieka numurs]],PM_Cuka[Dablībnieka numurs],0),12)</f>
        <v>0</v>
      </c>
      <c r="G255" s="215" t="str">
        <f>INDEX(PM_Cuka[],MATCH(PM_Kompleksais[[#This Row],[Dablībnieka numurs]],PM_Cuka[Dablībnieka numurs],0),13)</f>
        <v>NAV</v>
      </c>
      <c r="H255" s="216">
        <f>INDEX(PM_Cuka[],MATCH(PM_Kompleksais[[#This Row],[Dablībnieka numurs]],PM_Cuka[Dablībnieka numurs],0),14)</f>
        <v>0</v>
      </c>
      <c r="I255" s="217">
        <f>INDEX(PM_EULopi[],MATCH(PM_Kompleksais[[#This Row],[Dablībnieka numurs]],PM_EULopi[Dablībnieka numurs],0),33)</f>
        <v>0</v>
      </c>
      <c r="J255" s="215" t="str">
        <f>INDEX(PM_EULopi[],MATCH(PM_Kompleksais[[#This Row],[Dablībnieka numurs]],PM_EULopi[Dablībnieka numurs],0),35)</f>
        <v>NAV</v>
      </c>
      <c r="K255" s="216">
        <f>INDEX(PM_EULopi[],MATCH(PM_Kompleksais[[#This Row],[Dablībnieka numurs]],PM_EULopi[Dablībnieka numurs],0),36)</f>
        <v>0</v>
      </c>
      <c r="L255" s="217">
        <f>INDEX(PM_Sportings[],MATCH(PM_Kompleksais[[#This Row],[Dablībnieka numurs]],PM_Sportings[Dablībnieka numurs],0),6)</f>
        <v>0</v>
      </c>
      <c r="M255" s="215" t="str">
        <f>INDEX(PM_Sportings[],MATCH(PM_Kompleksais[[#This Row],[Dablībnieka numurs]],PM_Sportings[Dablībnieka numurs],0),7)</f>
        <v>NAV</v>
      </c>
      <c r="N255" s="216">
        <f>INDEX(PM_Sportings[],MATCH(PM_Kompleksais[[#This Row],[Dablībnieka numurs]],PM_Sportings[Dablībnieka numurs],0),8)</f>
        <v>0</v>
      </c>
      <c r="O25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5" s="220" t="str">
        <f>IF(ISNUMBER(PM_Kompleksais[[#This Row],[Vietu
Summa
(AUTO)]]),RANK(PM_Kompleksais[[#This Row],[Vietu
Summa
(AUTO)]],PM_Kompleksais[Vietu
Summa
(AUTO)],1),"Trūkst Rezultāts")</f>
        <v>Trūkst Rezultāts</v>
      </c>
      <c r="R25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6" spans="2:18" ht="15" x14ac:dyDescent="0.25">
      <c r="B256" s="90">
        <v>250</v>
      </c>
      <c r="C256" s="91">
        <f>INDEX(PM_Dalibnieki[],MATCH(PM_Kompleksais[[#This Row],[Dablībnieka numurs]],PM_Dalibnieki[Dablībnieka numurs],0),2)</f>
        <v>0</v>
      </c>
      <c r="D256" s="91">
        <f>INDEX(PM_Dalibnieki[],MATCH(PM_Kompleksais[[#This Row],[Dablībnieka numurs]],PM_Dalibnieki[Dablībnieka numurs],0),3)</f>
        <v>0</v>
      </c>
      <c r="E256" s="92">
        <f>INDEX(PM_Dalibnieki[],MATCH(PM_Kompleksais[[#This Row],[Dablībnieka numurs]],PM_Dalibnieki[Dablībnieka numurs],0),4)</f>
        <v>0</v>
      </c>
      <c r="F256" s="93">
        <f>INDEX(PM_Cuka[],MATCH(PM_Kompleksais[[#This Row],[Dablībnieka numurs]],PM_Cuka[Dablībnieka numurs],0),12)</f>
        <v>0</v>
      </c>
      <c r="G256" s="215" t="str">
        <f>INDEX(PM_Cuka[],MATCH(PM_Kompleksais[[#This Row],[Dablībnieka numurs]],PM_Cuka[Dablībnieka numurs],0),13)</f>
        <v>NAV</v>
      </c>
      <c r="H256" s="216">
        <f>INDEX(PM_Cuka[],MATCH(PM_Kompleksais[[#This Row],[Dablībnieka numurs]],PM_Cuka[Dablībnieka numurs],0),14)</f>
        <v>0</v>
      </c>
      <c r="I256" s="217">
        <f>INDEX(PM_EULopi[],MATCH(PM_Kompleksais[[#This Row],[Dablībnieka numurs]],PM_EULopi[Dablībnieka numurs],0),33)</f>
        <v>0</v>
      </c>
      <c r="J256" s="215" t="str">
        <f>INDEX(PM_EULopi[],MATCH(PM_Kompleksais[[#This Row],[Dablībnieka numurs]],PM_EULopi[Dablībnieka numurs],0),35)</f>
        <v>NAV</v>
      </c>
      <c r="K256" s="216">
        <f>INDEX(PM_EULopi[],MATCH(PM_Kompleksais[[#This Row],[Dablībnieka numurs]],PM_EULopi[Dablībnieka numurs],0),36)</f>
        <v>0</v>
      </c>
      <c r="L256" s="217">
        <f>INDEX(PM_Sportings[],MATCH(PM_Kompleksais[[#This Row],[Dablībnieka numurs]],PM_Sportings[Dablībnieka numurs],0),6)</f>
        <v>0</v>
      </c>
      <c r="M256" s="215" t="str">
        <f>INDEX(PM_Sportings[],MATCH(PM_Kompleksais[[#This Row],[Dablībnieka numurs]],PM_Sportings[Dablībnieka numurs],0),7)</f>
        <v>NAV</v>
      </c>
      <c r="N256" s="216">
        <f>INDEX(PM_Sportings[],MATCH(PM_Kompleksais[[#This Row],[Dablībnieka numurs]],PM_Sportings[Dablībnieka numurs],0),8)</f>
        <v>0</v>
      </c>
      <c r="O25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6" s="220" t="str">
        <f>IF(ISNUMBER(PM_Kompleksais[[#This Row],[Vietu
Summa
(AUTO)]]),RANK(PM_Kompleksais[[#This Row],[Vietu
Summa
(AUTO)]],PM_Kompleksais[Vietu
Summa
(AUTO)],1),"Trūkst Rezultāts")</f>
        <v>Trūkst Rezultāts</v>
      </c>
      <c r="R25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7" spans="2:18" ht="15" x14ac:dyDescent="0.25">
      <c r="B257" s="90">
        <v>251</v>
      </c>
      <c r="C257" s="91">
        <f>INDEX(PM_Dalibnieki[],MATCH(PM_Kompleksais[[#This Row],[Dablībnieka numurs]],PM_Dalibnieki[Dablībnieka numurs],0),2)</f>
        <v>0</v>
      </c>
      <c r="D257" s="91">
        <f>INDEX(PM_Dalibnieki[],MATCH(PM_Kompleksais[[#This Row],[Dablībnieka numurs]],PM_Dalibnieki[Dablībnieka numurs],0),3)</f>
        <v>0</v>
      </c>
      <c r="E257" s="92">
        <f>INDEX(PM_Dalibnieki[],MATCH(PM_Kompleksais[[#This Row],[Dablībnieka numurs]],PM_Dalibnieki[Dablībnieka numurs],0),4)</f>
        <v>0</v>
      </c>
      <c r="F257" s="93">
        <f>INDEX(PM_Cuka[],MATCH(PM_Kompleksais[[#This Row],[Dablībnieka numurs]],PM_Cuka[Dablībnieka numurs],0),12)</f>
        <v>0</v>
      </c>
      <c r="G257" s="215" t="str">
        <f>INDEX(PM_Cuka[],MATCH(PM_Kompleksais[[#This Row],[Dablībnieka numurs]],PM_Cuka[Dablībnieka numurs],0),13)</f>
        <v>NAV</v>
      </c>
      <c r="H257" s="216">
        <f>INDEX(PM_Cuka[],MATCH(PM_Kompleksais[[#This Row],[Dablībnieka numurs]],PM_Cuka[Dablībnieka numurs],0),14)</f>
        <v>0</v>
      </c>
      <c r="I257" s="217">
        <f>INDEX(PM_EULopi[],MATCH(PM_Kompleksais[[#This Row],[Dablībnieka numurs]],PM_EULopi[Dablībnieka numurs],0),33)</f>
        <v>0</v>
      </c>
      <c r="J257" s="215" t="str">
        <f>INDEX(PM_EULopi[],MATCH(PM_Kompleksais[[#This Row],[Dablībnieka numurs]],PM_EULopi[Dablībnieka numurs],0),35)</f>
        <v>NAV</v>
      </c>
      <c r="K257" s="216">
        <f>INDEX(PM_EULopi[],MATCH(PM_Kompleksais[[#This Row],[Dablībnieka numurs]],PM_EULopi[Dablībnieka numurs],0),36)</f>
        <v>0</v>
      </c>
      <c r="L257" s="217">
        <f>INDEX(PM_Sportings[],MATCH(PM_Kompleksais[[#This Row],[Dablībnieka numurs]],PM_Sportings[Dablībnieka numurs],0),6)</f>
        <v>0</v>
      </c>
      <c r="M257" s="215" t="str">
        <f>INDEX(PM_Sportings[],MATCH(PM_Kompleksais[[#This Row],[Dablībnieka numurs]],PM_Sportings[Dablībnieka numurs],0),7)</f>
        <v>NAV</v>
      </c>
      <c r="N257" s="216">
        <f>INDEX(PM_Sportings[],MATCH(PM_Kompleksais[[#This Row],[Dablībnieka numurs]],PM_Sportings[Dablībnieka numurs],0),8)</f>
        <v>0</v>
      </c>
      <c r="O25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7" s="220" t="str">
        <f>IF(ISNUMBER(PM_Kompleksais[[#This Row],[Vietu
Summa
(AUTO)]]),RANK(PM_Kompleksais[[#This Row],[Vietu
Summa
(AUTO)]],PM_Kompleksais[Vietu
Summa
(AUTO)],1),"Trūkst Rezultāts")</f>
        <v>Trūkst Rezultāts</v>
      </c>
      <c r="R25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8" spans="2:18" ht="15" x14ac:dyDescent="0.25">
      <c r="B258" s="90">
        <v>252</v>
      </c>
      <c r="C258" s="91">
        <f>INDEX(PM_Dalibnieki[],MATCH(PM_Kompleksais[[#This Row],[Dablībnieka numurs]],PM_Dalibnieki[Dablībnieka numurs],0),2)</f>
        <v>0</v>
      </c>
      <c r="D258" s="91">
        <f>INDEX(PM_Dalibnieki[],MATCH(PM_Kompleksais[[#This Row],[Dablībnieka numurs]],PM_Dalibnieki[Dablībnieka numurs],0),3)</f>
        <v>0</v>
      </c>
      <c r="E258" s="92">
        <f>INDEX(PM_Dalibnieki[],MATCH(PM_Kompleksais[[#This Row],[Dablībnieka numurs]],PM_Dalibnieki[Dablībnieka numurs],0),4)</f>
        <v>0</v>
      </c>
      <c r="F258" s="93">
        <f>INDEX(PM_Cuka[],MATCH(PM_Kompleksais[[#This Row],[Dablībnieka numurs]],PM_Cuka[Dablībnieka numurs],0),12)</f>
        <v>0</v>
      </c>
      <c r="G258" s="215" t="str">
        <f>INDEX(PM_Cuka[],MATCH(PM_Kompleksais[[#This Row],[Dablībnieka numurs]],PM_Cuka[Dablībnieka numurs],0),13)</f>
        <v>NAV</v>
      </c>
      <c r="H258" s="216">
        <f>INDEX(PM_Cuka[],MATCH(PM_Kompleksais[[#This Row],[Dablībnieka numurs]],PM_Cuka[Dablībnieka numurs],0),14)</f>
        <v>0</v>
      </c>
      <c r="I258" s="217">
        <f>INDEX(PM_EULopi[],MATCH(PM_Kompleksais[[#This Row],[Dablībnieka numurs]],PM_EULopi[Dablībnieka numurs],0),33)</f>
        <v>0</v>
      </c>
      <c r="J258" s="215" t="str">
        <f>INDEX(PM_EULopi[],MATCH(PM_Kompleksais[[#This Row],[Dablībnieka numurs]],PM_EULopi[Dablībnieka numurs],0),35)</f>
        <v>NAV</v>
      </c>
      <c r="K258" s="216">
        <f>INDEX(PM_EULopi[],MATCH(PM_Kompleksais[[#This Row],[Dablībnieka numurs]],PM_EULopi[Dablībnieka numurs],0),36)</f>
        <v>0</v>
      </c>
      <c r="L258" s="217">
        <f>INDEX(PM_Sportings[],MATCH(PM_Kompleksais[[#This Row],[Dablībnieka numurs]],PM_Sportings[Dablībnieka numurs],0),6)</f>
        <v>0</v>
      </c>
      <c r="M258" s="215" t="str">
        <f>INDEX(PM_Sportings[],MATCH(PM_Kompleksais[[#This Row],[Dablībnieka numurs]],PM_Sportings[Dablībnieka numurs],0),7)</f>
        <v>NAV</v>
      </c>
      <c r="N258" s="216">
        <f>INDEX(PM_Sportings[],MATCH(PM_Kompleksais[[#This Row],[Dablībnieka numurs]],PM_Sportings[Dablībnieka numurs],0),8)</f>
        <v>0</v>
      </c>
      <c r="O25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8" s="220" t="str">
        <f>IF(ISNUMBER(PM_Kompleksais[[#This Row],[Vietu
Summa
(AUTO)]]),RANK(PM_Kompleksais[[#This Row],[Vietu
Summa
(AUTO)]],PM_Kompleksais[Vietu
Summa
(AUTO)],1),"Trūkst Rezultāts")</f>
        <v>Trūkst Rezultāts</v>
      </c>
      <c r="R25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59" spans="2:18" ht="15" x14ac:dyDescent="0.25">
      <c r="B259" s="90">
        <v>253</v>
      </c>
      <c r="C259" s="91">
        <f>INDEX(PM_Dalibnieki[],MATCH(PM_Kompleksais[[#This Row],[Dablībnieka numurs]],PM_Dalibnieki[Dablībnieka numurs],0),2)</f>
        <v>0</v>
      </c>
      <c r="D259" s="91">
        <f>INDEX(PM_Dalibnieki[],MATCH(PM_Kompleksais[[#This Row],[Dablībnieka numurs]],PM_Dalibnieki[Dablībnieka numurs],0),3)</f>
        <v>0</v>
      </c>
      <c r="E259" s="92">
        <f>INDEX(PM_Dalibnieki[],MATCH(PM_Kompleksais[[#This Row],[Dablībnieka numurs]],PM_Dalibnieki[Dablībnieka numurs],0),4)</f>
        <v>0</v>
      </c>
      <c r="F259" s="93">
        <f>INDEX(PM_Cuka[],MATCH(PM_Kompleksais[[#This Row],[Dablībnieka numurs]],PM_Cuka[Dablībnieka numurs],0),12)</f>
        <v>0</v>
      </c>
      <c r="G259" s="215" t="str">
        <f>INDEX(PM_Cuka[],MATCH(PM_Kompleksais[[#This Row],[Dablībnieka numurs]],PM_Cuka[Dablībnieka numurs],0),13)</f>
        <v>NAV</v>
      </c>
      <c r="H259" s="216">
        <f>INDEX(PM_Cuka[],MATCH(PM_Kompleksais[[#This Row],[Dablībnieka numurs]],PM_Cuka[Dablībnieka numurs],0),14)</f>
        <v>0</v>
      </c>
      <c r="I259" s="217">
        <f>INDEX(PM_EULopi[],MATCH(PM_Kompleksais[[#This Row],[Dablībnieka numurs]],PM_EULopi[Dablībnieka numurs],0),33)</f>
        <v>0</v>
      </c>
      <c r="J259" s="215" t="str">
        <f>INDEX(PM_EULopi[],MATCH(PM_Kompleksais[[#This Row],[Dablībnieka numurs]],PM_EULopi[Dablībnieka numurs],0),35)</f>
        <v>NAV</v>
      </c>
      <c r="K259" s="216">
        <f>INDEX(PM_EULopi[],MATCH(PM_Kompleksais[[#This Row],[Dablībnieka numurs]],PM_EULopi[Dablībnieka numurs],0),36)</f>
        <v>0</v>
      </c>
      <c r="L259" s="217">
        <f>INDEX(PM_Sportings[],MATCH(PM_Kompleksais[[#This Row],[Dablībnieka numurs]],PM_Sportings[Dablībnieka numurs],0),6)</f>
        <v>0</v>
      </c>
      <c r="M259" s="215" t="str">
        <f>INDEX(PM_Sportings[],MATCH(PM_Kompleksais[[#This Row],[Dablībnieka numurs]],PM_Sportings[Dablībnieka numurs],0),7)</f>
        <v>NAV</v>
      </c>
      <c r="N259" s="216">
        <f>INDEX(PM_Sportings[],MATCH(PM_Kompleksais[[#This Row],[Dablībnieka numurs]],PM_Sportings[Dablībnieka numurs],0),8)</f>
        <v>0</v>
      </c>
      <c r="O25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5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59" s="220" t="str">
        <f>IF(ISNUMBER(PM_Kompleksais[[#This Row],[Vietu
Summa
(AUTO)]]),RANK(PM_Kompleksais[[#This Row],[Vietu
Summa
(AUTO)]],PM_Kompleksais[Vietu
Summa
(AUTO)],1),"Trūkst Rezultāts")</f>
        <v>Trūkst Rezultāts</v>
      </c>
      <c r="R25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0" spans="2:18" ht="15" x14ac:dyDescent="0.25">
      <c r="B260" s="90">
        <v>254</v>
      </c>
      <c r="C260" s="91">
        <f>INDEX(PM_Dalibnieki[],MATCH(PM_Kompleksais[[#This Row],[Dablībnieka numurs]],PM_Dalibnieki[Dablībnieka numurs],0),2)</f>
        <v>0</v>
      </c>
      <c r="D260" s="91">
        <f>INDEX(PM_Dalibnieki[],MATCH(PM_Kompleksais[[#This Row],[Dablībnieka numurs]],PM_Dalibnieki[Dablībnieka numurs],0),3)</f>
        <v>0</v>
      </c>
      <c r="E260" s="92">
        <f>INDEX(PM_Dalibnieki[],MATCH(PM_Kompleksais[[#This Row],[Dablībnieka numurs]],PM_Dalibnieki[Dablībnieka numurs],0),4)</f>
        <v>0</v>
      </c>
      <c r="F260" s="93">
        <f>INDEX(PM_Cuka[],MATCH(PM_Kompleksais[[#This Row],[Dablībnieka numurs]],PM_Cuka[Dablībnieka numurs],0),12)</f>
        <v>0</v>
      </c>
      <c r="G260" s="215" t="str">
        <f>INDEX(PM_Cuka[],MATCH(PM_Kompleksais[[#This Row],[Dablībnieka numurs]],PM_Cuka[Dablībnieka numurs],0),13)</f>
        <v>NAV</v>
      </c>
      <c r="H260" s="216">
        <f>INDEX(PM_Cuka[],MATCH(PM_Kompleksais[[#This Row],[Dablībnieka numurs]],PM_Cuka[Dablībnieka numurs],0),14)</f>
        <v>0</v>
      </c>
      <c r="I260" s="217">
        <f>INDEX(PM_EULopi[],MATCH(PM_Kompleksais[[#This Row],[Dablībnieka numurs]],PM_EULopi[Dablībnieka numurs],0),33)</f>
        <v>0</v>
      </c>
      <c r="J260" s="215" t="str">
        <f>INDEX(PM_EULopi[],MATCH(PM_Kompleksais[[#This Row],[Dablībnieka numurs]],PM_EULopi[Dablībnieka numurs],0),35)</f>
        <v>NAV</v>
      </c>
      <c r="K260" s="216">
        <f>INDEX(PM_EULopi[],MATCH(PM_Kompleksais[[#This Row],[Dablībnieka numurs]],PM_EULopi[Dablībnieka numurs],0),36)</f>
        <v>0</v>
      </c>
      <c r="L260" s="217">
        <f>INDEX(PM_Sportings[],MATCH(PM_Kompleksais[[#This Row],[Dablībnieka numurs]],PM_Sportings[Dablībnieka numurs],0),6)</f>
        <v>0</v>
      </c>
      <c r="M260" s="215" t="str">
        <f>INDEX(PM_Sportings[],MATCH(PM_Kompleksais[[#This Row],[Dablībnieka numurs]],PM_Sportings[Dablībnieka numurs],0),7)</f>
        <v>NAV</v>
      </c>
      <c r="N260" s="216">
        <f>INDEX(PM_Sportings[],MATCH(PM_Kompleksais[[#This Row],[Dablībnieka numurs]],PM_Sportings[Dablībnieka numurs],0),8)</f>
        <v>0</v>
      </c>
      <c r="O26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0" s="220" t="str">
        <f>IF(ISNUMBER(PM_Kompleksais[[#This Row],[Vietu
Summa
(AUTO)]]),RANK(PM_Kompleksais[[#This Row],[Vietu
Summa
(AUTO)]],PM_Kompleksais[Vietu
Summa
(AUTO)],1),"Trūkst Rezultāts")</f>
        <v>Trūkst Rezultāts</v>
      </c>
      <c r="R26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1" spans="2:18" ht="15" x14ac:dyDescent="0.25">
      <c r="B261" s="90">
        <v>255</v>
      </c>
      <c r="C261" s="91">
        <f>INDEX(PM_Dalibnieki[],MATCH(PM_Kompleksais[[#This Row],[Dablībnieka numurs]],PM_Dalibnieki[Dablībnieka numurs],0),2)</f>
        <v>0</v>
      </c>
      <c r="D261" s="91">
        <f>INDEX(PM_Dalibnieki[],MATCH(PM_Kompleksais[[#This Row],[Dablībnieka numurs]],PM_Dalibnieki[Dablībnieka numurs],0),3)</f>
        <v>0</v>
      </c>
      <c r="E261" s="92">
        <f>INDEX(PM_Dalibnieki[],MATCH(PM_Kompleksais[[#This Row],[Dablībnieka numurs]],PM_Dalibnieki[Dablībnieka numurs],0),4)</f>
        <v>0</v>
      </c>
      <c r="F261" s="93">
        <f>INDEX(PM_Cuka[],MATCH(PM_Kompleksais[[#This Row],[Dablībnieka numurs]],PM_Cuka[Dablībnieka numurs],0),12)</f>
        <v>0</v>
      </c>
      <c r="G261" s="215" t="str">
        <f>INDEX(PM_Cuka[],MATCH(PM_Kompleksais[[#This Row],[Dablībnieka numurs]],PM_Cuka[Dablībnieka numurs],0),13)</f>
        <v>NAV</v>
      </c>
      <c r="H261" s="216">
        <f>INDEX(PM_Cuka[],MATCH(PM_Kompleksais[[#This Row],[Dablībnieka numurs]],PM_Cuka[Dablībnieka numurs],0),14)</f>
        <v>0</v>
      </c>
      <c r="I261" s="217">
        <f>INDEX(PM_EULopi[],MATCH(PM_Kompleksais[[#This Row],[Dablībnieka numurs]],PM_EULopi[Dablībnieka numurs],0),33)</f>
        <v>0</v>
      </c>
      <c r="J261" s="215" t="str">
        <f>INDEX(PM_EULopi[],MATCH(PM_Kompleksais[[#This Row],[Dablībnieka numurs]],PM_EULopi[Dablībnieka numurs],0),35)</f>
        <v>NAV</v>
      </c>
      <c r="K261" s="216">
        <f>INDEX(PM_EULopi[],MATCH(PM_Kompleksais[[#This Row],[Dablībnieka numurs]],PM_EULopi[Dablībnieka numurs],0),36)</f>
        <v>0</v>
      </c>
      <c r="L261" s="217">
        <f>INDEX(PM_Sportings[],MATCH(PM_Kompleksais[[#This Row],[Dablībnieka numurs]],PM_Sportings[Dablībnieka numurs],0),6)</f>
        <v>0</v>
      </c>
      <c r="M261" s="215" t="str">
        <f>INDEX(PM_Sportings[],MATCH(PM_Kompleksais[[#This Row],[Dablībnieka numurs]],PM_Sportings[Dablībnieka numurs],0),7)</f>
        <v>NAV</v>
      </c>
      <c r="N261" s="216">
        <f>INDEX(PM_Sportings[],MATCH(PM_Kompleksais[[#This Row],[Dablībnieka numurs]],PM_Sportings[Dablībnieka numurs],0),8)</f>
        <v>0</v>
      </c>
      <c r="O26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1" s="220" t="str">
        <f>IF(ISNUMBER(PM_Kompleksais[[#This Row],[Vietu
Summa
(AUTO)]]),RANK(PM_Kompleksais[[#This Row],[Vietu
Summa
(AUTO)]],PM_Kompleksais[Vietu
Summa
(AUTO)],1),"Trūkst Rezultāts")</f>
        <v>Trūkst Rezultāts</v>
      </c>
      <c r="R26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2" spans="2:18" ht="15" x14ac:dyDescent="0.25">
      <c r="B262" s="90">
        <v>256</v>
      </c>
      <c r="C262" s="91">
        <f>INDEX(PM_Dalibnieki[],MATCH(PM_Kompleksais[[#This Row],[Dablībnieka numurs]],PM_Dalibnieki[Dablībnieka numurs],0),2)</f>
        <v>0</v>
      </c>
      <c r="D262" s="91">
        <f>INDEX(PM_Dalibnieki[],MATCH(PM_Kompleksais[[#This Row],[Dablībnieka numurs]],PM_Dalibnieki[Dablībnieka numurs],0),3)</f>
        <v>0</v>
      </c>
      <c r="E262" s="92">
        <f>INDEX(PM_Dalibnieki[],MATCH(PM_Kompleksais[[#This Row],[Dablībnieka numurs]],PM_Dalibnieki[Dablībnieka numurs],0),4)</f>
        <v>0</v>
      </c>
      <c r="F262" s="93">
        <f>INDEX(PM_Cuka[],MATCH(PM_Kompleksais[[#This Row],[Dablībnieka numurs]],PM_Cuka[Dablībnieka numurs],0),12)</f>
        <v>0</v>
      </c>
      <c r="G262" s="215" t="str">
        <f>INDEX(PM_Cuka[],MATCH(PM_Kompleksais[[#This Row],[Dablībnieka numurs]],PM_Cuka[Dablībnieka numurs],0),13)</f>
        <v>NAV</v>
      </c>
      <c r="H262" s="216">
        <f>INDEX(PM_Cuka[],MATCH(PM_Kompleksais[[#This Row],[Dablībnieka numurs]],PM_Cuka[Dablībnieka numurs],0),14)</f>
        <v>0</v>
      </c>
      <c r="I262" s="217">
        <f>INDEX(PM_EULopi[],MATCH(PM_Kompleksais[[#This Row],[Dablībnieka numurs]],PM_EULopi[Dablībnieka numurs],0),33)</f>
        <v>0</v>
      </c>
      <c r="J262" s="215" t="str">
        <f>INDEX(PM_EULopi[],MATCH(PM_Kompleksais[[#This Row],[Dablībnieka numurs]],PM_EULopi[Dablībnieka numurs],0),35)</f>
        <v>NAV</v>
      </c>
      <c r="K262" s="216">
        <f>INDEX(PM_EULopi[],MATCH(PM_Kompleksais[[#This Row],[Dablībnieka numurs]],PM_EULopi[Dablībnieka numurs],0),36)</f>
        <v>0</v>
      </c>
      <c r="L262" s="217">
        <f>INDEX(PM_Sportings[],MATCH(PM_Kompleksais[[#This Row],[Dablībnieka numurs]],PM_Sportings[Dablībnieka numurs],0),6)</f>
        <v>0</v>
      </c>
      <c r="M262" s="215" t="str">
        <f>INDEX(PM_Sportings[],MATCH(PM_Kompleksais[[#This Row],[Dablībnieka numurs]],PM_Sportings[Dablībnieka numurs],0),7)</f>
        <v>NAV</v>
      </c>
      <c r="N262" s="216">
        <f>INDEX(PM_Sportings[],MATCH(PM_Kompleksais[[#This Row],[Dablībnieka numurs]],PM_Sportings[Dablībnieka numurs],0),8)</f>
        <v>0</v>
      </c>
      <c r="O26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2" s="220" t="str">
        <f>IF(ISNUMBER(PM_Kompleksais[[#This Row],[Vietu
Summa
(AUTO)]]),RANK(PM_Kompleksais[[#This Row],[Vietu
Summa
(AUTO)]],PM_Kompleksais[Vietu
Summa
(AUTO)],1),"Trūkst Rezultāts")</f>
        <v>Trūkst Rezultāts</v>
      </c>
      <c r="R26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3" spans="2:18" ht="15" x14ac:dyDescent="0.25">
      <c r="B263" s="90">
        <v>257</v>
      </c>
      <c r="C263" s="91">
        <f>INDEX(PM_Dalibnieki[],MATCH(PM_Kompleksais[[#This Row],[Dablībnieka numurs]],PM_Dalibnieki[Dablībnieka numurs],0),2)</f>
        <v>0</v>
      </c>
      <c r="D263" s="91">
        <f>INDEX(PM_Dalibnieki[],MATCH(PM_Kompleksais[[#This Row],[Dablībnieka numurs]],PM_Dalibnieki[Dablībnieka numurs],0),3)</f>
        <v>0</v>
      </c>
      <c r="E263" s="92">
        <f>INDEX(PM_Dalibnieki[],MATCH(PM_Kompleksais[[#This Row],[Dablībnieka numurs]],PM_Dalibnieki[Dablībnieka numurs],0),4)</f>
        <v>0</v>
      </c>
      <c r="F263" s="93">
        <f>INDEX(PM_Cuka[],MATCH(PM_Kompleksais[[#This Row],[Dablībnieka numurs]],PM_Cuka[Dablībnieka numurs],0),12)</f>
        <v>0</v>
      </c>
      <c r="G263" s="215" t="str">
        <f>INDEX(PM_Cuka[],MATCH(PM_Kompleksais[[#This Row],[Dablībnieka numurs]],PM_Cuka[Dablībnieka numurs],0),13)</f>
        <v>NAV</v>
      </c>
      <c r="H263" s="216">
        <f>INDEX(PM_Cuka[],MATCH(PM_Kompleksais[[#This Row],[Dablībnieka numurs]],PM_Cuka[Dablībnieka numurs],0),14)</f>
        <v>0</v>
      </c>
      <c r="I263" s="217">
        <f>INDEX(PM_EULopi[],MATCH(PM_Kompleksais[[#This Row],[Dablībnieka numurs]],PM_EULopi[Dablībnieka numurs],0),33)</f>
        <v>0</v>
      </c>
      <c r="J263" s="215" t="str">
        <f>INDEX(PM_EULopi[],MATCH(PM_Kompleksais[[#This Row],[Dablībnieka numurs]],PM_EULopi[Dablībnieka numurs],0),35)</f>
        <v>NAV</v>
      </c>
      <c r="K263" s="216">
        <f>INDEX(PM_EULopi[],MATCH(PM_Kompleksais[[#This Row],[Dablībnieka numurs]],PM_EULopi[Dablībnieka numurs],0),36)</f>
        <v>0</v>
      </c>
      <c r="L263" s="217">
        <f>INDEX(PM_Sportings[],MATCH(PM_Kompleksais[[#This Row],[Dablībnieka numurs]],PM_Sportings[Dablībnieka numurs],0),6)</f>
        <v>0</v>
      </c>
      <c r="M263" s="215" t="str">
        <f>INDEX(PM_Sportings[],MATCH(PM_Kompleksais[[#This Row],[Dablībnieka numurs]],PM_Sportings[Dablībnieka numurs],0),7)</f>
        <v>NAV</v>
      </c>
      <c r="N263" s="216">
        <f>INDEX(PM_Sportings[],MATCH(PM_Kompleksais[[#This Row],[Dablībnieka numurs]],PM_Sportings[Dablībnieka numurs],0),8)</f>
        <v>0</v>
      </c>
      <c r="O26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3" s="220" t="str">
        <f>IF(ISNUMBER(PM_Kompleksais[[#This Row],[Vietu
Summa
(AUTO)]]),RANK(PM_Kompleksais[[#This Row],[Vietu
Summa
(AUTO)]],PM_Kompleksais[Vietu
Summa
(AUTO)],1),"Trūkst Rezultāts")</f>
        <v>Trūkst Rezultāts</v>
      </c>
      <c r="R26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4" spans="2:18" ht="15" x14ac:dyDescent="0.25">
      <c r="B264" s="90">
        <v>258</v>
      </c>
      <c r="C264" s="91">
        <f>INDEX(PM_Dalibnieki[],MATCH(PM_Kompleksais[[#This Row],[Dablībnieka numurs]],PM_Dalibnieki[Dablībnieka numurs],0),2)</f>
        <v>0</v>
      </c>
      <c r="D264" s="91">
        <f>INDEX(PM_Dalibnieki[],MATCH(PM_Kompleksais[[#This Row],[Dablībnieka numurs]],PM_Dalibnieki[Dablībnieka numurs],0),3)</f>
        <v>0</v>
      </c>
      <c r="E264" s="92">
        <f>INDEX(PM_Dalibnieki[],MATCH(PM_Kompleksais[[#This Row],[Dablībnieka numurs]],PM_Dalibnieki[Dablībnieka numurs],0),4)</f>
        <v>0</v>
      </c>
      <c r="F264" s="93">
        <f>INDEX(PM_Cuka[],MATCH(PM_Kompleksais[[#This Row],[Dablībnieka numurs]],PM_Cuka[Dablībnieka numurs],0),12)</f>
        <v>0</v>
      </c>
      <c r="G264" s="215" t="str">
        <f>INDEX(PM_Cuka[],MATCH(PM_Kompleksais[[#This Row],[Dablībnieka numurs]],PM_Cuka[Dablībnieka numurs],0),13)</f>
        <v>NAV</v>
      </c>
      <c r="H264" s="216">
        <f>INDEX(PM_Cuka[],MATCH(PM_Kompleksais[[#This Row],[Dablībnieka numurs]],PM_Cuka[Dablībnieka numurs],0),14)</f>
        <v>0</v>
      </c>
      <c r="I264" s="217">
        <f>INDEX(PM_EULopi[],MATCH(PM_Kompleksais[[#This Row],[Dablībnieka numurs]],PM_EULopi[Dablībnieka numurs],0),33)</f>
        <v>0</v>
      </c>
      <c r="J264" s="215" t="str">
        <f>INDEX(PM_EULopi[],MATCH(PM_Kompleksais[[#This Row],[Dablībnieka numurs]],PM_EULopi[Dablībnieka numurs],0),35)</f>
        <v>NAV</v>
      </c>
      <c r="K264" s="216">
        <f>INDEX(PM_EULopi[],MATCH(PM_Kompleksais[[#This Row],[Dablībnieka numurs]],PM_EULopi[Dablībnieka numurs],0),36)</f>
        <v>0</v>
      </c>
      <c r="L264" s="217">
        <f>INDEX(PM_Sportings[],MATCH(PM_Kompleksais[[#This Row],[Dablībnieka numurs]],PM_Sportings[Dablībnieka numurs],0),6)</f>
        <v>0</v>
      </c>
      <c r="M264" s="215" t="str">
        <f>INDEX(PM_Sportings[],MATCH(PM_Kompleksais[[#This Row],[Dablībnieka numurs]],PM_Sportings[Dablībnieka numurs],0),7)</f>
        <v>NAV</v>
      </c>
      <c r="N264" s="216">
        <f>INDEX(PM_Sportings[],MATCH(PM_Kompleksais[[#This Row],[Dablībnieka numurs]],PM_Sportings[Dablībnieka numurs],0),8)</f>
        <v>0</v>
      </c>
      <c r="O26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4" s="220" t="str">
        <f>IF(ISNUMBER(PM_Kompleksais[[#This Row],[Vietu
Summa
(AUTO)]]),RANK(PM_Kompleksais[[#This Row],[Vietu
Summa
(AUTO)]],PM_Kompleksais[Vietu
Summa
(AUTO)],1),"Trūkst Rezultāts")</f>
        <v>Trūkst Rezultāts</v>
      </c>
      <c r="R26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5" spans="2:18" ht="15" x14ac:dyDescent="0.25">
      <c r="B265" s="90">
        <v>259</v>
      </c>
      <c r="C265" s="91">
        <f>INDEX(PM_Dalibnieki[],MATCH(PM_Kompleksais[[#This Row],[Dablībnieka numurs]],PM_Dalibnieki[Dablībnieka numurs],0),2)</f>
        <v>0</v>
      </c>
      <c r="D265" s="91">
        <f>INDEX(PM_Dalibnieki[],MATCH(PM_Kompleksais[[#This Row],[Dablībnieka numurs]],PM_Dalibnieki[Dablībnieka numurs],0),3)</f>
        <v>0</v>
      </c>
      <c r="E265" s="92">
        <f>INDEX(PM_Dalibnieki[],MATCH(PM_Kompleksais[[#This Row],[Dablībnieka numurs]],PM_Dalibnieki[Dablībnieka numurs],0),4)</f>
        <v>0</v>
      </c>
      <c r="F265" s="93">
        <f>INDEX(PM_Cuka[],MATCH(PM_Kompleksais[[#This Row],[Dablībnieka numurs]],PM_Cuka[Dablībnieka numurs],0),12)</f>
        <v>0</v>
      </c>
      <c r="G265" s="215" t="str">
        <f>INDEX(PM_Cuka[],MATCH(PM_Kompleksais[[#This Row],[Dablībnieka numurs]],PM_Cuka[Dablībnieka numurs],0),13)</f>
        <v>NAV</v>
      </c>
      <c r="H265" s="216">
        <f>INDEX(PM_Cuka[],MATCH(PM_Kompleksais[[#This Row],[Dablībnieka numurs]],PM_Cuka[Dablībnieka numurs],0),14)</f>
        <v>0</v>
      </c>
      <c r="I265" s="217">
        <f>INDEX(PM_EULopi[],MATCH(PM_Kompleksais[[#This Row],[Dablībnieka numurs]],PM_EULopi[Dablībnieka numurs],0),33)</f>
        <v>0</v>
      </c>
      <c r="J265" s="215" t="str">
        <f>INDEX(PM_EULopi[],MATCH(PM_Kompleksais[[#This Row],[Dablībnieka numurs]],PM_EULopi[Dablībnieka numurs],0),35)</f>
        <v>NAV</v>
      </c>
      <c r="K265" s="216">
        <f>INDEX(PM_EULopi[],MATCH(PM_Kompleksais[[#This Row],[Dablībnieka numurs]],PM_EULopi[Dablībnieka numurs],0),36)</f>
        <v>0</v>
      </c>
      <c r="L265" s="217">
        <f>INDEX(PM_Sportings[],MATCH(PM_Kompleksais[[#This Row],[Dablībnieka numurs]],PM_Sportings[Dablībnieka numurs],0),6)</f>
        <v>0</v>
      </c>
      <c r="M265" s="215" t="str">
        <f>INDEX(PM_Sportings[],MATCH(PM_Kompleksais[[#This Row],[Dablībnieka numurs]],PM_Sportings[Dablībnieka numurs],0),7)</f>
        <v>NAV</v>
      </c>
      <c r="N265" s="216">
        <f>INDEX(PM_Sportings[],MATCH(PM_Kompleksais[[#This Row],[Dablībnieka numurs]],PM_Sportings[Dablībnieka numurs],0),8)</f>
        <v>0</v>
      </c>
      <c r="O26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5" s="220" t="str">
        <f>IF(ISNUMBER(PM_Kompleksais[[#This Row],[Vietu
Summa
(AUTO)]]),RANK(PM_Kompleksais[[#This Row],[Vietu
Summa
(AUTO)]],PM_Kompleksais[Vietu
Summa
(AUTO)],1),"Trūkst Rezultāts")</f>
        <v>Trūkst Rezultāts</v>
      </c>
      <c r="R26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6" spans="2:18" ht="15" x14ac:dyDescent="0.25">
      <c r="B266" s="90">
        <v>260</v>
      </c>
      <c r="C266" s="91">
        <f>INDEX(PM_Dalibnieki[],MATCH(PM_Kompleksais[[#This Row],[Dablībnieka numurs]],PM_Dalibnieki[Dablībnieka numurs],0),2)</f>
        <v>0</v>
      </c>
      <c r="D266" s="91">
        <f>INDEX(PM_Dalibnieki[],MATCH(PM_Kompleksais[[#This Row],[Dablībnieka numurs]],PM_Dalibnieki[Dablībnieka numurs],0),3)</f>
        <v>0</v>
      </c>
      <c r="E266" s="92">
        <f>INDEX(PM_Dalibnieki[],MATCH(PM_Kompleksais[[#This Row],[Dablībnieka numurs]],PM_Dalibnieki[Dablībnieka numurs],0),4)</f>
        <v>0</v>
      </c>
      <c r="F266" s="93">
        <f>INDEX(PM_Cuka[],MATCH(PM_Kompleksais[[#This Row],[Dablībnieka numurs]],PM_Cuka[Dablībnieka numurs],0),12)</f>
        <v>0</v>
      </c>
      <c r="G266" s="215" t="str">
        <f>INDEX(PM_Cuka[],MATCH(PM_Kompleksais[[#This Row],[Dablībnieka numurs]],PM_Cuka[Dablībnieka numurs],0),13)</f>
        <v>NAV</v>
      </c>
      <c r="H266" s="216">
        <f>INDEX(PM_Cuka[],MATCH(PM_Kompleksais[[#This Row],[Dablībnieka numurs]],PM_Cuka[Dablībnieka numurs],0),14)</f>
        <v>0</v>
      </c>
      <c r="I266" s="217">
        <f>INDEX(PM_EULopi[],MATCH(PM_Kompleksais[[#This Row],[Dablībnieka numurs]],PM_EULopi[Dablībnieka numurs],0),33)</f>
        <v>0</v>
      </c>
      <c r="J266" s="215" t="str">
        <f>INDEX(PM_EULopi[],MATCH(PM_Kompleksais[[#This Row],[Dablībnieka numurs]],PM_EULopi[Dablībnieka numurs],0),35)</f>
        <v>NAV</v>
      </c>
      <c r="K266" s="216">
        <f>INDEX(PM_EULopi[],MATCH(PM_Kompleksais[[#This Row],[Dablībnieka numurs]],PM_EULopi[Dablībnieka numurs],0),36)</f>
        <v>0</v>
      </c>
      <c r="L266" s="217">
        <f>INDEX(PM_Sportings[],MATCH(PM_Kompleksais[[#This Row],[Dablībnieka numurs]],PM_Sportings[Dablībnieka numurs],0),6)</f>
        <v>0</v>
      </c>
      <c r="M266" s="215" t="str">
        <f>INDEX(PM_Sportings[],MATCH(PM_Kompleksais[[#This Row],[Dablībnieka numurs]],PM_Sportings[Dablībnieka numurs],0),7)</f>
        <v>NAV</v>
      </c>
      <c r="N266" s="216">
        <f>INDEX(PM_Sportings[],MATCH(PM_Kompleksais[[#This Row],[Dablībnieka numurs]],PM_Sportings[Dablībnieka numurs],0),8)</f>
        <v>0</v>
      </c>
      <c r="O26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6" s="220" t="str">
        <f>IF(ISNUMBER(PM_Kompleksais[[#This Row],[Vietu
Summa
(AUTO)]]),RANK(PM_Kompleksais[[#This Row],[Vietu
Summa
(AUTO)]],PM_Kompleksais[Vietu
Summa
(AUTO)],1),"Trūkst Rezultāts")</f>
        <v>Trūkst Rezultāts</v>
      </c>
      <c r="R26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7" spans="2:18" ht="15" x14ac:dyDescent="0.25">
      <c r="B267" s="90">
        <v>261</v>
      </c>
      <c r="C267" s="91">
        <f>INDEX(PM_Dalibnieki[],MATCH(PM_Kompleksais[[#This Row],[Dablībnieka numurs]],PM_Dalibnieki[Dablībnieka numurs],0),2)</f>
        <v>0</v>
      </c>
      <c r="D267" s="91">
        <f>INDEX(PM_Dalibnieki[],MATCH(PM_Kompleksais[[#This Row],[Dablībnieka numurs]],PM_Dalibnieki[Dablībnieka numurs],0),3)</f>
        <v>0</v>
      </c>
      <c r="E267" s="92">
        <f>INDEX(PM_Dalibnieki[],MATCH(PM_Kompleksais[[#This Row],[Dablībnieka numurs]],PM_Dalibnieki[Dablībnieka numurs],0),4)</f>
        <v>0</v>
      </c>
      <c r="F267" s="93">
        <f>INDEX(PM_Cuka[],MATCH(PM_Kompleksais[[#This Row],[Dablībnieka numurs]],PM_Cuka[Dablībnieka numurs],0),12)</f>
        <v>0</v>
      </c>
      <c r="G267" s="215" t="str">
        <f>INDEX(PM_Cuka[],MATCH(PM_Kompleksais[[#This Row],[Dablībnieka numurs]],PM_Cuka[Dablībnieka numurs],0),13)</f>
        <v>NAV</v>
      </c>
      <c r="H267" s="216">
        <f>INDEX(PM_Cuka[],MATCH(PM_Kompleksais[[#This Row],[Dablībnieka numurs]],PM_Cuka[Dablībnieka numurs],0),14)</f>
        <v>0</v>
      </c>
      <c r="I267" s="217">
        <f>INDEX(PM_EULopi[],MATCH(PM_Kompleksais[[#This Row],[Dablībnieka numurs]],PM_EULopi[Dablībnieka numurs],0),33)</f>
        <v>0</v>
      </c>
      <c r="J267" s="215" t="str">
        <f>INDEX(PM_EULopi[],MATCH(PM_Kompleksais[[#This Row],[Dablībnieka numurs]],PM_EULopi[Dablībnieka numurs],0),35)</f>
        <v>NAV</v>
      </c>
      <c r="K267" s="216">
        <f>INDEX(PM_EULopi[],MATCH(PM_Kompleksais[[#This Row],[Dablībnieka numurs]],PM_EULopi[Dablībnieka numurs],0),36)</f>
        <v>0</v>
      </c>
      <c r="L267" s="217">
        <f>INDEX(PM_Sportings[],MATCH(PM_Kompleksais[[#This Row],[Dablībnieka numurs]],PM_Sportings[Dablībnieka numurs],0),6)</f>
        <v>0</v>
      </c>
      <c r="M267" s="215" t="str">
        <f>INDEX(PM_Sportings[],MATCH(PM_Kompleksais[[#This Row],[Dablībnieka numurs]],PM_Sportings[Dablībnieka numurs],0),7)</f>
        <v>NAV</v>
      </c>
      <c r="N267" s="216">
        <f>INDEX(PM_Sportings[],MATCH(PM_Kompleksais[[#This Row],[Dablībnieka numurs]],PM_Sportings[Dablībnieka numurs],0),8)</f>
        <v>0</v>
      </c>
      <c r="O26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7" s="220" t="str">
        <f>IF(ISNUMBER(PM_Kompleksais[[#This Row],[Vietu
Summa
(AUTO)]]),RANK(PM_Kompleksais[[#This Row],[Vietu
Summa
(AUTO)]],PM_Kompleksais[Vietu
Summa
(AUTO)],1),"Trūkst Rezultāts")</f>
        <v>Trūkst Rezultāts</v>
      </c>
      <c r="R26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8" spans="2:18" ht="15" x14ac:dyDescent="0.25">
      <c r="B268" s="90">
        <v>262</v>
      </c>
      <c r="C268" s="91">
        <f>INDEX(PM_Dalibnieki[],MATCH(PM_Kompleksais[[#This Row],[Dablībnieka numurs]],PM_Dalibnieki[Dablībnieka numurs],0),2)</f>
        <v>0</v>
      </c>
      <c r="D268" s="91">
        <f>INDEX(PM_Dalibnieki[],MATCH(PM_Kompleksais[[#This Row],[Dablībnieka numurs]],PM_Dalibnieki[Dablībnieka numurs],0),3)</f>
        <v>0</v>
      </c>
      <c r="E268" s="92">
        <f>INDEX(PM_Dalibnieki[],MATCH(PM_Kompleksais[[#This Row],[Dablībnieka numurs]],PM_Dalibnieki[Dablībnieka numurs],0),4)</f>
        <v>0</v>
      </c>
      <c r="F268" s="93">
        <f>INDEX(PM_Cuka[],MATCH(PM_Kompleksais[[#This Row],[Dablībnieka numurs]],PM_Cuka[Dablībnieka numurs],0),12)</f>
        <v>0</v>
      </c>
      <c r="G268" s="215" t="str">
        <f>INDEX(PM_Cuka[],MATCH(PM_Kompleksais[[#This Row],[Dablībnieka numurs]],PM_Cuka[Dablībnieka numurs],0),13)</f>
        <v>NAV</v>
      </c>
      <c r="H268" s="216">
        <f>INDEX(PM_Cuka[],MATCH(PM_Kompleksais[[#This Row],[Dablībnieka numurs]],PM_Cuka[Dablībnieka numurs],0),14)</f>
        <v>0</v>
      </c>
      <c r="I268" s="217">
        <f>INDEX(PM_EULopi[],MATCH(PM_Kompleksais[[#This Row],[Dablībnieka numurs]],PM_EULopi[Dablībnieka numurs],0),33)</f>
        <v>0</v>
      </c>
      <c r="J268" s="215" t="str">
        <f>INDEX(PM_EULopi[],MATCH(PM_Kompleksais[[#This Row],[Dablībnieka numurs]],PM_EULopi[Dablībnieka numurs],0),35)</f>
        <v>NAV</v>
      </c>
      <c r="K268" s="216">
        <f>INDEX(PM_EULopi[],MATCH(PM_Kompleksais[[#This Row],[Dablībnieka numurs]],PM_EULopi[Dablībnieka numurs],0),36)</f>
        <v>0</v>
      </c>
      <c r="L268" s="217">
        <f>INDEX(PM_Sportings[],MATCH(PM_Kompleksais[[#This Row],[Dablībnieka numurs]],PM_Sportings[Dablībnieka numurs],0),6)</f>
        <v>0</v>
      </c>
      <c r="M268" s="215" t="str">
        <f>INDEX(PM_Sportings[],MATCH(PM_Kompleksais[[#This Row],[Dablībnieka numurs]],PM_Sportings[Dablībnieka numurs],0),7)</f>
        <v>NAV</v>
      </c>
      <c r="N268" s="216">
        <f>INDEX(PM_Sportings[],MATCH(PM_Kompleksais[[#This Row],[Dablībnieka numurs]],PM_Sportings[Dablībnieka numurs],0),8)</f>
        <v>0</v>
      </c>
      <c r="O26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8" s="220" t="str">
        <f>IF(ISNUMBER(PM_Kompleksais[[#This Row],[Vietu
Summa
(AUTO)]]),RANK(PM_Kompleksais[[#This Row],[Vietu
Summa
(AUTO)]],PM_Kompleksais[Vietu
Summa
(AUTO)],1),"Trūkst Rezultāts")</f>
        <v>Trūkst Rezultāts</v>
      </c>
      <c r="R26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69" spans="2:18" ht="15" x14ac:dyDescent="0.25">
      <c r="B269" s="90">
        <v>263</v>
      </c>
      <c r="C269" s="91">
        <f>INDEX(PM_Dalibnieki[],MATCH(PM_Kompleksais[[#This Row],[Dablībnieka numurs]],PM_Dalibnieki[Dablībnieka numurs],0),2)</f>
        <v>0</v>
      </c>
      <c r="D269" s="91">
        <f>INDEX(PM_Dalibnieki[],MATCH(PM_Kompleksais[[#This Row],[Dablībnieka numurs]],PM_Dalibnieki[Dablībnieka numurs],0),3)</f>
        <v>0</v>
      </c>
      <c r="E269" s="92">
        <f>INDEX(PM_Dalibnieki[],MATCH(PM_Kompleksais[[#This Row],[Dablībnieka numurs]],PM_Dalibnieki[Dablībnieka numurs],0),4)</f>
        <v>0</v>
      </c>
      <c r="F269" s="93">
        <f>INDEX(PM_Cuka[],MATCH(PM_Kompleksais[[#This Row],[Dablībnieka numurs]],PM_Cuka[Dablībnieka numurs],0),12)</f>
        <v>0</v>
      </c>
      <c r="G269" s="215" t="str">
        <f>INDEX(PM_Cuka[],MATCH(PM_Kompleksais[[#This Row],[Dablībnieka numurs]],PM_Cuka[Dablībnieka numurs],0),13)</f>
        <v>NAV</v>
      </c>
      <c r="H269" s="216">
        <f>INDEX(PM_Cuka[],MATCH(PM_Kompleksais[[#This Row],[Dablībnieka numurs]],PM_Cuka[Dablībnieka numurs],0),14)</f>
        <v>0</v>
      </c>
      <c r="I269" s="217">
        <f>INDEX(PM_EULopi[],MATCH(PM_Kompleksais[[#This Row],[Dablībnieka numurs]],PM_EULopi[Dablībnieka numurs],0),33)</f>
        <v>0</v>
      </c>
      <c r="J269" s="215" t="str">
        <f>INDEX(PM_EULopi[],MATCH(PM_Kompleksais[[#This Row],[Dablībnieka numurs]],PM_EULopi[Dablībnieka numurs],0),35)</f>
        <v>NAV</v>
      </c>
      <c r="K269" s="216">
        <f>INDEX(PM_EULopi[],MATCH(PM_Kompleksais[[#This Row],[Dablībnieka numurs]],PM_EULopi[Dablībnieka numurs],0),36)</f>
        <v>0</v>
      </c>
      <c r="L269" s="217">
        <f>INDEX(PM_Sportings[],MATCH(PM_Kompleksais[[#This Row],[Dablībnieka numurs]],PM_Sportings[Dablībnieka numurs],0),6)</f>
        <v>0</v>
      </c>
      <c r="M269" s="215" t="str">
        <f>INDEX(PM_Sportings[],MATCH(PM_Kompleksais[[#This Row],[Dablībnieka numurs]],PM_Sportings[Dablībnieka numurs],0),7)</f>
        <v>NAV</v>
      </c>
      <c r="N269" s="216">
        <f>INDEX(PM_Sportings[],MATCH(PM_Kompleksais[[#This Row],[Dablībnieka numurs]],PM_Sportings[Dablībnieka numurs],0),8)</f>
        <v>0</v>
      </c>
      <c r="O26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6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69" s="220" t="str">
        <f>IF(ISNUMBER(PM_Kompleksais[[#This Row],[Vietu
Summa
(AUTO)]]),RANK(PM_Kompleksais[[#This Row],[Vietu
Summa
(AUTO)]],PM_Kompleksais[Vietu
Summa
(AUTO)],1),"Trūkst Rezultāts")</f>
        <v>Trūkst Rezultāts</v>
      </c>
      <c r="R26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0" spans="2:18" ht="15" x14ac:dyDescent="0.25">
      <c r="B270" s="90">
        <v>264</v>
      </c>
      <c r="C270" s="91">
        <f>INDEX(PM_Dalibnieki[],MATCH(PM_Kompleksais[[#This Row],[Dablībnieka numurs]],PM_Dalibnieki[Dablībnieka numurs],0),2)</f>
        <v>0</v>
      </c>
      <c r="D270" s="91">
        <f>INDEX(PM_Dalibnieki[],MATCH(PM_Kompleksais[[#This Row],[Dablībnieka numurs]],PM_Dalibnieki[Dablībnieka numurs],0),3)</f>
        <v>0</v>
      </c>
      <c r="E270" s="92">
        <f>INDEX(PM_Dalibnieki[],MATCH(PM_Kompleksais[[#This Row],[Dablībnieka numurs]],PM_Dalibnieki[Dablībnieka numurs],0),4)</f>
        <v>0</v>
      </c>
      <c r="F270" s="93">
        <f>INDEX(PM_Cuka[],MATCH(PM_Kompleksais[[#This Row],[Dablībnieka numurs]],PM_Cuka[Dablībnieka numurs],0),12)</f>
        <v>0</v>
      </c>
      <c r="G270" s="215" t="str">
        <f>INDEX(PM_Cuka[],MATCH(PM_Kompleksais[[#This Row],[Dablībnieka numurs]],PM_Cuka[Dablībnieka numurs],0),13)</f>
        <v>NAV</v>
      </c>
      <c r="H270" s="216">
        <f>INDEX(PM_Cuka[],MATCH(PM_Kompleksais[[#This Row],[Dablībnieka numurs]],PM_Cuka[Dablībnieka numurs],0),14)</f>
        <v>0</v>
      </c>
      <c r="I270" s="217">
        <f>INDEX(PM_EULopi[],MATCH(PM_Kompleksais[[#This Row],[Dablībnieka numurs]],PM_EULopi[Dablībnieka numurs],0),33)</f>
        <v>0</v>
      </c>
      <c r="J270" s="215" t="str">
        <f>INDEX(PM_EULopi[],MATCH(PM_Kompleksais[[#This Row],[Dablībnieka numurs]],PM_EULopi[Dablībnieka numurs],0),35)</f>
        <v>NAV</v>
      </c>
      <c r="K270" s="216">
        <f>INDEX(PM_EULopi[],MATCH(PM_Kompleksais[[#This Row],[Dablībnieka numurs]],PM_EULopi[Dablībnieka numurs],0),36)</f>
        <v>0</v>
      </c>
      <c r="L270" s="217">
        <f>INDEX(PM_Sportings[],MATCH(PM_Kompleksais[[#This Row],[Dablībnieka numurs]],PM_Sportings[Dablībnieka numurs],0),6)</f>
        <v>0</v>
      </c>
      <c r="M270" s="215" t="str">
        <f>INDEX(PM_Sportings[],MATCH(PM_Kompleksais[[#This Row],[Dablībnieka numurs]],PM_Sportings[Dablībnieka numurs],0),7)</f>
        <v>NAV</v>
      </c>
      <c r="N270" s="216">
        <f>INDEX(PM_Sportings[],MATCH(PM_Kompleksais[[#This Row],[Dablībnieka numurs]],PM_Sportings[Dablībnieka numurs],0),8)</f>
        <v>0</v>
      </c>
      <c r="O27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0" s="220" t="str">
        <f>IF(ISNUMBER(PM_Kompleksais[[#This Row],[Vietu
Summa
(AUTO)]]),RANK(PM_Kompleksais[[#This Row],[Vietu
Summa
(AUTO)]],PM_Kompleksais[Vietu
Summa
(AUTO)],1),"Trūkst Rezultāts")</f>
        <v>Trūkst Rezultāts</v>
      </c>
      <c r="R27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1" spans="2:18" ht="15" x14ac:dyDescent="0.25">
      <c r="B271" s="90">
        <v>265</v>
      </c>
      <c r="C271" s="91">
        <f>INDEX(PM_Dalibnieki[],MATCH(PM_Kompleksais[[#This Row],[Dablībnieka numurs]],PM_Dalibnieki[Dablībnieka numurs],0),2)</f>
        <v>0</v>
      </c>
      <c r="D271" s="91">
        <f>INDEX(PM_Dalibnieki[],MATCH(PM_Kompleksais[[#This Row],[Dablībnieka numurs]],PM_Dalibnieki[Dablībnieka numurs],0),3)</f>
        <v>0</v>
      </c>
      <c r="E271" s="92">
        <f>INDEX(PM_Dalibnieki[],MATCH(PM_Kompleksais[[#This Row],[Dablībnieka numurs]],PM_Dalibnieki[Dablībnieka numurs],0),4)</f>
        <v>0</v>
      </c>
      <c r="F271" s="93">
        <f>INDEX(PM_Cuka[],MATCH(PM_Kompleksais[[#This Row],[Dablībnieka numurs]],PM_Cuka[Dablībnieka numurs],0),12)</f>
        <v>0</v>
      </c>
      <c r="G271" s="215" t="str">
        <f>INDEX(PM_Cuka[],MATCH(PM_Kompleksais[[#This Row],[Dablībnieka numurs]],PM_Cuka[Dablībnieka numurs],0),13)</f>
        <v>NAV</v>
      </c>
      <c r="H271" s="216">
        <f>INDEX(PM_Cuka[],MATCH(PM_Kompleksais[[#This Row],[Dablībnieka numurs]],PM_Cuka[Dablībnieka numurs],0),14)</f>
        <v>0</v>
      </c>
      <c r="I271" s="217">
        <f>INDEX(PM_EULopi[],MATCH(PM_Kompleksais[[#This Row],[Dablībnieka numurs]],PM_EULopi[Dablībnieka numurs],0),33)</f>
        <v>0</v>
      </c>
      <c r="J271" s="215" t="str">
        <f>INDEX(PM_EULopi[],MATCH(PM_Kompleksais[[#This Row],[Dablībnieka numurs]],PM_EULopi[Dablībnieka numurs],0),35)</f>
        <v>NAV</v>
      </c>
      <c r="K271" s="216">
        <f>INDEX(PM_EULopi[],MATCH(PM_Kompleksais[[#This Row],[Dablībnieka numurs]],PM_EULopi[Dablībnieka numurs],0),36)</f>
        <v>0</v>
      </c>
      <c r="L271" s="217">
        <f>INDEX(PM_Sportings[],MATCH(PM_Kompleksais[[#This Row],[Dablībnieka numurs]],PM_Sportings[Dablībnieka numurs],0),6)</f>
        <v>0</v>
      </c>
      <c r="M271" s="215" t="str">
        <f>INDEX(PM_Sportings[],MATCH(PM_Kompleksais[[#This Row],[Dablībnieka numurs]],PM_Sportings[Dablībnieka numurs],0),7)</f>
        <v>NAV</v>
      </c>
      <c r="N271" s="216">
        <f>INDEX(PM_Sportings[],MATCH(PM_Kompleksais[[#This Row],[Dablībnieka numurs]],PM_Sportings[Dablībnieka numurs],0),8)</f>
        <v>0</v>
      </c>
      <c r="O27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1" s="220" t="str">
        <f>IF(ISNUMBER(PM_Kompleksais[[#This Row],[Vietu
Summa
(AUTO)]]),RANK(PM_Kompleksais[[#This Row],[Vietu
Summa
(AUTO)]],PM_Kompleksais[Vietu
Summa
(AUTO)],1),"Trūkst Rezultāts")</f>
        <v>Trūkst Rezultāts</v>
      </c>
      <c r="R27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2" spans="2:18" ht="15" x14ac:dyDescent="0.25">
      <c r="B272" s="90">
        <v>266</v>
      </c>
      <c r="C272" s="91">
        <f>INDEX(PM_Dalibnieki[],MATCH(PM_Kompleksais[[#This Row],[Dablībnieka numurs]],PM_Dalibnieki[Dablībnieka numurs],0),2)</f>
        <v>0</v>
      </c>
      <c r="D272" s="91">
        <f>INDEX(PM_Dalibnieki[],MATCH(PM_Kompleksais[[#This Row],[Dablībnieka numurs]],PM_Dalibnieki[Dablībnieka numurs],0),3)</f>
        <v>0</v>
      </c>
      <c r="E272" s="92">
        <f>INDEX(PM_Dalibnieki[],MATCH(PM_Kompleksais[[#This Row],[Dablībnieka numurs]],PM_Dalibnieki[Dablībnieka numurs],0),4)</f>
        <v>0</v>
      </c>
      <c r="F272" s="93">
        <f>INDEX(PM_Cuka[],MATCH(PM_Kompleksais[[#This Row],[Dablībnieka numurs]],PM_Cuka[Dablībnieka numurs],0),12)</f>
        <v>0</v>
      </c>
      <c r="G272" s="215" t="str">
        <f>INDEX(PM_Cuka[],MATCH(PM_Kompleksais[[#This Row],[Dablībnieka numurs]],PM_Cuka[Dablībnieka numurs],0),13)</f>
        <v>NAV</v>
      </c>
      <c r="H272" s="216">
        <f>INDEX(PM_Cuka[],MATCH(PM_Kompleksais[[#This Row],[Dablībnieka numurs]],PM_Cuka[Dablībnieka numurs],0),14)</f>
        <v>0</v>
      </c>
      <c r="I272" s="217">
        <f>INDEX(PM_EULopi[],MATCH(PM_Kompleksais[[#This Row],[Dablībnieka numurs]],PM_EULopi[Dablībnieka numurs],0),33)</f>
        <v>0</v>
      </c>
      <c r="J272" s="215" t="str">
        <f>INDEX(PM_EULopi[],MATCH(PM_Kompleksais[[#This Row],[Dablībnieka numurs]],PM_EULopi[Dablībnieka numurs],0),35)</f>
        <v>NAV</v>
      </c>
      <c r="K272" s="216">
        <f>INDEX(PM_EULopi[],MATCH(PM_Kompleksais[[#This Row],[Dablībnieka numurs]],PM_EULopi[Dablībnieka numurs],0),36)</f>
        <v>0</v>
      </c>
      <c r="L272" s="217">
        <f>INDEX(PM_Sportings[],MATCH(PM_Kompleksais[[#This Row],[Dablībnieka numurs]],PM_Sportings[Dablībnieka numurs],0),6)</f>
        <v>0</v>
      </c>
      <c r="M272" s="215" t="str">
        <f>INDEX(PM_Sportings[],MATCH(PM_Kompleksais[[#This Row],[Dablībnieka numurs]],PM_Sportings[Dablībnieka numurs],0),7)</f>
        <v>NAV</v>
      </c>
      <c r="N272" s="216">
        <f>INDEX(PM_Sportings[],MATCH(PM_Kompleksais[[#This Row],[Dablībnieka numurs]],PM_Sportings[Dablībnieka numurs],0),8)</f>
        <v>0</v>
      </c>
      <c r="O27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2" s="220" t="str">
        <f>IF(ISNUMBER(PM_Kompleksais[[#This Row],[Vietu
Summa
(AUTO)]]),RANK(PM_Kompleksais[[#This Row],[Vietu
Summa
(AUTO)]],PM_Kompleksais[Vietu
Summa
(AUTO)],1),"Trūkst Rezultāts")</f>
        <v>Trūkst Rezultāts</v>
      </c>
      <c r="R27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3" spans="2:18" ht="15" x14ac:dyDescent="0.25">
      <c r="B273" s="90">
        <v>267</v>
      </c>
      <c r="C273" s="91">
        <f>INDEX(PM_Dalibnieki[],MATCH(PM_Kompleksais[[#This Row],[Dablībnieka numurs]],PM_Dalibnieki[Dablībnieka numurs],0),2)</f>
        <v>0</v>
      </c>
      <c r="D273" s="91">
        <f>INDEX(PM_Dalibnieki[],MATCH(PM_Kompleksais[[#This Row],[Dablībnieka numurs]],PM_Dalibnieki[Dablībnieka numurs],0),3)</f>
        <v>0</v>
      </c>
      <c r="E273" s="92">
        <f>INDEX(PM_Dalibnieki[],MATCH(PM_Kompleksais[[#This Row],[Dablībnieka numurs]],PM_Dalibnieki[Dablībnieka numurs],0),4)</f>
        <v>0</v>
      </c>
      <c r="F273" s="93">
        <f>INDEX(PM_Cuka[],MATCH(PM_Kompleksais[[#This Row],[Dablībnieka numurs]],PM_Cuka[Dablībnieka numurs],0),12)</f>
        <v>0</v>
      </c>
      <c r="G273" s="215" t="str">
        <f>INDEX(PM_Cuka[],MATCH(PM_Kompleksais[[#This Row],[Dablībnieka numurs]],PM_Cuka[Dablībnieka numurs],0),13)</f>
        <v>NAV</v>
      </c>
      <c r="H273" s="216">
        <f>INDEX(PM_Cuka[],MATCH(PM_Kompleksais[[#This Row],[Dablībnieka numurs]],PM_Cuka[Dablībnieka numurs],0),14)</f>
        <v>0</v>
      </c>
      <c r="I273" s="217">
        <f>INDEX(PM_EULopi[],MATCH(PM_Kompleksais[[#This Row],[Dablībnieka numurs]],PM_EULopi[Dablībnieka numurs],0),33)</f>
        <v>0</v>
      </c>
      <c r="J273" s="215" t="str">
        <f>INDEX(PM_EULopi[],MATCH(PM_Kompleksais[[#This Row],[Dablībnieka numurs]],PM_EULopi[Dablībnieka numurs],0),35)</f>
        <v>NAV</v>
      </c>
      <c r="K273" s="216">
        <f>INDEX(PM_EULopi[],MATCH(PM_Kompleksais[[#This Row],[Dablībnieka numurs]],PM_EULopi[Dablībnieka numurs],0),36)</f>
        <v>0</v>
      </c>
      <c r="L273" s="217">
        <f>INDEX(PM_Sportings[],MATCH(PM_Kompleksais[[#This Row],[Dablībnieka numurs]],PM_Sportings[Dablībnieka numurs],0),6)</f>
        <v>0</v>
      </c>
      <c r="M273" s="215" t="str">
        <f>INDEX(PM_Sportings[],MATCH(PM_Kompleksais[[#This Row],[Dablībnieka numurs]],PM_Sportings[Dablībnieka numurs],0),7)</f>
        <v>NAV</v>
      </c>
      <c r="N273" s="216">
        <f>INDEX(PM_Sportings[],MATCH(PM_Kompleksais[[#This Row],[Dablībnieka numurs]],PM_Sportings[Dablībnieka numurs],0),8)</f>
        <v>0</v>
      </c>
      <c r="O27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3" s="220" t="str">
        <f>IF(ISNUMBER(PM_Kompleksais[[#This Row],[Vietu
Summa
(AUTO)]]),RANK(PM_Kompleksais[[#This Row],[Vietu
Summa
(AUTO)]],PM_Kompleksais[Vietu
Summa
(AUTO)],1),"Trūkst Rezultāts")</f>
        <v>Trūkst Rezultāts</v>
      </c>
      <c r="R27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4" spans="2:18" ht="15" x14ac:dyDescent="0.25">
      <c r="B274" s="90">
        <v>268</v>
      </c>
      <c r="C274" s="91">
        <f>INDEX(PM_Dalibnieki[],MATCH(PM_Kompleksais[[#This Row],[Dablībnieka numurs]],PM_Dalibnieki[Dablībnieka numurs],0),2)</f>
        <v>0</v>
      </c>
      <c r="D274" s="91">
        <f>INDEX(PM_Dalibnieki[],MATCH(PM_Kompleksais[[#This Row],[Dablībnieka numurs]],PM_Dalibnieki[Dablībnieka numurs],0),3)</f>
        <v>0</v>
      </c>
      <c r="E274" s="92">
        <f>INDEX(PM_Dalibnieki[],MATCH(PM_Kompleksais[[#This Row],[Dablībnieka numurs]],PM_Dalibnieki[Dablībnieka numurs],0),4)</f>
        <v>0</v>
      </c>
      <c r="F274" s="93">
        <f>INDEX(PM_Cuka[],MATCH(PM_Kompleksais[[#This Row],[Dablībnieka numurs]],PM_Cuka[Dablībnieka numurs],0),12)</f>
        <v>0</v>
      </c>
      <c r="G274" s="215" t="str">
        <f>INDEX(PM_Cuka[],MATCH(PM_Kompleksais[[#This Row],[Dablībnieka numurs]],PM_Cuka[Dablībnieka numurs],0),13)</f>
        <v>NAV</v>
      </c>
      <c r="H274" s="216">
        <f>INDEX(PM_Cuka[],MATCH(PM_Kompleksais[[#This Row],[Dablībnieka numurs]],PM_Cuka[Dablībnieka numurs],0),14)</f>
        <v>0</v>
      </c>
      <c r="I274" s="217">
        <f>INDEX(PM_EULopi[],MATCH(PM_Kompleksais[[#This Row],[Dablībnieka numurs]],PM_EULopi[Dablībnieka numurs],0),33)</f>
        <v>0</v>
      </c>
      <c r="J274" s="215" t="str">
        <f>INDEX(PM_EULopi[],MATCH(PM_Kompleksais[[#This Row],[Dablībnieka numurs]],PM_EULopi[Dablībnieka numurs],0),35)</f>
        <v>NAV</v>
      </c>
      <c r="K274" s="216">
        <f>INDEX(PM_EULopi[],MATCH(PM_Kompleksais[[#This Row],[Dablībnieka numurs]],PM_EULopi[Dablībnieka numurs],0),36)</f>
        <v>0</v>
      </c>
      <c r="L274" s="217">
        <f>INDEX(PM_Sportings[],MATCH(PM_Kompleksais[[#This Row],[Dablībnieka numurs]],PM_Sportings[Dablībnieka numurs],0),6)</f>
        <v>0</v>
      </c>
      <c r="M274" s="215" t="str">
        <f>INDEX(PM_Sportings[],MATCH(PM_Kompleksais[[#This Row],[Dablībnieka numurs]],PM_Sportings[Dablībnieka numurs],0),7)</f>
        <v>NAV</v>
      </c>
      <c r="N274" s="216">
        <f>INDEX(PM_Sportings[],MATCH(PM_Kompleksais[[#This Row],[Dablībnieka numurs]],PM_Sportings[Dablībnieka numurs],0),8)</f>
        <v>0</v>
      </c>
      <c r="O27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4" s="220" t="str">
        <f>IF(ISNUMBER(PM_Kompleksais[[#This Row],[Vietu
Summa
(AUTO)]]),RANK(PM_Kompleksais[[#This Row],[Vietu
Summa
(AUTO)]],PM_Kompleksais[Vietu
Summa
(AUTO)],1),"Trūkst Rezultāts")</f>
        <v>Trūkst Rezultāts</v>
      </c>
      <c r="R27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5" spans="2:18" ht="15" x14ac:dyDescent="0.25">
      <c r="B275" s="90">
        <v>269</v>
      </c>
      <c r="C275" s="91">
        <f>INDEX(PM_Dalibnieki[],MATCH(PM_Kompleksais[[#This Row],[Dablībnieka numurs]],PM_Dalibnieki[Dablībnieka numurs],0),2)</f>
        <v>0</v>
      </c>
      <c r="D275" s="91">
        <f>INDEX(PM_Dalibnieki[],MATCH(PM_Kompleksais[[#This Row],[Dablībnieka numurs]],PM_Dalibnieki[Dablībnieka numurs],0),3)</f>
        <v>0</v>
      </c>
      <c r="E275" s="92">
        <f>INDEX(PM_Dalibnieki[],MATCH(PM_Kompleksais[[#This Row],[Dablībnieka numurs]],PM_Dalibnieki[Dablībnieka numurs],0),4)</f>
        <v>0</v>
      </c>
      <c r="F275" s="93">
        <f>INDEX(PM_Cuka[],MATCH(PM_Kompleksais[[#This Row],[Dablībnieka numurs]],PM_Cuka[Dablībnieka numurs],0),12)</f>
        <v>0</v>
      </c>
      <c r="G275" s="215" t="str">
        <f>INDEX(PM_Cuka[],MATCH(PM_Kompleksais[[#This Row],[Dablībnieka numurs]],PM_Cuka[Dablībnieka numurs],0),13)</f>
        <v>NAV</v>
      </c>
      <c r="H275" s="216">
        <f>INDEX(PM_Cuka[],MATCH(PM_Kompleksais[[#This Row],[Dablībnieka numurs]],PM_Cuka[Dablībnieka numurs],0),14)</f>
        <v>0</v>
      </c>
      <c r="I275" s="217">
        <f>INDEX(PM_EULopi[],MATCH(PM_Kompleksais[[#This Row],[Dablībnieka numurs]],PM_EULopi[Dablībnieka numurs],0),33)</f>
        <v>0</v>
      </c>
      <c r="J275" s="215" t="str">
        <f>INDEX(PM_EULopi[],MATCH(PM_Kompleksais[[#This Row],[Dablībnieka numurs]],PM_EULopi[Dablībnieka numurs],0),35)</f>
        <v>NAV</v>
      </c>
      <c r="K275" s="216">
        <f>INDEX(PM_EULopi[],MATCH(PM_Kompleksais[[#This Row],[Dablībnieka numurs]],PM_EULopi[Dablībnieka numurs],0),36)</f>
        <v>0</v>
      </c>
      <c r="L275" s="217">
        <f>INDEX(PM_Sportings[],MATCH(PM_Kompleksais[[#This Row],[Dablībnieka numurs]],PM_Sportings[Dablībnieka numurs],0),6)</f>
        <v>0</v>
      </c>
      <c r="M275" s="215" t="str">
        <f>INDEX(PM_Sportings[],MATCH(PM_Kompleksais[[#This Row],[Dablībnieka numurs]],PM_Sportings[Dablībnieka numurs],0),7)</f>
        <v>NAV</v>
      </c>
      <c r="N275" s="216">
        <f>INDEX(PM_Sportings[],MATCH(PM_Kompleksais[[#This Row],[Dablībnieka numurs]],PM_Sportings[Dablībnieka numurs],0),8)</f>
        <v>0</v>
      </c>
      <c r="O27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5" s="220" t="str">
        <f>IF(ISNUMBER(PM_Kompleksais[[#This Row],[Vietu
Summa
(AUTO)]]),RANK(PM_Kompleksais[[#This Row],[Vietu
Summa
(AUTO)]],PM_Kompleksais[Vietu
Summa
(AUTO)],1),"Trūkst Rezultāts")</f>
        <v>Trūkst Rezultāts</v>
      </c>
      <c r="R27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6" spans="2:18" ht="15" x14ac:dyDescent="0.25">
      <c r="B276" s="90">
        <v>270</v>
      </c>
      <c r="C276" s="91">
        <f>INDEX(PM_Dalibnieki[],MATCH(PM_Kompleksais[[#This Row],[Dablībnieka numurs]],PM_Dalibnieki[Dablībnieka numurs],0),2)</f>
        <v>0</v>
      </c>
      <c r="D276" s="91">
        <f>INDEX(PM_Dalibnieki[],MATCH(PM_Kompleksais[[#This Row],[Dablībnieka numurs]],PM_Dalibnieki[Dablībnieka numurs],0),3)</f>
        <v>0</v>
      </c>
      <c r="E276" s="92">
        <f>INDEX(PM_Dalibnieki[],MATCH(PM_Kompleksais[[#This Row],[Dablībnieka numurs]],PM_Dalibnieki[Dablībnieka numurs],0),4)</f>
        <v>0</v>
      </c>
      <c r="F276" s="93">
        <f>INDEX(PM_Cuka[],MATCH(PM_Kompleksais[[#This Row],[Dablībnieka numurs]],PM_Cuka[Dablībnieka numurs],0),12)</f>
        <v>0</v>
      </c>
      <c r="G276" s="215" t="str">
        <f>INDEX(PM_Cuka[],MATCH(PM_Kompleksais[[#This Row],[Dablībnieka numurs]],PM_Cuka[Dablībnieka numurs],0),13)</f>
        <v>NAV</v>
      </c>
      <c r="H276" s="216">
        <f>INDEX(PM_Cuka[],MATCH(PM_Kompleksais[[#This Row],[Dablībnieka numurs]],PM_Cuka[Dablībnieka numurs],0),14)</f>
        <v>0</v>
      </c>
      <c r="I276" s="217">
        <f>INDEX(PM_EULopi[],MATCH(PM_Kompleksais[[#This Row],[Dablībnieka numurs]],PM_EULopi[Dablībnieka numurs],0),33)</f>
        <v>0</v>
      </c>
      <c r="J276" s="215" t="str">
        <f>INDEX(PM_EULopi[],MATCH(PM_Kompleksais[[#This Row],[Dablībnieka numurs]],PM_EULopi[Dablībnieka numurs],0),35)</f>
        <v>NAV</v>
      </c>
      <c r="K276" s="216">
        <f>INDEX(PM_EULopi[],MATCH(PM_Kompleksais[[#This Row],[Dablībnieka numurs]],PM_EULopi[Dablībnieka numurs],0),36)</f>
        <v>0</v>
      </c>
      <c r="L276" s="217">
        <f>INDEX(PM_Sportings[],MATCH(PM_Kompleksais[[#This Row],[Dablībnieka numurs]],PM_Sportings[Dablībnieka numurs],0),6)</f>
        <v>0</v>
      </c>
      <c r="M276" s="215" t="str">
        <f>INDEX(PM_Sportings[],MATCH(PM_Kompleksais[[#This Row],[Dablībnieka numurs]],PM_Sportings[Dablībnieka numurs],0),7)</f>
        <v>NAV</v>
      </c>
      <c r="N276" s="216">
        <f>INDEX(PM_Sportings[],MATCH(PM_Kompleksais[[#This Row],[Dablībnieka numurs]],PM_Sportings[Dablībnieka numurs],0),8)</f>
        <v>0</v>
      </c>
      <c r="O27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6" s="220" t="str">
        <f>IF(ISNUMBER(PM_Kompleksais[[#This Row],[Vietu
Summa
(AUTO)]]),RANK(PM_Kompleksais[[#This Row],[Vietu
Summa
(AUTO)]],PM_Kompleksais[Vietu
Summa
(AUTO)],1),"Trūkst Rezultāts")</f>
        <v>Trūkst Rezultāts</v>
      </c>
      <c r="R27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7" spans="2:18" ht="15" x14ac:dyDescent="0.25">
      <c r="B277" s="90">
        <v>271</v>
      </c>
      <c r="C277" s="91">
        <f>INDEX(PM_Dalibnieki[],MATCH(PM_Kompleksais[[#This Row],[Dablībnieka numurs]],PM_Dalibnieki[Dablībnieka numurs],0),2)</f>
        <v>0</v>
      </c>
      <c r="D277" s="91">
        <f>INDEX(PM_Dalibnieki[],MATCH(PM_Kompleksais[[#This Row],[Dablībnieka numurs]],PM_Dalibnieki[Dablībnieka numurs],0),3)</f>
        <v>0</v>
      </c>
      <c r="E277" s="92">
        <f>INDEX(PM_Dalibnieki[],MATCH(PM_Kompleksais[[#This Row],[Dablībnieka numurs]],PM_Dalibnieki[Dablībnieka numurs],0),4)</f>
        <v>0</v>
      </c>
      <c r="F277" s="93">
        <f>INDEX(PM_Cuka[],MATCH(PM_Kompleksais[[#This Row],[Dablībnieka numurs]],PM_Cuka[Dablībnieka numurs],0),12)</f>
        <v>0</v>
      </c>
      <c r="G277" s="215" t="str">
        <f>INDEX(PM_Cuka[],MATCH(PM_Kompleksais[[#This Row],[Dablībnieka numurs]],PM_Cuka[Dablībnieka numurs],0),13)</f>
        <v>NAV</v>
      </c>
      <c r="H277" s="216">
        <f>INDEX(PM_Cuka[],MATCH(PM_Kompleksais[[#This Row],[Dablībnieka numurs]],PM_Cuka[Dablībnieka numurs],0),14)</f>
        <v>0</v>
      </c>
      <c r="I277" s="217">
        <f>INDEX(PM_EULopi[],MATCH(PM_Kompleksais[[#This Row],[Dablībnieka numurs]],PM_EULopi[Dablībnieka numurs],0),33)</f>
        <v>0</v>
      </c>
      <c r="J277" s="215" t="str">
        <f>INDEX(PM_EULopi[],MATCH(PM_Kompleksais[[#This Row],[Dablībnieka numurs]],PM_EULopi[Dablībnieka numurs],0),35)</f>
        <v>NAV</v>
      </c>
      <c r="K277" s="216">
        <f>INDEX(PM_EULopi[],MATCH(PM_Kompleksais[[#This Row],[Dablībnieka numurs]],PM_EULopi[Dablībnieka numurs],0),36)</f>
        <v>0</v>
      </c>
      <c r="L277" s="217">
        <f>INDEX(PM_Sportings[],MATCH(PM_Kompleksais[[#This Row],[Dablībnieka numurs]],PM_Sportings[Dablībnieka numurs],0),6)</f>
        <v>0</v>
      </c>
      <c r="M277" s="215" t="str">
        <f>INDEX(PM_Sportings[],MATCH(PM_Kompleksais[[#This Row],[Dablībnieka numurs]],PM_Sportings[Dablībnieka numurs],0),7)</f>
        <v>NAV</v>
      </c>
      <c r="N277" s="216">
        <f>INDEX(PM_Sportings[],MATCH(PM_Kompleksais[[#This Row],[Dablībnieka numurs]],PM_Sportings[Dablībnieka numurs],0),8)</f>
        <v>0</v>
      </c>
      <c r="O27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7" s="220" t="str">
        <f>IF(ISNUMBER(PM_Kompleksais[[#This Row],[Vietu
Summa
(AUTO)]]),RANK(PM_Kompleksais[[#This Row],[Vietu
Summa
(AUTO)]],PM_Kompleksais[Vietu
Summa
(AUTO)],1),"Trūkst Rezultāts")</f>
        <v>Trūkst Rezultāts</v>
      </c>
      <c r="R27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8" spans="2:18" ht="15" x14ac:dyDescent="0.25">
      <c r="B278" s="90">
        <v>272</v>
      </c>
      <c r="C278" s="91">
        <f>INDEX(PM_Dalibnieki[],MATCH(PM_Kompleksais[[#This Row],[Dablībnieka numurs]],PM_Dalibnieki[Dablībnieka numurs],0),2)</f>
        <v>0</v>
      </c>
      <c r="D278" s="91">
        <f>INDEX(PM_Dalibnieki[],MATCH(PM_Kompleksais[[#This Row],[Dablībnieka numurs]],PM_Dalibnieki[Dablībnieka numurs],0),3)</f>
        <v>0</v>
      </c>
      <c r="E278" s="92">
        <f>INDEX(PM_Dalibnieki[],MATCH(PM_Kompleksais[[#This Row],[Dablībnieka numurs]],PM_Dalibnieki[Dablībnieka numurs],0),4)</f>
        <v>0</v>
      </c>
      <c r="F278" s="93">
        <f>INDEX(PM_Cuka[],MATCH(PM_Kompleksais[[#This Row],[Dablībnieka numurs]],PM_Cuka[Dablībnieka numurs],0),12)</f>
        <v>0</v>
      </c>
      <c r="G278" s="215" t="str">
        <f>INDEX(PM_Cuka[],MATCH(PM_Kompleksais[[#This Row],[Dablībnieka numurs]],PM_Cuka[Dablībnieka numurs],0),13)</f>
        <v>NAV</v>
      </c>
      <c r="H278" s="216">
        <f>INDEX(PM_Cuka[],MATCH(PM_Kompleksais[[#This Row],[Dablībnieka numurs]],PM_Cuka[Dablībnieka numurs],0),14)</f>
        <v>0</v>
      </c>
      <c r="I278" s="217">
        <f>INDEX(PM_EULopi[],MATCH(PM_Kompleksais[[#This Row],[Dablībnieka numurs]],PM_EULopi[Dablībnieka numurs],0),33)</f>
        <v>0</v>
      </c>
      <c r="J278" s="215" t="str">
        <f>INDEX(PM_EULopi[],MATCH(PM_Kompleksais[[#This Row],[Dablībnieka numurs]],PM_EULopi[Dablībnieka numurs],0),35)</f>
        <v>NAV</v>
      </c>
      <c r="K278" s="216">
        <f>INDEX(PM_EULopi[],MATCH(PM_Kompleksais[[#This Row],[Dablībnieka numurs]],PM_EULopi[Dablībnieka numurs],0),36)</f>
        <v>0</v>
      </c>
      <c r="L278" s="217">
        <f>INDEX(PM_Sportings[],MATCH(PM_Kompleksais[[#This Row],[Dablībnieka numurs]],PM_Sportings[Dablībnieka numurs],0),6)</f>
        <v>0</v>
      </c>
      <c r="M278" s="215" t="str">
        <f>INDEX(PM_Sportings[],MATCH(PM_Kompleksais[[#This Row],[Dablībnieka numurs]],PM_Sportings[Dablībnieka numurs],0),7)</f>
        <v>NAV</v>
      </c>
      <c r="N278" s="216">
        <f>INDEX(PM_Sportings[],MATCH(PM_Kompleksais[[#This Row],[Dablībnieka numurs]],PM_Sportings[Dablībnieka numurs],0),8)</f>
        <v>0</v>
      </c>
      <c r="O27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8" s="220" t="str">
        <f>IF(ISNUMBER(PM_Kompleksais[[#This Row],[Vietu
Summa
(AUTO)]]),RANK(PM_Kompleksais[[#This Row],[Vietu
Summa
(AUTO)]],PM_Kompleksais[Vietu
Summa
(AUTO)],1),"Trūkst Rezultāts")</f>
        <v>Trūkst Rezultāts</v>
      </c>
      <c r="R27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79" spans="2:18" ht="15" x14ac:dyDescent="0.25">
      <c r="B279" s="90">
        <v>273</v>
      </c>
      <c r="C279" s="91">
        <f>INDEX(PM_Dalibnieki[],MATCH(PM_Kompleksais[[#This Row],[Dablībnieka numurs]],PM_Dalibnieki[Dablībnieka numurs],0),2)</f>
        <v>0</v>
      </c>
      <c r="D279" s="91">
        <f>INDEX(PM_Dalibnieki[],MATCH(PM_Kompleksais[[#This Row],[Dablībnieka numurs]],PM_Dalibnieki[Dablībnieka numurs],0),3)</f>
        <v>0</v>
      </c>
      <c r="E279" s="92">
        <f>INDEX(PM_Dalibnieki[],MATCH(PM_Kompleksais[[#This Row],[Dablībnieka numurs]],PM_Dalibnieki[Dablībnieka numurs],0),4)</f>
        <v>0</v>
      </c>
      <c r="F279" s="93">
        <f>INDEX(PM_Cuka[],MATCH(PM_Kompleksais[[#This Row],[Dablībnieka numurs]],PM_Cuka[Dablībnieka numurs],0),12)</f>
        <v>0</v>
      </c>
      <c r="G279" s="215" t="str">
        <f>INDEX(PM_Cuka[],MATCH(PM_Kompleksais[[#This Row],[Dablībnieka numurs]],PM_Cuka[Dablībnieka numurs],0),13)</f>
        <v>NAV</v>
      </c>
      <c r="H279" s="216">
        <f>INDEX(PM_Cuka[],MATCH(PM_Kompleksais[[#This Row],[Dablībnieka numurs]],PM_Cuka[Dablībnieka numurs],0),14)</f>
        <v>0</v>
      </c>
      <c r="I279" s="217">
        <f>INDEX(PM_EULopi[],MATCH(PM_Kompleksais[[#This Row],[Dablībnieka numurs]],PM_EULopi[Dablībnieka numurs],0),33)</f>
        <v>0</v>
      </c>
      <c r="J279" s="215" t="str">
        <f>INDEX(PM_EULopi[],MATCH(PM_Kompleksais[[#This Row],[Dablībnieka numurs]],PM_EULopi[Dablībnieka numurs],0),35)</f>
        <v>NAV</v>
      </c>
      <c r="K279" s="216">
        <f>INDEX(PM_EULopi[],MATCH(PM_Kompleksais[[#This Row],[Dablībnieka numurs]],PM_EULopi[Dablībnieka numurs],0),36)</f>
        <v>0</v>
      </c>
      <c r="L279" s="217">
        <f>INDEX(PM_Sportings[],MATCH(PM_Kompleksais[[#This Row],[Dablībnieka numurs]],PM_Sportings[Dablībnieka numurs],0),6)</f>
        <v>0</v>
      </c>
      <c r="M279" s="215" t="str">
        <f>INDEX(PM_Sportings[],MATCH(PM_Kompleksais[[#This Row],[Dablībnieka numurs]],PM_Sportings[Dablībnieka numurs],0),7)</f>
        <v>NAV</v>
      </c>
      <c r="N279" s="216">
        <f>INDEX(PM_Sportings[],MATCH(PM_Kompleksais[[#This Row],[Dablībnieka numurs]],PM_Sportings[Dablībnieka numurs],0),8)</f>
        <v>0</v>
      </c>
      <c r="O27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7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79" s="220" t="str">
        <f>IF(ISNUMBER(PM_Kompleksais[[#This Row],[Vietu
Summa
(AUTO)]]),RANK(PM_Kompleksais[[#This Row],[Vietu
Summa
(AUTO)]],PM_Kompleksais[Vietu
Summa
(AUTO)],1),"Trūkst Rezultāts")</f>
        <v>Trūkst Rezultāts</v>
      </c>
      <c r="R27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0" spans="2:18" ht="15" x14ac:dyDescent="0.25">
      <c r="B280" s="90">
        <v>274</v>
      </c>
      <c r="C280" s="91">
        <f>INDEX(PM_Dalibnieki[],MATCH(PM_Kompleksais[[#This Row],[Dablībnieka numurs]],PM_Dalibnieki[Dablībnieka numurs],0),2)</f>
        <v>0</v>
      </c>
      <c r="D280" s="91">
        <f>INDEX(PM_Dalibnieki[],MATCH(PM_Kompleksais[[#This Row],[Dablībnieka numurs]],PM_Dalibnieki[Dablībnieka numurs],0),3)</f>
        <v>0</v>
      </c>
      <c r="E280" s="92">
        <f>INDEX(PM_Dalibnieki[],MATCH(PM_Kompleksais[[#This Row],[Dablībnieka numurs]],PM_Dalibnieki[Dablībnieka numurs],0),4)</f>
        <v>0</v>
      </c>
      <c r="F280" s="93">
        <f>INDEX(PM_Cuka[],MATCH(PM_Kompleksais[[#This Row],[Dablībnieka numurs]],PM_Cuka[Dablībnieka numurs],0),12)</f>
        <v>0</v>
      </c>
      <c r="G280" s="215" t="str">
        <f>INDEX(PM_Cuka[],MATCH(PM_Kompleksais[[#This Row],[Dablībnieka numurs]],PM_Cuka[Dablībnieka numurs],0),13)</f>
        <v>NAV</v>
      </c>
      <c r="H280" s="216">
        <f>INDEX(PM_Cuka[],MATCH(PM_Kompleksais[[#This Row],[Dablībnieka numurs]],PM_Cuka[Dablībnieka numurs],0),14)</f>
        <v>0</v>
      </c>
      <c r="I280" s="217">
        <f>INDEX(PM_EULopi[],MATCH(PM_Kompleksais[[#This Row],[Dablībnieka numurs]],PM_EULopi[Dablībnieka numurs],0),33)</f>
        <v>0</v>
      </c>
      <c r="J280" s="215" t="str">
        <f>INDEX(PM_EULopi[],MATCH(PM_Kompleksais[[#This Row],[Dablībnieka numurs]],PM_EULopi[Dablībnieka numurs],0),35)</f>
        <v>NAV</v>
      </c>
      <c r="K280" s="216">
        <f>INDEX(PM_EULopi[],MATCH(PM_Kompleksais[[#This Row],[Dablībnieka numurs]],PM_EULopi[Dablībnieka numurs],0),36)</f>
        <v>0</v>
      </c>
      <c r="L280" s="217">
        <f>INDEX(PM_Sportings[],MATCH(PM_Kompleksais[[#This Row],[Dablībnieka numurs]],PM_Sportings[Dablībnieka numurs],0),6)</f>
        <v>0</v>
      </c>
      <c r="M280" s="215" t="str">
        <f>INDEX(PM_Sportings[],MATCH(PM_Kompleksais[[#This Row],[Dablībnieka numurs]],PM_Sportings[Dablībnieka numurs],0),7)</f>
        <v>NAV</v>
      </c>
      <c r="N280" s="216">
        <f>INDEX(PM_Sportings[],MATCH(PM_Kompleksais[[#This Row],[Dablībnieka numurs]],PM_Sportings[Dablībnieka numurs],0),8)</f>
        <v>0</v>
      </c>
      <c r="O28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0" s="220" t="str">
        <f>IF(ISNUMBER(PM_Kompleksais[[#This Row],[Vietu
Summa
(AUTO)]]),RANK(PM_Kompleksais[[#This Row],[Vietu
Summa
(AUTO)]],PM_Kompleksais[Vietu
Summa
(AUTO)],1),"Trūkst Rezultāts")</f>
        <v>Trūkst Rezultāts</v>
      </c>
      <c r="R28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1" spans="2:18" ht="15" x14ac:dyDescent="0.25">
      <c r="B281" s="90">
        <v>275</v>
      </c>
      <c r="C281" s="91">
        <f>INDEX(PM_Dalibnieki[],MATCH(PM_Kompleksais[[#This Row],[Dablībnieka numurs]],PM_Dalibnieki[Dablībnieka numurs],0),2)</f>
        <v>0</v>
      </c>
      <c r="D281" s="91">
        <f>INDEX(PM_Dalibnieki[],MATCH(PM_Kompleksais[[#This Row],[Dablībnieka numurs]],PM_Dalibnieki[Dablībnieka numurs],0),3)</f>
        <v>0</v>
      </c>
      <c r="E281" s="92">
        <f>INDEX(PM_Dalibnieki[],MATCH(PM_Kompleksais[[#This Row],[Dablībnieka numurs]],PM_Dalibnieki[Dablībnieka numurs],0),4)</f>
        <v>0</v>
      </c>
      <c r="F281" s="93">
        <f>INDEX(PM_Cuka[],MATCH(PM_Kompleksais[[#This Row],[Dablībnieka numurs]],PM_Cuka[Dablībnieka numurs],0),12)</f>
        <v>0</v>
      </c>
      <c r="G281" s="215" t="str">
        <f>INDEX(PM_Cuka[],MATCH(PM_Kompleksais[[#This Row],[Dablībnieka numurs]],PM_Cuka[Dablībnieka numurs],0),13)</f>
        <v>NAV</v>
      </c>
      <c r="H281" s="216">
        <f>INDEX(PM_Cuka[],MATCH(PM_Kompleksais[[#This Row],[Dablībnieka numurs]],PM_Cuka[Dablībnieka numurs],0),14)</f>
        <v>0</v>
      </c>
      <c r="I281" s="217">
        <f>INDEX(PM_EULopi[],MATCH(PM_Kompleksais[[#This Row],[Dablībnieka numurs]],PM_EULopi[Dablībnieka numurs],0),33)</f>
        <v>0</v>
      </c>
      <c r="J281" s="215" t="str">
        <f>INDEX(PM_EULopi[],MATCH(PM_Kompleksais[[#This Row],[Dablībnieka numurs]],PM_EULopi[Dablībnieka numurs],0),35)</f>
        <v>NAV</v>
      </c>
      <c r="K281" s="216">
        <f>INDEX(PM_EULopi[],MATCH(PM_Kompleksais[[#This Row],[Dablībnieka numurs]],PM_EULopi[Dablībnieka numurs],0),36)</f>
        <v>0</v>
      </c>
      <c r="L281" s="217">
        <f>INDEX(PM_Sportings[],MATCH(PM_Kompleksais[[#This Row],[Dablībnieka numurs]],PM_Sportings[Dablībnieka numurs],0),6)</f>
        <v>0</v>
      </c>
      <c r="M281" s="215" t="str">
        <f>INDEX(PM_Sportings[],MATCH(PM_Kompleksais[[#This Row],[Dablībnieka numurs]],PM_Sportings[Dablībnieka numurs],0),7)</f>
        <v>NAV</v>
      </c>
      <c r="N281" s="216">
        <f>INDEX(PM_Sportings[],MATCH(PM_Kompleksais[[#This Row],[Dablībnieka numurs]],PM_Sportings[Dablībnieka numurs],0),8)</f>
        <v>0</v>
      </c>
      <c r="O28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1" s="220" t="str">
        <f>IF(ISNUMBER(PM_Kompleksais[[#This Row],[Vietu
Summa
(AUTO)]]),RANK(PM_Kompleksais[[#This Row],[Vietu
Summa
(AUTO)]],PM_Kompleksais[Vietu
Summa
(AUTO)],1),"Trūkst Rezultāts")</f>
        <v>Trūkst Rezultāts</v>
      </c>
      <c r="R28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2" spans="2:18" ht="15" x14ac:dyDescent="0.25">
      <c r="B282" s="90">
        <v>276</v>
      </c>
      <c r="C282" s="91">
        <f>INDEX(PM_Dalibnieki[],MATCH(PM_Kompleksais[[#This Row],[Dablībnieka numurs]],PM_Dalibnieki[Dablībnieka numurs],0),2)</f>
        <v>0</v>
      </c>
      <c r="D282" s="91">
        <f>INDEX(PM_Dalibnieki[],MATCH(PM_Kompleksais[[#This Row],[Dablībnieka numurs]],PM_Dalibnieki[Dablībnieka numurs],0),3)</f>
        <v>0</v>
      </c>
      <c r="E282" s="92">
        <f>INDEX(PM_Dalibnieki[],MATCH(PM_Kompleksais[[#This Row],[Dablībnieka numurs]],PM_Dalibnieki[Dablībnieka numurs],0),4)</f>
        <v>0</v>
      </c>
      <c r="F282" s="93">
        <f>INDEX(PM_Cuka[],MATCH(PM_Kompleksais[[#This Row],[Dablībnieka numurs]],PM_Cuka[Dablībnieka numurs],0),12)</f>
        <v>0</v>
      </c>
      <c r="G282" s="215" t="str">
        <f>INDEX(PM_Cuka[],MATCH(PM_Kompleksais[[#This Row],[Dablībnieka numurs]],PM_Cuka[Dablībnieka numurs],0),13)</f>
        <v>NAV</v>
      </c>
      <c r="H282" s="216">
        <f>INDEX(PM_Cuka[],MATCH(PM_Kompleksais[[#This Row],[Dablībnieka numurs]],PM_Cuka[Dablībnieka numurs],0),14)</f>
        <v>0</v>
      </c>
      <c r="I282" s="217">
        <f>INDEX(PM_EULopi[],MATCH(PM_Kompleksais[[#This Row],[Dablībnieka numurs]],PM_EULopi[Dablībnieka numurs],0),33)</f>
        <v>0</v>
      </c>
      <c r="J282" s="215" t="str">
        <f>INDEX(PM_EULopi[],MATCH(PM_Kompleksais[[#This Row],[Dablībnieka numurs]],PM_EULopi[Dablībnieka numurs],0),35)</f>
        <v>NAV</v>
      </c>
      <c r="K282" s="216">
        <f>INDEX(PM_EULopi[],MATCH(PM_Kompleksais[[#This Row],[Dablībnieka numurs]],PM_EULopi[Dablībnieka numurs],0),36)</f>
        <v>0</v>
      </c>
      <c r="L282" s="217">
        <f>INDEX(PM_Sportings[],MATCH(PM_Kompleksais[[#This Row],[Dablībnieka numurs]],PM_Sportings[Dablībnieka numurs],0),6)</f>
        <v>0</v>
      </c>
      <c r="M282" s="215" t="str">
        <f>INDEX(PM_Sportings[],MATCH(PM_Kompleksais[[#This Row],[Dablībnieka numurs]],PM_Sportings[Dablībnieka numurs],0),7)</f>
        <v>NAV</v>
      </c>
      <c r="N282" s="216">
        <f>INDEX(PM_Sportings[],MATCH(PM_Kompleksais[[#This Row],[Dablībnieka numurs]],PM_Sportings[Dablībnieka numurs],0),8)</f>
        <v>0</v>
      </c>
      <c r="O28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2" s="220" t="str">
        <f>IF(ISNUMBER(PM_Kompleksais[[#This Row],[Vietu
Summa
(AUTO)]]),RANK(PM_Kompleksais[[#This Row],[Vietu
Summa
(AUTO)]],PM_Kompleksais[Vietu
Summa
(AUTO)],1),"Trūkst Rezultāts")</f>
        <v>Trūkst Rezultāts</v>
      </c>
      <c r="R28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3" spans="2:18" ht="15" x14ac:dyDescent="0.25">
      <c r="B283" s="90">
        <v>277</v>
      </c>
      <c r="C283" s="91">
        <f>INDEX(PM_Dalibnieki[],MATCH(PM_Kompleksais[[#This Row],[Dablībnieka numurs]],PM_Dalibnieki[Dablībnieka numurs],0),2)</f>
        <v>0</v>
      </c>
      <c r="D283" s="91">
        <f>INDEX(PM_Dalibnieki[],MATCH(PM_Kompleksais[[#This Row],[Dablībnieka numurs]],PM_Dalibnieki[Dablībnieka numurs],0),3)</f>
        <v>0</v>
      </c>
      <c r="E283" s="92">
        <f>INDEX(PM_Dalibnieki[],MATCH(PM_Kompleksais[[#This Row],[Dablībnieka numurs]],PM_Dalibnieki[Dablībnieka numurs],0),4)</f>
        <v>0</v>
      </c>
      <c r="F283" s="93">
        <f>INDEX(PM_Cuka[],MATCH(PM_Kompleksais[[#This Row],[Dablībnieka numurs]],PM_Cuka[Dablībnieka numurs],0),12)</f>
        <v>0</v>
      </c>
      <c r="G283" s="215" t="str">
        <f>INDEX(PM_Cuka[],MATCH(PM_Kompleksais[[#This Row],[Dablībnieka numurs]],PM_Cuka[Dablībnieka numurs],0),13)</f>
        <v>NAV</v>
      </c>
      <c r="H283" s="216">
        <f>INDEX(PM_Cuka[],MATCH(PM_Kompleksais[[#This Row],[Dablībnieka numurs]],PM_Cuka[Dablībnieka numurs],0),14)</f>
        <v>0</v>
      </c>
      <c r="I283" s="217">
        <f>INDEX(PM_EULopi[],MATCH(PM_Kompleksais[[#This Row],[Dablībnieka numurs]],PM_EULopi[Dablībnieka numurs],0),33)</f>
        <v>0</v>
      </c>
      <c r="J283" s="215" t="str">
        <f>INDEX(PM_EULopi[],MATCH(PM_Kompleksais[[#This Row],[Dablībnieka numurs]],PM_EULopi[Dablībnieka numurs],0),35)</f>
        <v>NAV</v>
      </c>
      <c r="K283" s="216">
        <f>INDEX(PM_EULopi[],MATCH(PM_Kompleksais[[#This Row],[Dablībnieka numurs]],PM_EULopi[Dablībnieka numurs],0),36)</f>
        <v>0</v>
      </c>
      <c r="L283" s="217">
        <f>INDEX(PM_Sportings[],MATCH(PM_Kompleksais[[#This Row],[Dablībnieka numurs]],PM_Sportings[Dablībnieka numurs],0),6)</f>
        <v>0</v>
      </c>
      <c r="M283" s="215" t="str">
        <f>INDEX(PM_Sportings[],MATCH(PM_Kompleksais[[#This Row],[Dablībnieka numurs]],PM_Sportings[Dablībnieka numurs],0),7)</f>
        <v>NAV</v>
      </c>
      <c r="N283" s="216">
        <f>INDEX(PM_Sportings[],MATCH(PM_Kompleksais[[#This Row],[Dablībnieka numurs]],PM_Sportings[Dablībnieka numurs],0),8)</f>
        <v>0</v>
      </c>
      <c r="O28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3" s="220" t="str">
        <f>IF(ISNUMBER(PM_Kompleksais[[#This Row],[Vietu
Summa
(AUTO)]]),RANK(PM_Kompleksais[[#This Row],[Vietu
Summa
(AUTO)]],PM_Kompleksais[Vietu
Summa
(AUTO)],1),"Trūkst Rezultāts")</f>
        <v>Trūkst Rezultāts</v>
      </c>
      <c r="R28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4" spans="2:18" ht="15" x14ac:dyDescent="0.25">
      <c r="B284" s="90">
        <v>278</v>
      </c>
      <c r="C284" s="91">
        <f>INDEX(PM_Dalibnieki[],MATCH(PM_Kompleksais[[#This Row],[Dablībnieka numurs]],PM_Dalibnieki[Dablībnieka numurs],0),2)</f>
        <v>0</v>
      </c>
      <c r="D284" s="91">
        <f>INDEX(PM_Dalibnieki[],MATCH(PM_Kompleksais[[#This Row],[Dablībnieka numurs]],PM_Dalibnieki[Dablībnieka numurs],0),3)</f>
        <v>0</v>
      </c>
      <c r="E284" s="92">
        <f>INDEX(PM_Dalibnieki[],MATCH(PM_Kompleksais[[#This Row],[Dablībnieka numurs]],PM_Dalibnieki[Dablībnieka numurs],0),4)</f>
        <v>0</v>
      </c>
      <c r="F284" s="93">
        <f>INDEX(PM_Cuka[],MATCH(PM_Kompleksais[[#This Row],[Dablībnieka numurs]],PM_Cuka[Dablībnieka numurs],0),12)</f>
        <v>0</v>
      </c>
      <c r="G284" s="215" t="str">
        <f>INDEX(PM_Cuka[],MATCH(PM_Kompleksais[[#This Row],[Dablībnieka numurs]],PM_Cuka[Dablībnieka numurs],0),13)</f>
        <v>NAV</v>
      </c>
      <c r="H284" s="216">
        <f>INDEX(PM_Cuka[],MATCH(PM_Kompleksais[[#This Row],[Dablībnieka numurs]],PM_Cuka[Dablībnieka numurs],0),14)</f>
        <v>0</v>
      </c>
      <c r="I284" s="217">
        <f>INDEX(PM_EULopi[],MATCH(PM_Kompleksais[[#This Row],[Dablībnieka numurs]],PM_EULopi[Dablībnieka numurs],0),33)</f>
        <v>0</v>
      </c>
      <c r="J284" s="215" t="str">
        <f>INDEX(PM_EULopi[],MATCH(PM_Kompleksais[[#This Row],[Dablībnieka numurs]],PM_EULopi[Dablībnieka numurs],0),35)</f>
        <v>NAV</v>
      </c>
      <c r="K284" s="216">
        <f>INDEX(PM_EULopi[],MATCH(PM_Kompleksais[[#This Row],[Dablībnieka numurs]],PM_EULopi[Dablībnieka numurs],0),36)</f>
        <v>0</v>
      </c>
      <c r="L284" s="217">
        <f>INDEX(PM_Sportings[],MATCH(PM_Kompleksais[[#This Row],[Dablībnieka numurs]],PM_Sportings[Dablībnieka numurs],0),6)</f>
        <v>0</v>
      </c>
      <c r="M284" s="215" t="str">
        <f>INDEX(PM_Sportings[],MATCH(PM_Kompleksais[[#This Row],[Dablībnieka numurs]],PM_Sportings[Dablībnieka numurs],0),7)</f>
        <v>NAV</v>
      </c>
      <c r="N284" s="216">
        <f>INDEX(PM_Sportings[],MATCH(PM_Kompleksais[[#This Row],[Dablībnieka numurs]],PM_Sportings[Dablībnieka numurs],0),8)</f>
        <v>0</v>
      </c>
      <c r="O28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4" s="220" t="str">
        <f>IF(ISNUMBER(PM_Kompleksais[[#This Row],[Vietu
Summa
(AUTO)]]),RANK(PM_Kompleksais[[#This Row],[Vietu
Summa
(AUTO)]],PM_Kompleksais[Vietu
Summa
(AUTO)],1),"Trūkst Rezultāts")</f>
        <v>Trūkst Rezultāts</v>
      </c>
      <c r="R28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5" spans="2:18" ht="15" x14ac:dyDescent="0.25">
      <c r="B285" s="90">
        <v>279</v>
      </c>
      <c r="C285" s="91">
        <f>INDEX(PM_Dalibnieki[],MATCH(PM_Kompleksais[[#This Row],[Dablībnieka numurs]],PM_Dalibnieki[Dablībnieka numurs],0),2)</f>
        <v>0</v>
      </c>
      <c r="D285" s="91">
        <f>INDEX(PM_Dalibnieki[],MATCH(PM_Kompleksais[[#This Row],[Dablībnieka numurs]],PM_Dalibnieki[Dablībnieka numurs],0),3)</f>
        <v>0</v>
      </c>
      <c r="E285" s="92">
        <f>INDEX(PM_Dalibnieki[],MATCH(PM_Kompleksais[[#This Row],[Dablībnieka numurs]],PM_Dalibnieki[Dablībnieka numurs],0),4)</f>
        <v>0</v>
      </c>
      <c r="F285" s="93">
        <f>INDEX(PM_Cuka[],MATCH(PM_Kompleksais[[#This Row],[Dablībnieka numurs]],PM_Cuka[Dablībnieka numurs],0),12)</f>
        <v>0</v>
      </c>
      <c r="G285" s="215" t="str">
        <f>INDEX(PM_Cuka[],MATCH(PM_Kompleksais[[#This Row],[Dablībnieka numurs]],PM_Cuka[Dablībnieka numurs],0),13)</f>
        <v>NAV</v>
      </c>
      <c r="H285" s="216">
        <f>INDEX(PM_Cuka[],MATCH(PM_Kompleksais[[#This Row],[Dablībnieka numurs]],PM_Cuka[Dablībnieka numurs],0),14)</f>
        <v>0</v>
      </c>
      <c r="I285" s="217">
        <f>INDEX(PM_EULopi[],MATCH(PM_Kompleksais[[#This Row],[Dablībnieka numurs]],PM_EULopi[Dablībnieka numurs],0),33)</f>
        <v>0</v>
      </c>
      <c r="J285" s="215" t="str">
        <f>INDEX(PM_EULopi[],MATCH(PM_Kompleksais[[#This Row],[Dablībnieka numurs]],PM_EULopi[Dablībnieka numurs],0),35)</f>
        <v>NAV</v>
      </c>
      <c r="K285" s="216">
        <f>INDEX(PM_EULopi[],MATCH(PM_Kompleksais[[#This Row],[Dablībnieka numurs]],PM_EULopi[Dablībnieka numurs],0),36)</f>
        <v>0</v>
      </c>
      <c r="L285" s="217">
        <f>INDEX(PM_Sportings[],MATCH(PM_Kompleksais[[#This Row],[Dablībnieka numurs]],PM_Sportings[Dablībnieka numurs],0),6)</f>
        <v>0</v>
      </c>
      <c r="M285" s="215" t="str">
        <f>INDEX(PM_Sportings[],MATCH(PM_Kompleksais[[#This Row],[Dablībnieka numurs]],PM_Sportings[Dablībnieka numurs],0),7)</f>
        <v>NAV</v>
      </c>
      <c r="N285" s="216">
        <f>INDEX(PM_Sportings[],MATCH(PM_Kompleksais[[#This Row],[Dablībnieka numurs]],PM_Sportings[Dablībnieka numurs],0),8)</f>
        <v>0</v>
      </c>
      <c r="O28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5" s="220" t="str">
        <f>IF(ISNUMBER(PM_Kompleksais[[#This Row],[Vietu
Summa
(AUTO)]]),RANK(PM_Kompleksais[[#This Row],[Vietu
Summa
(AUTO)]],PM_Kompleksais[Vietu
Summa
(AUTO)],1),"Trūkst Rezultāts")</f>
        <v>Trūkst Rezultāts</v>
      </c>
      <c r="R28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6" spans="2:18" ht="15" x14ac:dyDescent="0.25">
      <c r="B286" s="90">
        <v>280</v>
      </c>
      <c r="C286" s="91">
        <f>INDEX(PM_Dalibnieki[],MATCH(PM_Kompleksais[[#This Row],[Dablībnieka numurs]],PM_Dalibnieki[Dablībnieka numurs],0),2)</f>
        <v>0</v>
      </c>
      <c r="D286" s="91">
        <f>INDEX(PM_Dalibnieki[],MATCH(PM_Kompleksais[[#This Row],[Dablībnieka numurs]],PM_Dalibnieki[Dablībnieka numurs],0),3)</f>
        <v>0</v>
      </c>
      <c r="E286" s="92">
        <f>INDEX(PM_Dalibnieki[],MATCH(PM_Kompleksais[[#This Row],[Dablībnieka numurs]],PM_Dalibnieki[Dablībnieka numurs],0),4)</f>
        <v>0</v>
      </c>
      <c r="F286" s="93">
        <f>INDEX(PM_Cuka[],MATCH(PM_Kompleksais[[#This Row],[Dablībnieka numurs]],PM_Cuka[Dablībnieka numurs],0),12)</f>
        <v>0</v>
      </c>
      <c r="G286" s="215" t="str">
        <f>INDEX(PM_Cuka[],MATCH(PM_Kompleksais[[#This Row],[Dablībnieka numurs]],PM_Cuka[Dablībnieka numurs],0),13)</f>
        <v>NAV</v>
      </c>
      <c r="H286" s="216">
        <f>INDEX(PM_Cuka[],MATCH(PM_Kompleksais[[#This Row],[Dablībnieka numurs]],PM_Cuka[Dablībnieka numurs],0),14)</f>
        <v>0</v>
      </c>
      <c r="I286" s="217">
        <f>INDEX(PM_EULopi[],MATCH(PM_Kompleksais[[#This Row],[Dablībnieka numurs]],PM_EULopi[Dablībnieka numurs],0),33)</f>
        <v>0</v>
      </c>
      <c r="J286" s="215" t="str">
        <f>INDEX(PM_EULopi[],MATCH(PM_Kompleksais[[#This Row],[Dablībnieka numurs]],PM_EULopi[Dablībnieka numurs],0),35)</f>
        <v>NAV</v>
      </c>
      <c r="K286" s="216">
        <f>INDEX(PM_EULopi[],MATCH(PM_Kompleksais[[#This Row],[Dablībnieka numurs]],PM_EULopi[Dablībnieka numurs],0),36)</f>
        <v>0</v>
      </c>
      <c r="L286" s="217">
        <f>INDEX(PM_Sportings[],MATCH(PM_Kompleksais[[#This Row],[Dablībnieka numurs]],PM_Sportings[Dablībnieka numurs],0),6)</f>
        <v>0</v>
      </c>
      <c r="M286" s="215" t="str">
        <f>INDEX(PM_Sportings[],MATCH(PM_Kompleksais[[#This Row],[Dablībnieka numurs]],PM_Sportings[Dablībnieka numurs],0),7)</f>
        <v>NAV</v>
      </c>
      <c r="N286" s="216">
        <f>INDEX(PM_Sportings[],MATCH(PM_Kompleksais[[#This Row],[Dablībnieka numurs]],PM_Sportings[Dablībnieka numurs],0),8)</f>
        <v>0</v>
      </c>
      <c r="O28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6" s="220" t="str">
        <f>IF(ISNUMBER(PM_Kompleksais[[#This Row],[Vietu
Summa
(AUTO)]]),RANK(PM_Kompleksais[[#This Row],[Vietu
Summa
(AUTO)]],PM_Kompleksais[Vietu
Summa
(AUTO)],1),"Trūkst Rezultāts")</f>
        <v>Trūkst Rezultāts</v>
      </c>
      <c r="R28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7" spans="2:18" ht="15" x14ac:dyDescent="0.25">
      <c r="B287" s="90">
        <v>281</v>
      </c>
      <c r="C287" s="91">
        <f>INDEX(PM_Dalibnieki[],MATCH(PM_Kompleksais[[#This Row],[Dablībnieka numurs]],PM_Dalibnieki[Dablībnieka numurs],0),2)</f>
        <v>0</v>
      </c>
      <c r="D287" s="91">
        <f>INDEX(PM_Dalibnieki[],MATCH(PM_Kompleksais[[#This Row],[Dablībnieka numurs]],PM_Dalibnieki[Dablībnieka numurs],0),3)</f>
        <v>0</v>
      </c>
      <c r="E287" s="92">
        <f>INDEX(PM_Dalibnieki[],MATCH(PM_Kompleksais[[#This Row],[Dablībnieka numurs]],PM_Dalibnieki[Dablībnieka numurs],0),4)</f>
        <v>0</v>
      </c>
      <c r="F287" s="93">
        <f>INDEX(PM_Cuka[],MATCH(PM_Kompleksais[[#This Row],[Dablībnieka numurs]],PM_Cuka[Dablībnieka numurs],0),12)</f>
        <v>0</v>
      </c>
      <c r="G287" s="215" t="str">
        <f>INDEX(PM_Cuka[],MATCH(PM_Kompleksais[[#This Row],[Dablībnieka numurs]],PM_Cuka[Dablībnieka numurs],0),13)</f>
        <v>NAV</v>
      </c>
      <c r="H287" s="216">
        <f>INDEX(PM_Cuka[],MATCH(PM_Kompleksais[[#This Row],[Dablībnieka numurs]],PM_Cuka[Dablībnieka numurs],0),14)</f>
        <v>0</v>
      </c>
      <c r="I287" s="217">
        <f>INDEX(PM_EULopi[],MATCH(PM_Kompleksais[[#This Row],[Dablībnieka numurs]],PM_EULopi[Dablībnieka numurs],0),33)</f>
        <v>0</v>
      </c>
      <c r="J287" s="215" t="str">
        <f>INDEX(PM_EULopi[],MATCH(PM_Kompleksais[[#This Row],[Dablībnieka numurs]],PM_EULopi[Dablībnieka numurs],0),35)</f>
        <v>NAV</v>
      </c>
      <c r="K287" s="216">
        <f>INDEX(PM_EULopi[],MATCH(PM_Kompleksais[[#This Row],[Dablībnieka numurs]],PM_EULopi[Dablībnieka numurs],0),36)</f>
        <v>0</v>
      </c>
      <c r="L287" s="217">
        <f>INDEX(PM_Sportings[],MATCH(PM_Kompleksais[[#This Row],[Dablībnieka numurs]],PM_Sportings[Dablībnieka numurs],0),6)</f>
        <v>0</v>
      </c>
      <c r="M287" s="215" t="str">
        <f>INDEX(PM_Sportings[],MATCH(PM_Kompleksais[[#This Row],[Dablībnieka numurs]],PM_Sportings[Dablībnieka numurs],0),7)</f>
        <v>NAV</v>
      </c>
      <c r="N287" s="216">
        <f>INDEX(PM_Sportings[],MATCH(PM_Kompleksais[[#This Row],[Dablībnieka numurs]],PM_Sportings[Dablībnieka numurs],0),8)</f>
        <v>0</v>
      </c>
      <c r="O28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7" s="220" t="str">
        <f>IF(ISNUMBER(PM_Kompleksais[[#This Row],[Vietu
Summa
(AUTO)]]),RANK(PM_Kompleksais[[#This Row],[Vietu
Summa
(AUTO)]],PM_Kompleksais[Vietu
Summa
(AUTO)],1),"Trūkst Rezultāts")</f>
        <v>Trūkst Rezultāts</v>
      </c>
      <c r="R28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8" spans="2:18" ht="15" x14ac:dyDescent="0.25">
      <c r="B288" s="90">
        <v>282</v>
      </c>
      <c r="C288" s="91">
        <f>INDEX(PM_Dalibnieki[],MATCH(PM_Kompleksais[[#This Row],[Dablībnieka numurs]],PM_Dalibnieki[Dablībnieka numurs],0),2)</f>
        <v>0</v>
      </c>
      <c r="D288" s="91">
        <f>INDEX(PM_Dalibnieki[],MATCH(PM_Kompleksais[[#This Row],[Dablībnieka numurs]],PM_Dalibnieki[Dablībnieka numurs],0),3)</f>
        <v>0</v>
      </c>
      <c r="E288" s="92">
        <f>INDEX(PM_Dalibnieki[],MATCH(PM_Kompleksais[[#This Row],[Dablībnieka numurs]],PM_Dalibnieki[Dablībnieka numurs],0),4)</f>
        <v>0</v>
      </c>
      <c r="F288" s="93">
        <f>INDEX(PM_Cuka[],MATCH(PM_Kompleksais[[#This Row],[Dablībnieka numurs]],PM_Cuka[Dablībnieka numurs],0),12)</f>
        <v>0</v>
      </c>
      <c r="G288" s="215" t="str">
        <f>INDEX(PM_Cuka[],MATCH(PM_Kompleksais[[#This Row],[Dablībnieka numurs]],PM_Cuka[Dablībnieka numurs],0),13)</f>
        <v>NAV</v>
      </c>
      <c r="H288" s="216">
        <f>INDEX(PM_Cuka[],MATCH(PM_Kompleksais[[#This Row],[Dablībnieka numurs]],PM_Cuka[Dablībnieka numurs],0),14)</f>
        <v>0</v>
      </c>
      <c r="I288" s="217">
        <f>INDEX(PM_EULopi[],MATCH(PM_Kompleksais[[#This Row],[Dablībnieka numurs]],PM_EULopi[Dablībnieka numurs],0),33)</f>
        <v>0</v>
      </c>
      <c r="J288" s="215" t="str">
        <f>INDEX(PM_EULopi[],MATCH(PM_Kompleksais[[#This Row],[Dablībnieka numurs]],PM_EULopi[Dablībnieka numurs],0),35)</f>
        <v>NAV</v>
      </c>
      <c r="K288" s="216">
        <f>INDEX(PM_EULopi[],MATCH(PM_Kompleksais[[#This Row],[Dablībnieka numurs]],PM_EULopi[Dablībnieka numurs],0),36)</f>
        <v>0</v>
      </c>
      <c r="L288" s="217">
        <f>INDEX(PM_Sportings[],MATCH(PM_Kompleksais[[#This Row],[Dablībnieka numurs]],PM_Sportings[Dablībnieka numurs],0),6)</f>
        <v>0</v>
      </c>
      <c r="M288" s="215" t="str">
        <f>INDEX(PM_Sportings[],MATCH(PM_Kompleksais[[#This Row],[Dablībnieka numurs]],PM_Sportings[Dablībnieka numurs],0),7)</f>
        <v>NAV</v>
      </c>
      <c r="N288" s="216">
        <f>INDEX(PM_Sportings[],MATCH(PM_Kompleksais[[#This Row],[Dablībnieka numurs]],PM_Sportings[Dablībnieka numurs],0),8)</f>
        <v>0</v>
      </c>
      <c r="O28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8" s="220" t="str">
        <f>IF(ISNUMBER(PM_Kompleksais[[#This Row],[Vietu
Summa
(AUTO)]]),RANK(PM_Kompleksais[[#This Row],[Vietu
Summa
(AUTO)]],PM_Kompleksais[Vietu
Summa
(AUTO)],1),"Trūkst Rezultāts")</f>
        <v>Trūkst Rezultāts</v>
      </c>
      <c r="R28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89" spans="2:18" ht="15" x14ac:dyDescent="0.25">
      <c r="B289" s="90">
        <v>283</v>
      </c>
      <c r="C289" s="91">
        <f>INDEX(PM_Dalibnieki[],MATCH(PM_Kompleksais[[#This Row],[Dablībnieka numurs]],PM_Dalibnieki[Dablībnieka numurs],0),2)</f>
        <v>0</v>
      </c>
      <c r="D289" s="91">
        <f>INDEX(PM_Dalibnieki[],MATCH(PM_Kompleksais[[#This Row],[Dablībnieka numurs]],PM_Dalibnieki[Dablībnieka numurs],0),3)</f>
        <v>0</v>
      </c>
      <c r="E289" s="92">
        <f>INDEX(PM_Dalibnieki[],MATCH(PM_Kompleksais[[#This Row],[Dablībnieka numurs]],PM_Dalibnieki[Dablībnieka numurs],0),4)</f>
        <v>0</v>
      </c>
      <c r="F289" s="93">
        <f>INDEX(PM_Cuka[],MATCH(PM_Kompleksais[[#This Row],[Dablībnieka numurs]],PM_Cuka[Dablībnieka numurs],0),12)</f>
        <v>0</v>
      </c>
      <c r="G289" s="215" t="str">
        <f>INDEX(PM_Cuka[],MATCH(PM_Kompleksais[[#This Row],[Dablībnieka numurs]],PM_Cuka[Dablībnieka numurs],0),13)</f>
        <v>NAV</v>
      </c>
      <c r="H289" s="216">
        <f>INDEX(PM_Cuka[],MATCH(PM_Kompleksais[[#This Row],[Dablībnieka numurs]],PM_Cuka[Dablībnieka numurs],0),14)</f>
        <v>0</v>
      </c>
      <c r="I289" s="217">
        <f>INDEX(PM_EULopi[],MATCH(PM_Kompleksais[[#This Row],[Dablībnieka numurs]],PM_EULopi[Dablībnieka numurs],0),33)</f>
        <v>0</v>
      </c>
      <c r="J289" s="215" t="str">
        <f>INDEX(PM_EULopi[],MATCH(PM_Kompleksais[[#This Row],[Dablībnieka numurs]],PM_EULopi[Dablībnieka numurs],0),35)</f>
        <v>NAV</v>
      </c>
      <c r="K289" s="216">
        <f>INDEX(PM_EULopi[],MATCH(PM_Kompleksais[[#This Row],[Dablībnieka numurs]],PM_EULopi[Dablībnieka numurs],0),36)</f>
        <v>0</v>
      </c>
      <c r="L289" s="217">
        <f>INDEX(PM_Sportings[],MATCH(PM_Kompleksais[[#This Row],[Dablībnieka numurs]],PM_Sportings[Dablībnieka numurs],0),6)</f>
        <v>0</v>
      </c>
      <c r="M289" s="215" t="str">
        <f>INDEX(PM_Sportings[],MATCH(PM_Kompleksais[[#This Row],[Dablībnieka numurs]],PM_Sportings[Dablībnieka numurs],0),7)</f>
        <v>NAV</v>
      </c>
      <c r="N289" s="216">
        <f>INDEX(PM_Sportings[],MATCH(PM_Kompleksais[[#This Row],[Dablībnieka numurs]],PM_Sportings[Dablībnieka numurs],0),8)</f>
        <v>0</v>
      </c>
      <c r="O28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8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89" s="220" t="str">
        <f>IF(ISNUMBER(PM_Kompleksais[[#This Row],[Vietu
Summa
(AUTO)]]),RANK(PM_Kompleksais[[#This Row],[Vietu
Summa
(AUTO)]],PM_Kompleksais[Vietu
Summa
(AUTO)],1),"Trūkst Rezultāts")</f>
        <v>Trūkst Rezultāts</v>
      </c>
      <c r="R28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0" spans="2:18" ht="15" x14ac:dyDescent="0.25">
      <c r="B290" s="90">
        <v>284</v>
      </c>
      <c r="C290" s="91">
        <f>INDEX(PM_Dalibnieki[],MATCH(PM_Kompleksais[[#This Row],[Dablībnieka numurs]],PM_Dalibnieki[Dablībnieka numurs],0),2)</f>
        <v>0</v>
      </c>
      <c r="D290" s="91">
        <f>INDEX(PM_Dalibnieki[],MATCH(PM_Kompleksais[[#This Row],[Dablībnieka numurs]],PM_Dalibnieki[Dablībnieka numurs],0),3)</f>
        <v>0</v>
      </c>
      <c r="E290" s="92">
        <f>INDEX(PM_Dalibnieki[],MATCH(PM_Kompleksais[[#This Row],[Dablībnieka numurs]],PM_Dalibnieki[Dablībnieka numurs],0),4)</f>
        <v>0</v>
      </c>
      <c r="F290" s="93">
        <f>INDEX(PM_Cuka[],MATCH(PM_Kompleksais[[#This Row],[Dablībnieka numurs]],PM_Cuka[Dablībnieka numurs],0),12)</f>
        <v>0</v>
      </c>
      <c r="G290" s="215" t="str">
        <f>INDEX(PM_Cuka[],MATCH(PM_Kompleksais[[#This Row],[Dablībnieka numurs]],PM_Cuka[Dablībnieka numurs],0),13)</f>
        <v>NAV</v>
      </c>
      <c r="H290" s="216">
        <f>INDEX(PM_Cuka[],MATCH(PM_Kompleksais[[#This Row],[Dablībnieka numurs]],PM_Cuka[Dablībnieka numurs],0),14)</f>
        <v>0</v>
      </c>
      <c r="I290" s="217">
        <f>INDEX(PM_EULopi[],MATCH(PM_Kompleksais[[#This Row],[Dablībnieka numurs]],PM_EULopi[Dablībnieka numurs],0),33)</f>
        <v>0</v>
      </c>
      <c r="J290" s="215" t="str">
        <f>INDEX(PM_EULopi[],MATCH(PM_Kompleksais[[#This Row],[Dablībnieka numurs]],PM_EULopi[Dablībnieka numurs],0),35)</f>
        <v>NAV</v>
      </c>
      <c r="K290" s="216">
        <f>INDEX(PM_EULopi[],MATCH(PM_Kompleksais[[#This Row],[Dablībnieka numurs]],PM_EULopi[Dablībnieka numurs],0),36)</f>
        <v>0</v>
      </c>
      <c r="L290" s="217">
        <f>INDEX(PM_Sportings[],MATCH(PM_Kompleksais[[#This Row],[Dablībnieka numurs]],PM_Sportings[Dablībnieka numurs],0),6)</f>
        <v>0</v>
      </c>
      <c r="M290" s="215" t="str">
        <f>INDEX(PM_Sportings[],MATCH(PM_Kompleksais[[#This Row],[Dablībnieka numurs]],PM_Sportings[Dablībnieka numurs],0),7)</f>
        <v>NAV</v>
      </c>
      <c r="N290" s="216">
        <f>INDEX(PM_Sportings[],MATCH(PM_Kompleksais[[#This Row],[Dablībnieka numurs]],PM_Sportings[Dablībnieka numurs],0),8)</f>
        <v>0</v>
      </c>
      <c r="O29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0" s="220" t="str">
        <f>IF(ISNUMBER(PM_Kompleksais[[#This Row],[Vietu
Summa
(AUTO)]]),RANK(PM_Kompleksais[[#This Row],[Vietu
Summa
(AUTO)]],PM_Kompleksais[Vietu
Summa
(AUTO)],1),"Trūkst Rezultāts")</f>
        <v>Trūkst Rezultāts</v>
      </c>
      <c r="R29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1" spans="2:18" ht="15" x14ac:dyDescent="0.25">
      <c r="B291" s="90">
        <v>285</v>
      </c>
      <c r="C291" s="91">
        <f>INDEX(PM_Dalibnieki[],MATCH(PM_Kompleksais[[#This Row],[Dablībnieka numurs]],PM_Dalibnieki[Dablībnieka numurs],0),2)</f>
        <v>0</v>
      </c>
      <c r="D291" s="91">
        <f>INDEX(PM_Dalibnieki[],MATCH(PM_Kompleksais[[#This Row],[Dablībnieka numurs]],PM_Dalibnieki[Dablībnieka numurs],0),3)</f>
        <v>0</v>
      </c>
      <c r="E291" s="92">
        <f>INDEX(PM_Dalibnieki[],MATCH(PM_Kompleksais[[#This Row],[Dablībnieka numurs]],PM_Dalibnieki[Dablībnieka numurs],0),4)</f>
        <v>0</v>
      </c>
      <c r="F291" s="93">
        <f>INDEX(PM_Cuka[],MATCH(PM_Kompleksais[[#This Row],[Dablībnieka numurs]],PM_Cuka[Dablībnieka numurs],0),12)</f>
        <v>0</v>
      </c>
      <c r="G291" s="215" t="str">
        <f>INDEX(PM_Cuka[],MATCH(PM_Kompleksais[[#This Row],[Dablībnieka numurs]],PM_Cuka[Dablībnieka numurs],0),13)</f>
        <v>NAV</v>
      </c>
      <c r="H291" s="216">
        <f>INDEX(PM_Cuka[],MATCH(PM_Kompleksais[[#This Row],[Dablībnieka numurs]],PM_Cuka[Dablībnieka numurs],0),14)</f>
        <v>0</v>
      </c>
      <c r="I291" s="217">
        <f>INDEX(PM_EULopi[],MATCH(PM_Kompleksais[[#This Row],[Dablībnieka numurs]],PM_EULopi[Dablībnieka numurs],0),33)</f>
        <v>0</v>
      </c>
      <c r="J291" s="215" t="str">
        <f>INDEX(PM_EULopi[],MATCH(PM_Kompleksais[[#This Row],[Dablībnieka numurs]],PM_EULopi[Dablībnieka numurs],0),35)</f>
        <v>NAV</v>
      </c>
      <c r="K291" s="216">
        <f>INDEX(PM_EULopi[],MATCH(PM_Kompleksais[[#This Row],[Dablībnieka numurs]],PM_EULopi[Dablībnieka numurs],0),36)</f>
        <v>0</v>
      </c>
      <c r="L291" s="217">
        <f>INDEX(PM_Sportings[],MATCH(PM_Kompleksais[[#This Row],[Dablībnieka numurs]],PM_Sportings[Dablībnieka numurs],0),6)</f>
        <v>0</v>
      </c>
      <c r="M291" s="215" t="str">
        <f>INDEX(PM_Sportings[],MATCH(PM_Kompleksais[[#This Row],[Dablībnieka numurs]],PM_Sportings[Dablībnieka numurs],0),7)</f>
        <v>NAV</v>
      </c>
      <c r="N291" s="216">
        <f>INDEX(PM_Sportings[],MATCH(PM_Kompleksais[[#This Row],[Dablībnieka numurs]],PM_Sportings[Dablībnieka numurs],0),8)</f>
        <v>0</v>
      </c>
      <c r="O29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1" s="220" t="str">
        <f>IF(ISNUMBER(PM_Kompleksais[[#This Row],[Vietu
Summa
(AUTO)]]),RANK(PM_Kompleksais[[#This Row],[Vietu
Summa
(AUTO)]],PM_Kompleksais[Vietu
Summa
(AUTO)],1),"Trūkst Rezultāts")</f>
        <v>Trūkst Rezultāts</v>
      </c>
      <c r="R29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2" spans="2:18" ht="15" x14ac:dyDescent="0.25">
      <c r="B292" s="90">
        <v>286</v>
      </c>
      <c r="C292" s="91">
        <f>INDEX(PM_Dalibnieki[],MATCH(PM_Kompleksais[[#This Row],[Dablībnieka numurs]],PM_Dalibnieki[Dablībnieka numurs],0),2)</f>
        <v>0</v>
      </c>
      <c r="D292" s="91">
        <f>INDEX(PM_Dalibnieki[],MATCH(PM_Kompleksais[[#This Row],[Dablībnieka numurs]],PM_Dalibnieki[Dablībnieka numurs],0),3)</f>
        <v>0</v>
      </c>
      <c r="E292" s="92">
        <f>INDEX(PM_Dalibnieki[],MATCH(PM_Kompleksais[[#This Row],[Dablībnieka numurs]],PM_Dalibnieki[Dablībnieka numurs],0),4)</f>
        <v>0</v>
      </c>
      <c r="F292" s="93">
        <f>INDEX(PM_Cuka[],MATCH(PM_Kompleksais[[#This Row],[Dablībnieka numurs]],PM_Cuka[Dablībnieka numurs],0),12)</f>
        <v>0</v>
      </c>
      <c r="G292" s="215" t="str">
        <f>INDEX(PM_Cuka[],MATCH(PM_Kompleksais[[#This Row],[Dablībnieka numurs]],PM_Cuka[Dablībnieka numurs],0),13)</f>
        <v>NAV</v>
      </c>
      <c r="H292" s="216">
        <f>INDEX(PM_Cuka[],MATCH(PM_Kompleksais[[#This Row],[Dablībnieka numurs]],PM_Cuka[Dablībnieka numurs],0),14)</f>
        <v>0</v>
      </c>
      <c r="I292" s="217">
        <f>INDEX(PM_EULopi[],MATCH(PM_Kompleksais[[#This Row],[Dablībnieka numurs]],PM_EULopi[Dablībnieka numurs],0),33)</f>
        <v>0</v>
      </c>
      <c r="J292" s="215" t="str">
        <f>INDEX(PM_EULopi[],MATCH(PM_Kompleksais[[#This Row],[Dablībnieka numurs]],PM_EULopi[Dablībnieka numurs],0),35)</f>
        <v>NAV</v>
      </c>
      <c r="K292" s="216">
        <f>INDEX(PM_EULopi[],MATCH(PM_Kompleksais[[#This Row],[Dablībnieka numurs]],PM_EULopi[Dablībnieka numurs],0),36)</f>
        <v>0</v>
      </c>
      <c r="L292" s="217">
        <f>INDEX(PM_Sportings[],MATCH(PM_Kompleksais[[#This Row],[Dablībnieka numurs]],PM_Sportings[Dablībnieka numurs],0),6)</f>
        <v>0</v>
      </c>
      <c r="M292" s="215" t="str">
        <f>INDEX(PM_Sportings[],MATCH(PM_Kompleksais[[#This Row],[Dablībnieka numurs]],PM_Sportings[Dablībnieka numurs],0),7)</f>
        <v>NAV</v>
      </c>
      <c r="N292" s="216">
        <f>INDEX(PM_Sportings[],MATCH(PM_Kompleksais[[#This Row],[Dablībnieka numurs]],PM_Sportings[Dablībnieka numurs],0),8)</f>
        <v>0</v>
      </c>
      <c r="O29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2" s="220" t="str">
        <f>IF(ISNUMBER(PM_Kompleksais[[#This Row],[Vietu
Summa
(AUTO)]]),RANK(PM_Kompleksais[[#This Row],[Vietu
Summa
(AUTO)]],PM_Kompleksais[Vietu
Summa
(AUTO)],1),"Trūkst Rezultāts")</f>
        <v>Trūkst Rezultāts</v>
      </c>
      <c r="R29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3" spans="2:18" ht="15" x14ac:dyDescent="0.25">
      <c r="B293" s="90">
        <v>287</v>
      </c>
      <c r="C293" s="91">
        <f>INDEX(PM_Dalibnieki[],MATCH(PM_Kompleksais[[#This Row],[Dablībnieka numurs]],PM_Dalibnieki[Dablībnieka numurs],0),2)</f>
        <v>0</v>
      </c>
      <c r="D293" s="91">
        <f>INDEX(PM_Dalibnieki[],MATCH(PM_Kompleksais[[#This Row],[Dablībnieka numurs]],PM_Dalibnieki[Dablībnieka numurs],0),3)</f>
        <v>0</v>
      </c>
      <c r="E293" s="92">
        <f>INDEX(PM_Dalibnieki[],MATCH(PM_Kompleksais[[#This Row],[Dablībnieka numurs]],PM_Dalibnieki[Dablībnieka numurs],0),4)</f>
        <v>0</v>
      </c>
      <c r="F293" s="93">
        <f>INDEX(PM_Cuka[],MATCH(PM_Kompleksais[[#This Row],[Dablībnieka numurs]],PM_Cuka[Dablībnieka numurs],0),12)</f>
        <v>0</v>
      </c>
      <c r="G293" s="215" t="str">
        <f>INDEX(PM_Cuka[],MATCH(PM_Kompleksais[[#This Row],[Dablībnieka numurs]],PM_Cuka[Dablībnieka numurs],0),13)</f>
        <v>NAV</v>
      </c>
      <c r="H293" s="216">
        <f>INDEX(PM_Cuka[],MATCH(PM_Kompleksais[[#This Row],[Dablībnieka numurs]],PM_Cuka[Dablībnieka numurs],0),14)</f>
        <v>0</v>
      </c>
      <c r="I293" s="217">
        <f>INDEX(PM_EULopi[],MATCH(PM_Kompleksais[[#This Row],[Dablībnieka numurs]],PM_EULopi[Dablībnieka numurs],0),33)</f>
        <v>0</v>
      </c>
      <c r="J293" s="215" t="str">
        <f>INDEX(PM_EULopi[],MATCH(PM_Kompleksais[[#This Row],[Dablībnieka numurs]],PM_EULopi[Dablībnieka numurs],0),35)</f>
        <v>NAV</v>
      </c>
      <c r="K293" s="216">
        <f>INDEX(PM_EULopi[],MATCH(PM_Kompleksais[[#This Row],[Dablībnieka numurs]],PM_EULopi[Dablībnieka numurs],0),36)</f>
        <v>0</v>
      </c>
      <c r="L293" s="217">
        <f>INDEX(PM_Sportings[],MATCH(PM_Kompleksais[[#This Row],[Dablībnieka numurs]],PM_Sportings[Dablībnieka numurs],0),6)</f>
        <v>0</v>
      </c>
      <c r="M293" s="215" t="str">
        <f>INDEX(PM_Sportings[],MATCH(PM_Kompleksais[[#This Row],[Dablībnieka numurs]],PM_Sportings[Dablībnieka numurs],0),7)</f>
        <v>NAV</v>
      </c>
      <c r="N293" s="216">
        <f>INDEX(PM_Sportings[],MATCH(PM_Kompleksais[[#This Row],[Dablībnieka numurs]],PM_Sportings[Dablībnieka numurs],0),8)</f>
        <v>0</v>
      </c>
      <c r="O29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3" s="220" t="str">
        <f>IF(ISNUMBER(PM_Kompleksais[[#This Row],[Vietu
Summa
(AUTO)]]),RANK(PM_Kompleksais[[#This Row],[Vietu
Summa
(AUTO)]],PM_Kompleksais[Vietu
Summa
(AUTO)],1),"Trūkst Rezultāts")</f>
        <v>Trūkst Rezultāts</v>
      </c>
      <c r="R29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4" spans="2:18" ht="15" x14ac:dyDescent="0.25">
      <c r="B294" s="90">
        <v>288</v>
      </c>
      <c r="C294" s="91">
        <f>INDEX(PM_Dalibnieki[],MATCH(PM_Kompleksais[[#This Row],[Dablībnieka numurs]],PM_Dalibnieki[Dablībnieka numurs],0),2)</f>
        <v>0</v>
      </c>
      <c r="D294" s="91">
        <f>INDEX(PM_Dalibnieki[],MATCH(PM_Kompleksais[[#This Row],[Dablībnieka numurs]],PM_Dalibnieki[Dablībnieka numurs],0),3)</f>
        <v>0</v>
      </c>
      <c r="E294" s="92">
        <f>INDEX(PM_Dalibnieki[],MATCH(PM_Kompleksais[[#This Row],[Dablībnieka numurs]],PM_Dalibnieki[Dablībnieka numurs],0),4)</f>
        <v>0</v>
      </c>
      <c r="F294" s="93">
        <f>INDEX(PM_Cuka[],MATCH(PM_Kompleksais[[#This Row],[Dablībnieka numurs]],PM_Cuka[Dablībnieka numurs],0),12)</f>
        <v>0</v>
      </c>
      <c r="G294" s="215" t="str">
        <f>INDEX(PM_Cuka[],MATCH(PM_Kompleksais[[#This Row],[Dablībnieka numurs]],PM_Cuka[Dablībnieka numurs],0),13)</f>
        <v>NAV</v>
      </c>
      <c r="H294" s="216">
        <f>INDEX(PM_Cuka[],MATCH(PM_Kompleksais[[#This Row],[Dablībnieka numurs]],PM_Cuka[Dablībnieka numurs],0),14)</f>
        <v>0</v>
      </c>
      <c r="I294" s="217">
        <f>INDEX(PM_EULopi[],MATCH(PM_Kompleksais[[#This Row],[Dablībnieka numurs]],PM_EULopi[Dablībnieka numurs],0),33)</f>
        <v>0</v>
      </c>
      <c r="J294" s="215" t="str">
        <f>INDEX(PM_EULopi[],MATCH(PM_Kompleksais[[#This Row],[Dablībnieka numurs]],PM_EULopi[Dablībnieka numurs],0),35)</f>
        <v>NAV</v>
      </c>
      <c r="K294" s="216">
        <f>INDEX(PM_EULopi[],MATCH(PM_Kompleksais[[#This Row],[Dablībnieka numurs]],PM_EULopi[Dablībnieka numurs],0),36)</f>
        <v>0</v>
      </c>
      <c r="L294" s="217">
        <f>INDEX(PM_Sportings[],MATCH(PM_Kompleksais[[#This Row],[Dablībnieka numurs]],PM_Sportings[Dablībnieka numurs],0),6)</f>
        <v>0</v>
      </c>
      <c r="M294" s="215" t="str">
        <f>INDEX(PM_Sportings[],MATCH(PM_Kompleksais[[#This Row],[Dablībnieka numurs]],PM_Sportings[Dablībnieka numurs],0),7)</f>
        <v>NAV</v>
      </c>
      <c r="N294" s="216">
        <f>INDEX(PM_Sportings[],MATCH(PM_Kompleksais[[#This Row],[Dablībnieka numurs]],PM_Sportings[Dablībnieka numurs],0),8)</f>
        <v>0</v>
      </c>
      <c r="O29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4" s="220" t="str">
        <f>IF(ISNUMBER(PM_Kompleksais[[#This Row],[Vietu
Summa
(AUTO)]]),RANK(PM_Kompleksais[[#This Row],[Vietu
Summa
(AUTO)]],PM_Kompleksais[Vietu
Summa
(AUTO)],1),"Trūkst Rezultāts")</f>
        <v>Trūkst Rezultāts</v>
      </c>
      <c r="R29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5" spans="2:18" ht="15" x14ac:dyDescent="0.25">
      <c r="B295" s="90">
        <v>289</v>
      </c>
      <c r="C295" s="91">
        <f>INDEX(PM_Dalibnieki[],MATCH(PM_Kompleksais[[#This Row],[Dablībnieka numurs]],PM_Dalibnieki[Dablībnieka numurs],0),2)</f>
        <v>0</v>
      </c>
      <c r="D295" s="91">
        <f>INDEX(PM_Dalibnieki[],MATCH(PM_Kompleksais[[#This Row],[Dablībnieka numurs]],PM_Dalibnieki[Dablībnieka numurs],0),3)</f>
        <v>0</v>
      </c>
      <c r="E295" s="92">
        <f>INDEX(PM_Dalibnieki[],MATCH(PM_Kompleksais[[#This Row],[Dablībnieka numurs]],PM_Dalibnieki[Dablībnieka numurs],0),4)</f>
        <v>0</v>
      </c>
      <c r="F295" s="93">
        <f>INDEX(PM_Cuka[],MATCH(PM_Kompleksais[[#This Row],[Dablībnieka numurs]],PM_Cuka[Dablībnieka numurs],0),12)</f>
        <v>0</v>
      </c>
      <c r="G295" s="215" t="str">
        <f>INDEX(PM_Cuka[],MATCH(PM_Kompleksais[[#This Row],[Dablībnieka numurs]],PM_Cuka[Dablībnieka numurs],0),13)</f>
        <v>NAV</v>
      </c>
      <c r="H295" s="216">
        <f>INDEX(PM_Cuka[],MATCH(PM_Kompleksais[[#This Row],[Dablībnieka numurs]],PM_Cuka[Dablībnieka numurs],0),14)</f>
        <v>0</v>
      </c>
      <c r="I295" s="217">
        <f>INDEX(PM_EULopi[],MATCH(PM_Kompleksais[[#This Row],[Dablībnieka numurs]],PM_EULopi[Dablībnieka numurs],0),33)</f>
        <v>0</v>
      </c>
      <c r="J295" s="215" t="str">
        <f>INDEX(PM_EULopi[],MATCH(PM_Kompleksais[[#This Row],[Dablībnieka numurs]],PM_EULopi[Dablībnieka numurs],0),35)</f>
        <v>NAV</v>
      </c>
      <c r="K295" s="216">
        <f>INDEX(PM_EULopi[],MATCH(PM_Kompleksais[[#This Row],[Dablībnieka numurs]],PM_EULopi[Dablībnieka numurs],0),36)</f>
        <v>0</v>
      </c>
      <c r="L295" s="217">
        <f>INDEX(PM_Sportings[],MATCH(PM_Kompleksais[[#This Row],[Dablībnieka numurs]],PM_Sportings[Dablībnieka numurs],0),6)</f>
        <v>0</v>
      </c>
      <c r="M295" s="215" t="str">
        <f>INDEX(PM_Sportings[],MATCH(PM_Kompleksais[[#This Row],[Dablībnieka numurs]],PM_Sportings[Dablībnieka numurs],0),7)</f>
        <v>NAV</v>
      </c>
      <c r="N295" s="216">
        <f>INDEX(PM_Sportings[],MATCH(PM_Kompleksais[[#This Row],[Dablībnieka numurs]],PM_Sportings[Dablībnieka numurs],0),8)</f>
        <v>0</v>
      </c>
      <c r="O29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5" s="220" t="str">
        <f>IF(ISNUMBER(PM_Kompleksais[[#This Row],[Vietu
Summa
(AUTO)]]),RANK(PM_Kompleksais[[#This Row],[Vietu
Summa
(AUTO)]],PM_Kompleksais[Vietu
Summa
(AUTO)],1),"Trūkst Rezultāts")</f>
        <v>Trūkst Rezultāts</v>
      </c>
      <c r="R29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6" spans="2:18" ht="15" x14ac:dyDescent="0.25">
      <c r="B296" s="90">
        <v>290</v>
      </c>
      <c r="C296" s="91">
        <f>INDEX(PM_Dalibnieki[],MATCH(PM_Kompleksais[[#This Row],[Dablībnieka numurs]],PM_Dalibnieki[Dablībnieka numurs],0),2)</f>
        <v>0</v>
      </c>
      <c r="D296" s="91">
        <f>INDEX(PM_Dalibnieki[],MATCH(PM_Kompleksais[[#This Row],[Dablībnieka numurs]],PM_Dalibnieki[Dablībnieka numurs],0),3)</f>
        <v>0</v>
      </c>
      <c r="E296" s="92">
        <f>INDEX(PM_Dalibnieki[],MATCH(PM_Kompleksais[[#This Row],[Dablībnieka numurs]],PM_Dalibnieki[Dablībnieka numurs],0),4)</f>
        <v>0</v>
      </c>
      <c r="F296" s="93">
        <f>INDEX(PM_Cuka[],MATCH(PM_Kompleksais[[#This Row],[Dablībnieka numurs]],PM_Cuka[Dablībnieka numurs],0),12)</f>
        <v>0</v>
      </c>
      <c r="G296" s="215" t="str">
        <f>INDEX(PM_Cuka[],MATCH(PM_Kompleksais[[#This Row],[Dablībnieka numurs]],PM_Cuka[Dablībnieka numurs],0),13)</f>
        <v>NAV</v>
      </c>
      <c r="H296" s="216">
        <f>INDEX(PM_Cuka[],MATCH(PM_Kompleksais[[#This Row],[Dablībnieka numurs]],PM_Cuka[Dablībnieka numurs],0),14)</f>
        <v>0</v>
      </c>
      <c r="I296" s="217">
        <f>INDEX(PM_EULopi[],MATCH(PM_Kompleksais[[#This Row],[Dablībnieka numurs]],PM_EULopi[Dablībnieka numurs],0),33)</f>
        <v>0</v>
      </c>
      <c r="J296" s="215" t="str">
        <f>INDEX(PM_EULopi[],MATCH(PM_Kompleksais[[#This Row],[Dablībnieka numurs]],PM_EULopi[Dablībnieka numurs],0),35)</f>
        <v>NAV</v>
      </c>
      <c r="K296" s="216">
        <f>INDEX(PM_EULopi[],MATCH(PM_Kompleksais[[#This Row],[Dablībnieka numurs]],PM_EULopi[Dablībnieka numurs],0),36)</f>
        <v>0</v>
      </c>
      <c r="L296" s="217">
        <f>INDEX(PM_Sportings[],MATCH(PM_Kompleksais[[#This Row],[Dablībnieka numurs]],PM_Sportings[Dablībnieka numurs],0),6)</f>
        <v>0</v>
      </c>
      <c r="M296" s="215" t="str">
        <f>INDEX(PM_Sportings[],MATCH(PM_Kompleksais[[#This Row],[Dablībnieka numurs]],PM_Sportings[Dablībnieka numurs],0),7)</f>
        <v>NAV</v>
      </c>
      <c r="N296" s="216">
        <f>INDEX(PM_Sportings[],MATCH(PM_Kompleksais[[#This Row],[Dablībnieka numurs]],PM_Sportings[Dablībnieka numurs],0),8)</f>
        <v>0</v>
      </c>
      <c r="O29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6" s="220" t="str">
        <f>IF(ISNUMBER(PM_Kompleksais[[#This Row],[Vietu
Summa
(AUTO)]]),RANK(PM_Kompleksais[[#This Row],[Vietu
Summa
(AUTO)]],PM_Kompleksais[Vietu
Summa
(AUTO)],1),"Trūkst Rezultāts")</f>
        <v>Trūkst Rezultāts</v>
      </c>
      <c r="R29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7" spans="2:18" ht="15" x14ac:dyDescent="0.25">
      <c r="B297" s="90">
        <v>291</v>
      </c>
      <c r="C297" s="91">
        <f>INDEX(PM_Dalibnieki[],MATCH(PM_Kompleksais[[#This Row],[Dablībnieka numurs]],PM_Dalibnieki[Dablībnieka numurs],0),2)</f>
        <v>0</v>
      </c>
      <c r="D297" s="91">
        <f>INDEX(PM_Dalibnieki[],MATCH(PM_Kompleksais[[#This Row],[Dablībnieka numurs]],PM_Dalibnieki[Dablībnieka numurs],0),3)</f>
        <v>0</v>
      </c>
      <c r="E297" s="92">
        <f>INDEX(PM_Dalibnieki[],MATCH(PM_Kompleksais[[#This Row],[Dablībnieka numurs]],PM_Dalibnieki[Dablībnieka numurs],0),4)</f>
        <v>0</v>
      </c>
      <c r="F297" s="93">
        <f>INDEX(PM_Cuka[],MATCH(PM_Kompleksais[[#This Row],[Dablībnieka numurs]],PM_Cuka[Dablībnieka numurs],0),12)</f>
        <v>0</v>
      </c>
      <c r="G297" s="215" t="str">
        <f>INDEX(PM_Cuka[],MATCH(PM_Kompleksais[[#This Row],[Dablībnieka numurs]],PM_Cuka[Dablībnieka numurs],0),13)</f>
        <v>NAV</v>
      </c>
      <c r="H297" s="216">
        <f>INDEX(PM_Cuka[],MATCH(PM_Kompleksais[[#This Row],[Dablībnieka numurs]],PM_Cuka[Dablībnieka numurs],0),14)</f>
        <v>0</v>
      </c>
      <c r="I297" s="217">
        <f>INDEX(PM_EULopi[],MATCH(PM_Kompleksais[[#This Row],[Dablībnieka numurs]],PM_EULopi[Dablībnieka numurs],0),33)</f>
        <v>0</v>
      </c>
      <c r="J297" s="215" t="str">
        <f>INDEX(PM_EULopi[],MATCH(PM_Kompleksais[[#This Row],[Dablībnieka numurs]],PM_EULopi[Dablībnieka numurs],0),35)</f>
        <v>NAV</v>
      </c>
      <c r="K297" s="216">
        <f>INDEX(PM_EULopi[],MATCH(PM_Kompleksais[[#This Row],[Dablībnieka numurs]],PM_EULopi[Dablībnieka numurs],0),36)</f>
        <v>0</v>
      </c>
      <c r="L297" s="217">
        <f>INDEX(PM_Sportings[],MATCH(PM_Kompleksais[[#This Row],[Dablībnieka numurs]],PM_Sportings[Dablībnieka numurs],0),6)</f>
        <v>0</v>
      </c>
      <c r="M297" s="215" t="str">
        <f>INDEX(PM_Sportings[],MATCH(PM_Kompleksais[[#This Row],[Dablībnieka numurs]],PM_Sportings[Dablībnieka numurs],0),7)</f>
        <v>NAV</v>
      </c>
      <c r="N297" s="216">
        <f>INDEX(PM_Sportings[],MATCH(PM_Kompleksais[[#This Row],[Dablībnieka numurs]],PM_Sportings[Dablībnieka numurs],0),8)</f>
        <v>0</v>
      </c>
      <c r="O29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7" s="220" t="str">
        <f>IF(ISNUMBER(PM_Kompleksais[[#This Row],[Vietu
Summa
(AUTO)]]),RANK(PM_Kompleksais[[#This Row],[Vietu
Summa
(AUTO)]],PM_Kompleksais[Vietu
Summa
(AUTO)],1),"Trūkst Rezultāts")</f>
        <v>Trūkst Rezultāts</v>
      </c>
      <c r="R29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8" spans="2:18" ht="15" x14ac:dyDescent="0.25">
      <c r="B298" s="90">
        <v>292</v>
      </c>
      <c r="C298" s="91">
        <f>INDEX(PM_Dalibnieki[],MATCH(PM_Kompleksais[[#This Row],[Dablībnieka numurs]],PM_Dalibnieki[Dablībnieka numurs],0),2)</f>
        <v>0</v>
      </c>
      <c r="D298" s="91">
        <f>INDEX(PM_Dalibnieki[],MATCH(PM_Kompleksais[[#This Row],[Dablībnieka numurs]],PM_Dalibnieki[Dablībnieka numurs],0),3)</f>
        <v>0</v>
      </c>
      <c r="E298" s="92">
        <f>INDEX(PM_Dalibnieki[],MATCH(PM_Kompleksais[[#This Row],[Dablībnieka numurs]],PM_Dalibnieki[Dablībnieka numurs],0),4)</f>
        <v>0</v>
      </c>
      <c r="F298" s="93">
        <f>INDEX(PM_Cuka[],MATCH(PM_Kompleksais[[#This Row],[Dablībnieka numurs]],PM_Cuka[Dablībnieka numurs],0),12)</f>
        <v>0</v>
      </c>
      <c r="G298" s="215" t="str">
        <f>INDEX(PM_Cuka[],MATCH(PM_Kompleksais[[#This Row],[Dablībnieka numurs]],PM_Cuka[Dablībnieka numurs],0),13)</f>
        <v>NAV</v>
      </c>
      <c r="H298" s="216">
        <f>INDEX(PM_Cuka[],MATCH(PM_Kompleksais[[#This Row],[Dablībnieka numurs]],PM_Cuka[Dablībnieka numurs],0),14)</f>
        <v>0</v>
      </c>
      <c r="I298" s="217">
        <f>INDEX(PM_EULopi[],MATCH(PM_Kompleksais[[#This Row],[Dablībnieka numurs]],PM_EULopi[Dablībnieka numurs],0),33)</f>
        <v>0</v>
      </c>
      <c r="J298" s="215" t="str">
        <f>INDEX(PM_EULopi[],MATCH(PM_Kompleksais[[#This Row],[Dablībnieka numurs]],PM_EULopi[Dablībnieka numurs],0),35)</f>
        <v>NAV</v>
      </c>
      <c r="K298" s="216">
        <f>INDEX(PM_EULopi[],MATCH(PM_Kompleksais[[#This Row],[Dablībnieka numurs]],PM_EULopi[Dablībnieka numurs],0),36)</f>
        <v>0</v>
      </c>
      <c r="L298" s="217">
        <f>INDEX(PM_Sportings[],MATCH(PM_Kompleksais[[#This Row],[Dablībnieka numurs]],PM_Sportings[Dablībnieka numurs],0),6)</f>
        <v>0</v>
      </c>
      <c r="M298" s="215" t="str">
        <f>INDEX(PM_Sportings[],MATCH(PM_Kompleksais[[#This Row],[Dablībnieka numurs]],PM_Sportings[Dablībnieka numurs],0),7)</f>
        <v>NAV</v>
      </c>
      <c r="N298" s="216">
        <f>INDEX(PM_Sportings[],MATCH(PM_Kompleksais[[#This Row],[Dablībnieka numurs]],PM_Sportings[Dablībnieka numurs],0),8)</f>
        <v>0</v>
      </c>
      <c r="O29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8" s="220" t="str">
        <f>IF(ISNUMBER(PM_Kompleksais[[#This Row],[Vietu
Summa
(AUTO)]]),RANK(PM_Kompleksais[[#This Row],[Vietu
Summa
(AUTO)]],PM_Kompleksais[Vietu
Summa
(AUTO)],1),"Trūkst Rezultāts")</f>
        <v>Trūkst Rezultāts</v>
      </c>
      <c r="R29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299" spans="2:18" ht="15" x14ac:dyDescent="0.25">
      <c r="B299" s="90">
        <v>293</v>
      </c>
      <c r="C299" s="91">
        <f>INDEX(PM_Dalibnieki[],MATCH(PM_Kompleksais[[#This Row],[Dablībnieka numurs]],PM_Dalibnieki[Dablībnieka numurs],0),2)</f>
        <v>0</v>
      </c>
      <c r="D299" s="91">
        <f>INDEX(PM_Dalibnieki[],MATCH(PM_Kompleksais[[#This Row],[Dablībnieka numurs]],PM_Dalibnieki[Dablībnieka numurs],0),3)</f>
        <v>0</v>
      </c>
      <c r="E299" s="92">
        <f>INDEX(PM_Dalibnieki[],MATCH(PM_Kompleksais[[#This Row],[Dablībnieka numurs]],PM_Dalibnieki[Dablībnieka numurs],0),4)</f>
        <v>0</v>
      </c>
      <c r="F299" s="93">
        <f>INDEX(PM_Cuka[],MATCH(PM_Kompleksais[[#This Row],[Dablībnieka numurs]],PM_Cuka[Dablībnieka numurs],0),12)</f>
        <v>0</v>
      </c>
      <c r="G299" s="215" t="str">
        <f>INDEX(PM_Cuka[],MATCH(PM_Kompleksais[[#This Row],[Dablībnieka numurs]],PM_Cuka[Dablībnieka numurs],0),13)</f>
        <v>NAV</v>
      </c>
      <c r="H299" s="216">
        <f>INDEX(PM_Cuka[],MATCH(PM_Kompleksais[[#This Row],[Dablībnieka numurs]],PM_Cuka[Dablībnieka numurs],0),14)</f>
        <v>0</v>
      </c>
      <c r="I299" s="217">
        <f>INDEX(PM_EULopi[],MATCH(PM_Kompleksais[[#This Row],[Dablībnieka numurs]],PM_EULopi[Dablībnieka numurs],0),33)</f>
        <v>0</v>
      </c>
      <c r="J299" s="215" t="str">
        <f>INDEX(PM_EULopi[],MATCH(PM_Kompleksais[[#This Row],[Dablībnieka numurs]],PM_EULopi[Dablībnieka numurs],0),35)</f>
        <v>NAV</v>
      </c>
      <c r="K299" s="216">
        <f>INDEX(PM_EULopi[],MATCH(PM_Kompleksais[[#This Row],[Dablībnieka numurs]],PM_EULopi[Dablībnieka numurs],0),36)</f>
        <v>0</v>
      </c>
      <c r="L299" s="217">
        <f>INDEX(PM_Sportings[],MATCH(PM_Kompleksais[[#This Row],[Dablībnieka numurs]],PM_Sportings[Dablībnieka numurs],0),6)</f>
        <v>0</v>
      </c>
      <c r="M299" s="215" t="str">
        <f>INDEX(PM_Sportings[],MATCH(PM_Kompleksais[[#This Row],[Dablībnieka numurs]],PM_Sportings[Dablībnieka numurs],0),7)</f>
        <v>NAV</v>
      </c>
      <c r="N299" s="216">
        <f>INDEX(PM_Sportings[],MATCH(PM_Kompleksais[[#This Row],[Dablībnieka numurs]],PM_Sportings[Dablībnieka numurs],0),8)</f>
        <v>0</v>
      </c>
      <c r="O29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29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299" s="220" t="str">
        <f>IF(ISNUMBER(PM_Kompleksais[[#This Row],[Vietu
Summa
(AUTO)]]),RANK(PM_Kompleksais[[#This Row],[Vietu
Summa
(AUTO)]],PM_Kompleksais[Vietu
Summa
(AUTO)],1),"Trūkst Rezultāts")</f>
        <v>Trūkst Rezultāts</v>
      </c>
      <c r="R29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0" spans="2:18" ht="15" x14ac:dyDescent="0.25">
      <c r="B300" s="90">
        <v>294</v>
      </c>
      <c r="C300" s="91">
        <f>INDEX(PM_Dalibnieki[],MATCH(PM_Kompleksais[[#This Row],[Dablībnieka numurs]],PM_Dalibnieki[Dablībnieka numurs],0),2)</f>
        <v>0</v>
      </c>
      <c r="D300" s="91">
        <f>INDEX(PM_Dalibnieki[],MATCH(PM_Kompleksais[[#This Row],[Dablībnieka numurs]],PM_Dalibnieki[Dablībnieka numurs],0),3)</f>
        <v>0</v>
      </c>
      <c r="E300" s="92">
        <f>INDEX(PM_Dalibnieki[],MATCH(PM_Kompleksais[[#This Row],[Dablībnieka numurs]],PM_Dalibnieki[Dablībnieka numurs],0),4)</f>
        <v>0</v>
      </c>
      <c r="F300" s="93">
        <f>INDEX(PM_Cuka[],MATCH(PM_Kompleksais[[#This Row],[Dablībnieka numurs]],PM_Cuka[Dablībnieka numurs],0),12)</f>
        <v>0</v>
      </c>
      <c r="G300" s="215" t="str">
        <f>INDEX(PM_Cuka[],MATCH(PM_Kompleksais[[#This Row],[Dablībnieka numurs]],PM_Cuka[Dablībnieka numurs],0),13)</f>
        <v>NAV</v>
      </c>
      <c r="H300" s="216">
        <f>INDEX(PM_Cuka[],MATCH(PM_Kompleksais[[#This Row],[Dablībnieka numurs]],PM_Cuka[Dablībnieka numurs],0),14)</f>
        <v>0</v>
      </c>
      <c r="I300" s="217">
        <f>INDEX(PM_EULopi[],MATCH(PM_Kompleksais[[#This Row],[Dablībnieka numurs]],PM_EULopi[Dablībnieka numurs],0),33)</f>
        <v>0</v>
      </c>
      <c r="J300" s="215" t="str">
        <f>INDEX(PM_EULopi[],MATCH(PM_Kompleksais[[#This Row],[Dablībnieka numurs]],PM_EULopi[Dablībnieka numurs],0),35)</f>
        <v>NAV</v>
      </c>
      <c r="K300" s="216">
        <f>INDEX(PM_EULopi[],MATCH(PM_Kompleksais[[#This Row],[Dablībnieka numurs]],PM_EULopi[Dablībnieka numurs],0),36)</f>
        <v>0</v>
      </c>
      <c r="L300" s="217">
        <f>INDEX(PM_Sportings[],MATCH(PM_Kompleksais[[#This Row],[Dablībnieka numurs]],PM_Sportings[Dablībnieka numurs],0),6)</f>
        <v>0</v>
      </c>
      <c r="M300" s="215" t="str">
        <f>INDEX(PM_Sportings[],MATCH(PM_Kompleksais[[#This Row],[Dablībnieka numurs]],PM_Sportings[Dablībnieka numurs],0),7)</f>
        <v>NAV</v>
      </c>
      <c r="N300" s="216">
        <f>INDEX(PM_Sportings[],MATCH(PM_Kompleksais[[#This Row],[Dablībnieka numurs]],PM_Sportings[Dablībnieka numurs],0),8)</f>
        <v>0</v>
      </c>
      <c r="O30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0" s="220" t="str">
        <f>IF(ISNUMBER(PM_Kompleksais[[#This Row],[Vietu
Summa
(AUTO)]]),RANK(PM_Kompleksais[[#This Row],[Vietu
Summa
(AUTO)]],PM_Kompleksais[Vietu
Summa
(AUTO)],1),"Trūkst Rezultāts")</f>
        <v>Trūkst Rezultāts</v>
      </c>
      <c r="R30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1" spans="2:18" ht="15" x14ac:dyDescent="0.25">
      <c r="B301" s="90">
        <v>295</v>
      </c>
      <c r="C301" s="91">
        <f>INDEX(PM_Dalibnieki[],MATCH(PM_Kompleksais[[#This Row],[Dablībnieka numurs]],PM_Dalibnieki[Dablībnieka numurs],0),2)</f>
        <v>0</v>
      </c>
      <c r="D301" s="91">
        <f>INDEX(PM_Dalibnieki[],MATCH(PM_Kompleksais[[#This Row],[Dablībnieka numurs]],PM_Dalibnieki[Dablībnieka numurs],0),3)</f>
        <v>0</v>
      </c>
      <c r="E301" s="92">
        <f>INDEX(PM_Dalibnieki[],MATCH(PM_Kompleksais[[#This Row],[Dablībnieka numurs]],PM_Dalibnieki[Dablībnieka numurs],0),4)</f>
        <v>0</v>
      </c>
      <c r="F301" s="93">
        <f>INDEX(PM_Cuka[],MATCH(PM_Kompleksais[[#This Row],[Dablībnieka numurs]],PM_Cuka[Dablībnieka numurs],0),12)</f>
        <v>0</v>
      </c>
      <c r="G301" s="215" t="str">
        <f>INDEX(PM_Cuka[],MATCH(PM_Kompleksais[[#This Row],[Dablībnieka numurs]],PM_Cuka[Dablībnieka numurs],0),13)</f>
        <v>NAV</v>
      </c>
      <c r="H301" s="216">
        <f>INDEX(PM_Cuka[],MATCH(PM_Kompleksais[[#This Row],[Dablībnieka numurs]],PM_Cuka[Dablībnieka numurs],0),14)</f>
        <v>0</v>
      </c>
      <c r="I301" s="217">
        <f>INDEX(PM_EULopi[],MATCH(PM_Kompleksais[[#This Row],[Dablībnieka numurs]],PM_EULopi[Dablībnieka numurs],0),33)</f>
        <v>0</v>
      </c>
      <c r="J301" s="215" t="str">
        <f>INDEX(PM_EULopi[],MATCH(PM_Kompleksais[[#This Row],[Dablībnieka numurs]],PM_EULopi[Dablībnieka numurs],0),35)</f>
        <v>NAV</v>
      </c>
      <c r="K301" s="216">
        <f>INDEX(PM_EULopi[],MATCH(PM_Kompleksais[[#This Row],[Dablībnieka numurs]],PM_EULopi[Dablībnieka numurs],0),36)</f>
        <v>0</v>
      </c>
      <c r="L301" s="217">
        <f>INDEX(PM_Sportings[],MATCH(PM_Kompleksais[[#This Row],[Dablībnieka numurs]],PM_Sportings[Dablībnieka numurs],0),6)</f>
        <v>0</v>
      </c>
      <c r="M301" s="215" t="str">
        <f>INDEX(PM_Sportings[],MATCH(PM_Kompleksais[[#This Row],[Dablībnieka numurs]],PM_Sportings[Dablībnieka numurs],0),7)</f>
        <v>NAV</v>
      </c>
      <c r="N301" s="216">
        <f>INDEX(PM_Sportings[],MATCH(PM_Kompleksais[[#This Row],[Dablībnieka numurs]],PM_Sportings[Dablībnieka numurs],0),8)</f>
        <v>0</v>
      </c>
      <c r="O30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1" s="220" t="str">
        <f>IF(ISNUMBER(PM_Kompleksais[[#This Row],[Vietu
Summa
(AUTO)]]),RANK(PM_Kompleksais[[#This Row],[Vietu
Summa
(AUTO)]],PM_Kompleksais[Vietu
Summa
(AUTO)],1),"Trūkst Rezultāts")</f>
        <v>Trūkst Rezultāts</v>
      </c>
      <c r="R30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2" spans="2:18" ht="15" x14ac:dyDescent="0.25">
      <c r="B302" s="90">
        <v>296</v>
      </c>
      <c r="C302" s="91">
        <f>INDEX(PM_Dalibnieki[],MATCH(PM_Kompleksais[[#This Row],[Dablībnieka numurs]],PM_Dalibnieki[Dablībnieka numurs],0),2)</f>
        <v>0</v>
      </c>
      <c r="D302" s="91">
        <f>INDEX(PM_Dalibnieki[],MATCH(PM_Kompleksais[[#This Row],[Dablībnieka numurs]],PM_Dalibnieki[Dablībnieka numurs],0),3)</f>
        <v>0</v>
      </c>
      <c r="E302" s="92">
        <f>INDEX(PM_Dalibnieki[],MATCH(PM_Kompleksais[[#This Row],[Dablībnieka numurs]],PM_Dalibnieki[Dablībnieka numurs],0),4)</f>
        <v>0</v>
      </c>
      <c r="F302" s="93">
        <f>INDEX(PM_Cuka[],MATCH(PM_Kompleksais[[#This Row],[Dablībnieka numurs]],PM_Cuka[Dablībnieka numurs],0),12)</f>
        <v>0</v>
      </c>
      <c r="G302" s="215" t="str">
        <f>INDEX(PM_Cuka[],MATCH(PM_Kompleksais[[#This Row],[Dablībnieka numurs]],PM_Cuka[Dablībnieka numurs],0),13)</f>
        <v>NAV</v>
      </c>
      <c r="H302" s="216">
        <f>INDEX(PM_Cuka[],MATCH(PM_Kompleksais[[#This Row],[Dablībnieka numurs]],PM_Cuka[Dablībnieka numurs],0),14)</f>
        <v>0</v>
      </c>
      <c r="I302" s="217">
        <f>INDEX(PM_EULopi[],MATCH(PM_Kompleksais[[#This Row],[Dablībnieka numurs]],PM_EULopi[Dablībnieka numurs],0),33)</f>
        <v>0</v>
      </c>
      <c r="J302" s="215" t="str">
        <f>INDEX(PM_EULopi[],MATCH(PM_Kompleksais[[#This Row],[Dablībnieka numurs]],PM_EULopi[Dablībnieka numurs],0),35)</f>
        <v>NAV</v>
      </c>
      <c r="K302" s="216">
        <f>INDEX(PM_EULopi[],MATCH(PM_Kompleksais[[#This Row],[Dablībnieka numurs]],PM_EULopi[Dablībnieka numurs],0),36)</f>
        <v>0</v>
      </c>
      <c r="L302" s="217">
        <f>INDEX(PM_Sportings[],MATCH(PM_Kompleksais[[#This Row],[Dablībnieka numurs]],PM_Sportings[Dablībnieka numurs],0),6)</f>
        <v>0</v>
      </c>
      <c r="M302" s="215" t="str">
        <f>INDEX(PM_Sportings[],MATCH(PM_Kompleksais[[#This Row],[Dablībnieka numurs]],PM_Sportings[Dablībnieka numurs],0),7)</f>
        <v>NAV</v>
      </c>
      <c r="N302" s="216">
        <f>INDEX(PM_Sportings[],MATCH(PM_Kompleksais[[#This Row],[Dablībnieka numurs]],PM_Sportings[Dablībnieka numurs],0),8)</f>
        <v>0</v>
      </c>
      <c r="O30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2" s="220" t="str">
        <f>IF(ISNUMBER(PM_Kompleksais[[#This Row],[Vietu
Summa
(AUTO)]]),RANK(PM_Kompleksais[[#This Row],[Vietu
Summa
(AUTO)]],PM_Kompleksais[Vietu
Summa
(AUTO)],1),"Trūkst Rezultāts")</f>
        <v>Trūkst Rezultāts</v>
      </c>
      <c r="R30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3" spans="2:18" ht="15" x14ac:dyDescent="0.25">
      <c r="B303" s="90">
        <v>297</v>
      </c>
      <c r="C303" s="91">
        <f>INDEX(PM_Dalibnieki[],MATCH(PM_Kompleksais[[#This Row],[Dablībnieka numurs]],PM_Dalibnieki[Dablībnieka numurs],0),2)</f>
        <v>0</v>
      </c>
      <c r="D303" s="91">
        <f>INDEX(PM_Dalibnieki[],MATCH(PM_Kompleksais[[#This Row],[Dablībnieka numurs]],PM_Dalibnieki[Dablībnieka numurs],0),3)</f>
        <v>0</v>
      </c>
      <c r="E303" s="92">
        <f>INDEX(PM_Dalibnieki[],MATCH(PM_Kompleksais[[#This Row],[Dablībnieka numurs]],PM_Dalibnieki[Dablībnieka numurs],0),4)</f>
        <v>0</v>
      </c>
      <c r="F303" s="93">
        <f>INDEX(PM_Cuka[],MATCH(PM_Kompleksais[[#This Row],[Dablībnieka numurs]],PM_Cuka[Dablībnieka numurs],0),12)</f>
        <v>0</v>
      </c>
      <c r="G303" s="215" t="str">
        <f>INDEX(PM_Cuka[],MATCH(PM_Kompleksais[[#This Row],[Dablībnieka numurs]],PM_Cuka[Dablībnieka numurs],0),13)</f>
        <v>NAV</v>
      </c>
      <c r="H303" s="216">
        <f>INDEX(PM_Cuka[],MATCH(PM_Kompleksais[[#This Row],[Dablībnieka numurs]],PM_Cuka[Dablībnieka numurs],0),14)</f>
        <v>0</v>
      </c>
      <c r="I303" s="217">
        <f>INDEX(PM_EULopi[],MATCH(PM_Kompleksais[[#This Row],[Dablībnieka numurs]],PM_EULopi[Dablībnieka numurs],0),33)</f>
        <v>0</v>
      </c>
      <c r="J303" s="215" t="str">
        <f>INDEX(PM_EULopi[],MATCH(PM_Kompleksais[[#This Row],[Dablībnieka numurs]],PM_EULopi[Dablībnieka numurs],0),35)</f>
        <v>NAV</v>
      </c>
      <c r="K303" s="216">
        <f>INDEX(PM_EULopi[],MATCH(PM_Kompleksais[[#This Row],[Dablībnieka numurs]],PM_EULopi[Dablībnieka numurs],0),36)</f>
        <v>0</v>
      </c>
      <c r="L303" s="217">
        <f>INDEX(PM_Sportings[],MATCH(PM_Kompleksais[[#This Row],[Dablībnieka numurs]],PM_Sportings[Dablībnieka numurs],0),6)</f>
        <v>0</v>
      </c>
      <c r="M303" s="215" t="str">
        <f>INDEX(PM_Sportings[],MATCH(PM_Kompleksais[[#This Row],[Dablībnieka numurs]],PM_Sportings[Dablībnieka numurs],0),7)</f>
        <v>NAV</v>
      </c>
      <c r="N303" s="216">
        <f>INDEX(PM_Sportings[],MATCH(PM_Kompleksais[[#This Row],[Dablībnieka numurs]],PM_Sportings[Dablībnieka numurs],0),8)</f>
        <v>0</v>
      </c>
      <c r="O30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3" s="220" t="str">
        <f>IF(ISNUMBER(PM_Kompleksais[[#This Row],[Vietu
Summa
(AUTO)]]),RANK(PM_Kompleksais[[#This Row],[Vietu
Summa
(AUTO)]],PM_Kompleksais[Vietu
Summa
(AUTO)],1),"Trūkst Rezultāts")</f>
        <v>Trūkst Rezultāts</v>
      </c>
      <c r="R30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4" spans="2:18" ht="15" x14ac:dyDescent="0.25">
      <c r="B304" s="90">
        <v>298</v>
      </c>
      <c r="C304" s="91">
        <f>INDEX(PM_Dalibnieki[],MATCH(PM_Kompleksais[[#This Row],[Dablībnieka numurs]],PM_Dalibnieki[Dablībnieka numurs],0),2)</f>
        <v>0</v>
      </c>
      <c r="D304" s="91">
        <f>INDEX(PM_Dalibnieki[],MATCH(PM_Kompleksais[[#This Row],[Dablībnieka numurs]],PM_Dalibnieki[Dablībnieka numurs],0),3)</f>
        <v>0</v>
      </c>
      <c r="E304" s="92">
        <f>INDEX(PM_Dalibnieki[],MATCH(PM_Kompleksais[[#This Row],[Dablībnieka numurs]],PM_Dalibnieki[Dablībnieka numurs],0),4)</f>
        <v>0</v>
      </c>
      <c r="F304" s="93">
        <f>INDEX(PM_Cuka[],MATCH(PM_Kompleksais[[#This Row],[Dablībnieka numurs]],PM_Cuka[Dablībnieka numurs],0),12)</f>
        <v>0</v>
      </c>
      <c r="G304" s="215" t="str">
        <f>INDEX(PM_Cuka[],MATCH(PM_Kompleksais[[#This Row],[Dablībnieka numurs]],PM_Cuka[Dablībnieka numurs],0),13)</f>
        <v>NAV</v>
      </c>
      <c r="H304" s="216">
        <f>INDEX(PM_Cuka[],MATCH(PM_Kompleksais[[#This Row],[Dablībnieka numurs]],PM_Cuka[Dablībnieka numurs],0),14)</f>
        <v>0</v>
      </c>
      <c r="I304" s="217">
        <f>INDEX(PM_EULopi[],MATCH(PM_Kompleksais[[#This Row],[Dablībnieka numurs]],PM_EULopi[Dablībnieka numurs],0),33)</f>
        <v>0</v>
      </c>
      <c r="J304" s="215" t="str">
        <f>INDEX(PM_EULopi[],MATCH(PM_Kompleksais[[#This Row],[Dablībnieka numurs]],PM_EULopi[Dablībnieka numurs],0),35)</f>
        <v>NAV</v>
      </c>
      <c r="K304" s="216">
        <f>INDEX(PM_EULopi[],MATCH(PM_Kompleksais[[#This Row],[Dablībnieka numurs]],PM_EULopi[Dablībnieka numurs],0),36)</f>
        <v>0</v>
      </c>
      <c r="L304" s="217">
        <f>INDEX(PM_Sportings[],MATCH(PM_Kompleksais[[#This Row],[Dablībnieka numurs]],PM_Sportings[Dablībnieka numurs],0),6)</f>
        <v>0</v>
      </c>
      <c r="M304" s="215" t="str">
        <f>INDEX(PM_Sportings[],MATCH(PM_Kompleksais[[#This Row],[Dablībnieka numurs]],PM_Sportings[Dablībnieka numurs],0),7)</f>
        <v>NAV</v>
      </c>
      <c r="N304" s="216">
        <f>INDEX(PM_Sportings[],MATCH(PM_Kompleksais[[#This Row],[Dablībnieka numurs]],PM_Sportings[Dablībnieka numurs],0),8)</f>
        <v>0</v>
      </c>
      <c r="O30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4" s="220" t="str">
        <f>IF(ISNUMBER(PM_Kompleksais[[#This Row],[Vietu
Summa
(AUTO)]]),RANK(PM_Kompleksais[[#This Row],[Vietu
Summa
(AUTO)]],PM_Kompleksais[Vietu
Summa
(AUTO)],1),"Trūkst Rezultāts")</f>
        <v>Trūkst Rezultāts</v>
      </c>
      <c r="R30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5" spans="2:18" ht="15" x14ac:dyDescent="0.25">
      <c r="B305" s="90">
        <v>299</v>
      </c>
      <c r="C305" s="91">
        <f>INDEX(PM_Dalibnieki[],MATCH(PM_Kompleksais[[#This Row],[Dablībnieka numurs]],PM_Dalibnieki[Dablībnieka numurs],0),2)</f>
        <v>0</v>
      </c>
      <c r="D305" s="91">
        <f>INDEX(PM_Dalibnieki[],MATCH(PM_Kompleksais[[#This Row],[Dablībnieka numurs]],PM_Dalibnieki[Dablībnieka numurs],0),3)</f>
        <v>0</v>
      </c>
      <c r="E305" s="92">
        <f>INDEX(PM_Dalibnieki[],MATCH(PM_Kompleksais[[#This Row],[Dablībnieka numurs]],PM_Dalibnieki[Dablībnieka numurs],0),4)</f>
        <v>0</v>
      </c>
      <c r="F305" s="93">
        <f>INDEX(PM_Cuka[],MATCH(PM_Kompleksais[[#This Row],[Dablībnieka numurs]],PM_Cuka[Dablībnieka numurs],0),12)</f>
        <v>0</v>
      </c>
      <c r="G305" s="215" t="str">
        <f>INDEX(PM_Cuka[],MATCH(PM_Kompleksais[[#This Row],[Dablībnieka numurs]],PM_Cuka[Dablībnieka numurs],0),13)</f>
        <v>NAV</v>
      </c>
      <c r="H305" s="216">
        <f>INDEX(PM_Cuka[],MATCH(PM_Kompleksais[[#This Row],[Dablībnieka numurs]],PM_Cuka[Dablībnieka numurs],0),14)</f>
        <v>0</v>
      </c>
      <c r="I305" s="217">
        <f>INDEX(PM_EULopi[],MATCH(PM_Kompleksais[[#This Row],[Dablībnieka numurs]],PM_EULopi[Dablībnieka numurs],0),33)</f>
        <v>0</v>
      </c>
      <c r="J305" s="215" t="str">
        <f>INDEX(PM_EULopi[],MATCH(PM_Kompleksais[[#This Row],[Dablībnieka numurs]],PM_EULopi[Dablībnieka numurs],0),35)</f>
        <v>NAV</v>
      </c>
      <c r="K305" s="216">
        <f>INDEX(PM_EULopi[],MATCH(PM_Kompleksais[[#This Row],[Dablībnieka numurs]],PM_EULopi[Dablībnieka numurs],0),36)</f>
        <v>0</v>
      </c>
      <c r="L305" s="217">
        <f>INDEX(PM_Sportings[],MATCH(PM_Kompleksais[[#This Row],[Dablībnieka numurs]],PM_Sportings[Dablībnieka numurs],0),6)</f>
        <v>0</v>
      </c>
      <c r="M305" s="215" t="str">
        <f>INDEX(PM_Sportings[],MATCH(PM_Kompleksais[[#This Row],[Dablībnieka numurs]],PM_Sportings[Dablībnieka numurs],0),7)</f>
        <v>NAV</v>
      </c>
      <c r="N305" s="216">
        <f>INDEX(PM_Sportings[],MATCH(PM_Kompleksais[[#This Row],[Dablībnieka numurs]],PM_Sportings[Dablībnieka numurs],0),8)</f>
        <v>0</v>
      </c>
      <c r="O30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5" s="220" t="str">
        <f>IF(ISNUMBER(PM_Kompleksais[[#This Row],[Vietu
Summa
(AUTO)]]),RANK(PM_Kompleksais[[#This Row],[Vietu
Summa
(AUTO)]],PM_Kompleksais[Vietu
Summa
(AUTO)],1),"Trūkst Rezultāts")</f>
        <v>Trūkst Rezultāts</v>
      </c>
      <c r="R30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6" spans="2:18" ht="15" x14ac:dyDescent="0.25">
      <c r="B306" s="90">
        <v>300</v>
      </c>
      <c r="C306" s="91">
        <f>INDEX(PM_Dalibnieki[],MATCH(PM_Kompleksais[[#This Row],[Dablībnieka numurs]],PM_Dalibnieki[Dablībnieka numurs],0),2)</f>
        <v>0</v>
      </c>
      <c r="D306" s="91">
        <f>INDEX(PM_Dalibnieki[],MATCH(PM_Kompleksais[[#This Row],[Dablībnieka numurs]],PM_Dalibnieki[Dablībnieka numurs],0),3)</f>
        <v>0</v>
      </c>
      <c r="E306" s="92">
        <f>INDEX(PM_Dalibnieki[],MATCH(PM_Kompleksais[[#This Row],[Dablībnieka numurs]],PM_Dalibnieki[Dablībnieka numurs],0),4)</f>
        <v>0</v>
      </c>
      <c r="F306" s="93">
        <f>INDEX(PM_Cuka[],MATCH(PM_Kompleksais[[#This Row],[Dablībnieka numurs]],PM_Cuka[Dablībnieka numurs],0),12)</f>
        <v>0</v>
      </c>
      <c r="G306" s="215" t="str">
        <f>INDEX(PM_Cuka[],MATCH(PM_Kompleksais[[#This Row],[Dablībnieka numurs]],PM_Cuka[Dablībnieka numurs],0),13)</f>
        <v>NAV</v>
      </c>
      <c r="H306" s="216">
        <f>INDEX(PM_Cuka[],MATCH(PM_Kompleksais[[#This Row],[Dablībnieka numurs]],PM_Cuka[Dablībnieka numurs],0),14)</f>
        <v>0</v>
      </c>
      <c r="I306" s="217">
        <f>INDEX(PM_EULopi[],MATCH(PM_Kompleksais[[#This Row],[Dablībnieka numurs]],PM_EULopi[Dablībnieka numurs],0),33)</f>
        <v>0</v>
      </c>
      <c r="J306" s="215" t="str">
        <f>INDEX(PM_EULopi[],MATCH(PM_Kompleksais[[#This Row],[Dablībnieka numurs]],PM_EULopi[Dablībnieka numurs],0),35)</f>
        <v>NAV</v>
      </c>
      <c r="K306" s="216">
        <f>INDEX(PM_EULopi[],MATCH(PM_Kompleksais[[#This Row],[Dablībnieka numurs]],PM_EULopi[Dablībnieka numurs],0),36)</f>
        <v>0</v>
      </c>
      <c r="L306" s="217">
        <f>INDEX(PM_Sportings[],MATCH(PM_Kompleksais[[#This Row],[Dablībnieka numurs]],PM_Sportings[Dablībnieka numurs],0),6)</f>
        <v>0</v>
      </c>
      <c r="M306" s="215" t="str">
        <f>INDEX(PM_Sportings[],MATCH(PM_Kompleksais[[#This Row],[Dablībnieka numurs]],PM_Sportings[Dablībnieka numurs],0),7)</f>
        <v>NAV</v>
      </c>
      <c r="N306" s="216">
        <f>INDEX(PM_Sportings[],MATCH(PM_Kompleksais[[#This Row],[Dablībnieka numurs]],PM_Sportings[Dablībnieka numurs],0),8)</f>
        <v>0</v>
      </c>
      <c r="O30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6" s="220" t="str">
        <f>IF(ISNUMBER(PM_Kompleksais[[#This Row],[Vietu
Summa
(AUTO)]]),RANK(PM_Kompleksais[[#This Row],[Vietu
Summa
(AUTO)]],PM_Kompleksais[Vietu
Summa
(AUTO)],1),"Trūkst Rezultāts")</f>
        <v>Trūkst Rezultāts</v>
      </c>
      <c r="R30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7" spans="2:18" ht="15" x14ac:dyDescent="0.25">
      <c r="B307" s="90">
        <v>301</v>
      </c>
      <c r="C307" s="91">
        <f>INDEX(PM_Dalibnieki[],MATCH(PM_Kompleksais[[#This Row],[Dablībnieka numurs]],PM_Dalibnieki[Dablībnieka numurs],0),2)</f>
        <v>0</v>
      </c>
      <c r="D307" s="91">
        <f>INDEX(PM_Dalibnieki[],MATCH(PM_Kompleksais[[#This Row],[Dablībnieka numurs]],PM_Dalibnieki[Dablībnieka numurs],0),3)</f>
        <v>0</v>
      </c>
      <c r="E307" s="92">
        <f>INDEX(PM_Dalibnieki[],MATCH(PM_Kompleksais[[#This Row],[Dablībnieka numurs]],PM_Dalibnieki[Dablībnieka numurs],0),4)</f>
        <v>0</v>
      </c>
      <c r="F307" s="93">
        <f>INDEX(PM_Cuka[],MATCH(PM_Kompleksais[[#This Row],[Dablībnieka numurs]],PM_Cuka[Dablībnieka numurs],0),12)</f>
        <v>0</v>
      </c>
      <c r="G307" s="215" t="str">
        <f>INDEX(PM_Cuka[],MATCH(PM_Kompleksais[[#This Row],[Dablībnieka numurs]],PM_Cuka[Dablībnieka numurs],0),13)</f>
        <v>NAV</v>
      </c>
      <c r="H307" s="216">
        <f>INDEX(PM_Cuka[],MATCH(PM_Kompleksais[[#This Row],[Dablībnieka numurs]],PM_Cuka[Dablībnieka numurs],0),14)</f>
        <v>0</v>
      </c>
      <c r="I307" s="217">
        <f>INDEX(PM_EULopi[],MATCH(PM_Kompleksais[[#This Row],[Dablībnieka numurs]],PM_EULopi[Dablībnieka numurs],0),33)</f>
        <v>0</v>
      </c>
      <c r="J307" s="215" t="str">
        <f>INDEX(PM_EULopi[],MATCH(PM_Kompleksais[[#This Row],[Dablībnieka numurs]],PM_EULopi[Dablībnieka numurs],0),35)</f>
        <v>NAV</v>
      </c>
      <c r="K307" s="216">
        <f>INDEX(PM_EULopi[],MATCH(PM_Kompleksais[[#This Row],[Dablībnieka numurs]],PM_EULopi[Dablībnieka numurs],0),36)</f>
        <v>0</v>
      </c>
      <c r="L307" s="217">
        <f>INDEX(PM_Sportings[],MATCH(PM_Kompleksais[[#This Row],[Dablībnieka numurs]],PM_Sportings[Dablībnieka numurs],0),6)</f>
        <v>0</v>
      </c>
      <c r="M307" s="215" t="str">
        <f>INDEX(PM_Sportings[],MATCH(PM_Kompleksais[[#This Row],[Dablībnieka numurs]],PM_Sportings[Dablībnieka numurs],0),7)</f>
        <v>NAV</v>
      </c>
      <c r="N307" s="216">
        <f>INDEX(PM_Sportings[],MATCH(PM_Kompleksais[[#This Row],[Dablībnieka numurs]],PM_Sportings[Dablībnieka numurs],0),8)</f>
        <v>0</v>
      </c>
      <c r="O30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7" s="220" t="str">
        <f>IF(ISNUMBER(PM_Kompleksais[[#This Row],[Vietu
Summa
(AUTO)]]),RANK(PM_Kompleksais[[#This Row],[Vietu
Summa
(AUTO)]],PM_Kompleksais[Vietu
Summa
(AUTO)],1),"Trūkst Rezultāts")</f>
        <v>Trūkst Rezultāts</v>
      </c>
      <c r="R30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8" spans="2:18" ht="15" x14ac:dyDescent="0.25">
      <c r="B308" s="90">
        <v>302</v>
      </c>
      <c r="C308" s="91">
        <f>INDEX(PM_Dalibnieki[],MATCH(PM_Kompleksais[[#This Row],[Dablībnieka numurs]],PM_Dalibnieki[Dablībnieka numurs],0),2)</f>
        <v>0</v>
      </c>
      <c r="D308" s="91">
        <f>INDEX(PM_Dalibnieki[],MATCH(PM_Kompleksais[[#This Row],[Dablībnieka numurs]],PM_Dalibnieki[Dablībnieka numurs],0),3)</f>
        <v>0</v>
      </c>
      <c r="E308" s="92">
        <f>INDEX(PM_Dalibnieki[],MATCH(PM_Kompleksais[[#This Row],[Dablībnieka numurs]],PM_Dalibnieki[Dablībnieka numurs],0),4)</f>
        <v>0</v>
      </c>
      <c r="F308" s="93">
        <f>INDEX(PM_Cuka[],MATCH(PM_Kompleksais[[#This Row],[Dablībnieka numurs]],PM_Cuka[Dablībnieka numurs],0),12)</f>
        <v>0</v>
      </c>
      <c r="G308" s="215" t="str">
        <f>INDEX(PM_Cuka[],MATCH(PM_Kompleksais[[#This Row],[Dablībnieka numurs]],PM_Cuka[Dablībnieka numurs],0),13)</f>
        <v>NAV</v>
      </c>
      <c r="H308" s="216">
        <f>INDEX(PM_Cuka[],MATCH(PM_Kompleksais[[#This Row],[Dablībnieka numurs]],PM_Cuka[Dablībnieka numurs],0),14)</f>
        <v>0</v>
      </c>
      <c r="I308" s="217">
        <f>INDEX(PM_EULopi[],MATCH(PM_Kompleksais[[#This Row],[Dablībnieka numurs]],PM_EULopi[Dablībnieka numurs],0),33)</f>
        <v>0</v>
      </c>
      <c r="J308" s="215" t="str">
        <f>INDEX(PM_EULopi[],MATCH(PM_Kompleksais[[#This Row],[Dablībnieka numurs]],PM_EULopi[Dablībnieka numurs],0),35)</f>
        <v>NAV</v>
      </c>
      <c r="K308" s="216">
        <f>INDEX(PM_EULopi[],MATCH(PM_Kompleksais[[#This Row],[Dablībnieka numurs]],PM_EULopi[Dablībnieka numurs],0),36)</f>
        <v>0</v>
      </c>
      <c r="L308" s="217">
        <f>INDEX(PM_Sportings[],MATCH(PM_Kompleksais[[#This Row],[Dablībnieka numurs]],PM_Sportings[Dablībnieka numurs],0),6)</f>
        <v>0</v>
      </c>
      <c r="M308" s="215" t="str">
        <f>INDEX(PM_Sportings[],MATCH(PM_Kompleksais[[#This Row],[Dablībnieka numurs]],PM_Sportings[Dablībnieka numurs],0),7)</f>
        <v>NAV</v>
      </c>
      <c r="N308" s="216">
        <f>INDEX(PM_Sportings[],MATCH(PM_Kompleksais[[#This Row],[Dablībnieka numurs]],PM_Sportings[Dablībnieka numurs],0),8)</f>
        <v>0</v>
      </c>
      <c r="O30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8" s="220" t="str">
        <f>IF(ISNUMBER(PM_Kompleksais[[#This Row],[Vietu
Summa
(AUTO)]]),RANK(PM_Kompleksais[[#This Row],[Vietu
Summa
(AUTO)]],PM_Kompleksais[Vietu
Summa
(AUTO)],1),"Trūkst Rezultāts")</f>
        <v>Trūkst Rezultāts</v>
      </c>
      <c r="R30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09" spans="2:18" ht="15" x14ac:dyDescent="0.25">
      <c r="B309" s="90">
        <v>303</v>
      </c>
      <c r="C309" s="91">
        <f>INDEX(PM_Dalibnieki[],MATCH(PM_Kompleksais[[#This Row],[Dablībnieka numurs]],PM_Dalibnieki[Dablībnieka numurs],0),2)</f>
        <v>0</v>
      </c>
      <c r="D309" s="91">
        <f>INDEX(PM_Dalibnieki[],MATCH(PM_Kompleksais[[#This Row],[Dablībnieka numurs]],PM_Dalibnieki[Dablībnieka numurs],0),3)</f>
        <v>0</v>
      </c>
      <c r="E309" s="92">
        <f>INDEX(PM_Dalibnieki[],MATCH(PM_Kompleksais[[#This Row],[Dablībnieka numurs]],PM_Dalibnieki[Dablībnieka numurs],0),4)</f>
        <v>0</v>
      </c>
      <c r="F309" s="93">
        <f>INDEX(PM_Cuka[],MATCH(PM_Kompleksais[[#This Row],[Dablībnieka numurs]],PM_Cuka[Dablībnieka numurs],0),12)</f>
        <v>0</v>
      </c>
      <c r="G309" s="215" t="str">
        <f>INDEX(PM_Cuka[],MATCH(PM_Kompleksais[[#This Row],[Dablībnieka numurs]],PM_Cuka[Dablībnieka numurs],0),13)</f>
        <v>NAV</v>
      </c>
      <c r="H309" s="216">
        <f>INDEX(PM_Cuka[],MATCH(PM_Kompleksais[[#This Row],[Dablībnieka numurs]],PM_Cuka[Dablībnieka numurs],0),14)</f>
        <v>0</v>
      </c>
      <c r="I309" s="217">
        <f>INDEX(PM_EULopi[],MATCH(PM_Kompleksais[[#This Row],[Dablībnieka numurs]],PM_EULopi[Dablībnieka numurs],0),33)</f>
        <v>0</v>
      </c>
      <c r="J309" s="215" t="str">
        <f>INDEX(PM_EULopi[],MATCH(PM_Kompleksais[[#This Row],[Dablībnieka numurs]],PM_EULopi[Dablībnieka numurs],0),35)</f>
        <v>NAV</v>
      </c>
      <c r="K309" s="216">
        <f>INDEX(PM_EULopi[],MATCH(PM_Kompleksais[[#This Row],[Dablībnieka numurs]],PM_EULopi[Dablībnieka numurs],0),36)</f>
        <v>0</v>
      </c>
      <c r="L309" s="217">
        <f>INDEX(PM_Sportings[],MATCH(PM_Kompleksais[[#This Row],[Dablībnieka numurs]],PM_Sportings[Dablībnieka numurs],0),6)</f>
        <v>0</v>
      </c>
      <c r="M309" s="215" t="str">
        <f>INDEX(PM_Sportings[],MATCH(PM_Kompleksais[[#This Row],[Dablībnieka numurs]],PM_Sportings[Dablībnieka numurs],0),7)</f>
        <v>NAV</v>
      </c>
      <c r="N309" s="216">
        <f>INDEX(PM_Sportings[],MATCH(PM_Kompleksais[[#This Row],[Dablībnieka numurs]],PM_Sportings[Dablībnieka numurs],0),8)</f>
        <v>0</v>
      </c>
      <c r="O30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0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09" s="220" t="str">
        <f>IF(ISNUMBER(PM_Kompleksais[[#This Row],[Vietu
Summa
(AUTO)]]),RANK(PM_Kompleksais[[#This Row],[Vietu
Summa
(AUTO)]],PM_Kompleksais[Vietu
Summa
(AUTO)],1),"Trūkst Rezultāts")</f>
        <v>Trūkst Rezultāts</v>
      </c>
      <c r="R30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0" spans="2:18" ht="15" x14ac:dyDescent="0.25">
      <c r="B310" s="90">
        <v>304</v>
      </c>
      <c r="C310" s="91">
        <f>INDEX(PM_Dalibnieki[],MATCH(PM_Kompleksais[[#This Row],[Dablībnieka numurs]],PM_Dalibnieki[Dablībnieka numurs],0),2)</f>
        <v>0</v>
      </c>
      <c r="D310" s="91">
        <f>INDEX(PM_Dalibnieki[],MATCH(PM_Kompleksais[[#This Row],[Dablībnieka numurs]],PM_Dalibnieki[Dablībnieka numurs],0),3)</f>
        <v>0</v>
      </c>
      <c r="E310" s="92">
        <f>INDEX(PM_Dalibnieki[],MATCH(PM_Kompleksais[[#This Row],[Dablībnieka numurs]],PM_Dalibnieki[Dablībnieka numurs],0),4)</f>
        <v>0</v>
      </c>
      <c r="F310" s="93">
        <f>INDEX(PM_Cuka[],MATCH(PM_Kompleksais[[#This Row],[Dablībnieka numurs]],PM_Cuka[Dablībnieka numurs],0),12)</f>
        <v>0</v>
      </c>
      <c r="G310" s="215" t="str">
        <f>INDEX(PM_Cuka[],MATCH(PM_Kompleksais[[#This Row],[Dablībnieka numurs]],PM_Cuka[Dablībnieka numurs],0),13)</f>
        <v>NAV</v>
      </c>
      <c r="H310" s="216">
        <f>INDEX(PM_Cuka[],MATCH(PM_Kompleksais[[#This Row],[Dablībnieka numurs]],PM_Cuka[Dablībnieka numurs],0),14)</f>
        <v>0</v>
      </c>
      <c r="I310" s="217">
        <f>INDEX(PM_EULopi[],MATCH(PM_Kompleksais[[#This Row],[Dablībnieka numurs]],PM_EULopi[Dablībnieka numurs],0),33)</f>
        <v>0</v>
      </c>
      <c r="J310" s="215" t="str">
        <f>INDEX(PM_EULopi[],MATCH(PM_Kompleksais[[#This Row],[Dablībnieka numurs]],PM_EULopi[Dablībnieka numurs],0),35)</f>
        <v>NAV</v>
      </c>
      <c r="K310" s="216">
        <f>INDEX(PM_EULopi[],MATCH(PM_Kompleksais[[#This Row],[Dablībnieka numurs]],PM_EULopi[Dablībnieka numurs],0),36)</f>
        <v>0</v>
      </c>
      <c r="L310" s="217">
        <f>INDEX(PM_Sportings[],MATCH(PM_Kompleksais[[#This Row],[Dablībnieka numurs]],PM_Sportings[Dablībnieka numurs],0),6)</f>
        <v>0</v>
      </c>
      <c r="M310" s="215" t="str">
        <f>INDEX(PM_Sportings[],MATCH(PM_Kompleksais[[#This Row],[Dablībnieka numurs]],PM_Sportings[Dablībnieka numurs],0),7)</f>
        <v>NAV</v>
      </c>
      <c r="N310" s="216">
        <f>INDEX(PM_Sportings[],MATCH(PM_Kompleksais[[#This Row],[Dablībnieka numurs]],PM_Sportings[Dablībnieka numurs],0),8)</f>
        <v>0</v>
      </c>
      <c r="O31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0" s="220" t="str">
        <f>IF(ISNUMBER(PM_Kompleksais[[#This Row],[Vietu
Summa
(AUTO)]]),RANK(PM_Kompleksais[[#This Row],[Vietu
Summa
(AUTO)]],PM_Kompleksais[Vietu
Summa
(AUTO)],1),"Trūkst Rezultāts")</f>
        <v>Trūkst Rezultāts</v>
      </c>
      <c r="R31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1" spans="2:18" ht="15" x14ac:dyDescent="0.25">
      <c r="B311" s="90">
        <v>305</v>
      </c>
      <c r="C311" s="91">
        <f>INDEX(PM_Dalibnieki[],MATCH(PM_Kompleksais[[#This Row],[Dablībnieka numurs]],PM_Dalibnieki[Dablībnieka numurs],0),2)</f>
        <v>0</v>
      </c>
      <c r="D311" s="91">
        <f>INDEX(PM_Dalibnieki[],MATCH(PM_Kompleksais[[#This Row],[Dablībnieka numurs]],PM_Dalibnieki[Dablībnieka numurs],0),3)</f>
        <v>0</v>
      </c>
      <c r="E311" s="92">
        <f>INDEX(PM_Dalibnieki[],MATCH(PM_Kompleksais[[#This Row],[Dablībnieka numurs]],PM_Dalibnieki[Dablībnieka numurs],0),4)</f>
        <v>0</v>
      </c>
      <c r="F311" s="93">
        <f>INDEX(PM_Cuka[],MATCH(PM_Kompleksais[[#This Row],[Dablībnieka numurs]],PM_Cuka[Dablībnieka numurs],0),12)</f>
        <v>0</v>
      </c>
      <c r="G311" s="215" t="str">
        <f>INDEX(PM_Cuka[],MATCH(PM_Kompleksais[[#This Row],[Dablībnieka numurs]],PM_Cuka[Dablībnieka numurs],0),13)</f>
        <v>NAV</v>
      </c>
      <c r="H311" s="216">
        <f>INDEX(PM_Cuka[],MATCH(PM_Kompleksais[[#This Row],[Dablībnieka numurs]],PM_Cuka[Dablībnieka numurs],0),14)</f>
        <v>0</v>
      </c>
      <c r="I311" s="217">
        <f>INDEX(PM_EULopi[],MATCH(PM_Kompleksais[[#This Row],[Dablībnieka numurs]],PM_EULopi[Dablībnieka numurs],0),33)</f>
        <v>0</v>
      </c>
      <c r="J311" s="215" t="str">
        <f>INDEX(PM_EULopi[],MATCH(PM_Kompleksais[[#This Row],[Dablībnieka numurs]],PM_EULopi[Dablībnieka numurs],0),35)</f>
        <v>NAV</v>
      </c>
      <c r="K311" s="216">
        <f>INDEX(PM_EULopi[],MATCH(PM_Kompleksais[[#This Row],[Dablībnieka numurs]],PM_EULopi[Dablībnieka numurs],0),36)</f>
        <v>0</v>
      </c>
      <c r="L311" s="217">
        <f>INDEX(PM_Sportings[],MATCH(PM_Kompleksais[[#This Row],[Dablībnieka numurs]],PM_Sportings[Dablībnieka numurs],0),6)</f>
        <v>0</v>
      </c>
      <c r="M311" s="215" t="str">
        <f>INDEX(PM_Sportings[],MATCH(PM_Kompleksais[[#This Row],[Dablībnieka numurs]],PM_Sportings[Dablībnieka numurs],0),7)</f>
        <v>NAV</v>
      </c>
      <c r="N311" s="216">
        <f>INDEX(PM_Sportings[],MATCH(PM_Kompleksais[[#This Row],[Dablībnieka numurs]],PM_Sportings[Dablībnieka numurs],0),8)</f>
        <v>0</v>
      </c>
      <c r="O31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1" s="220" t="str">
        <f>IF(ISNUMBER(PM_Kompleksais[[#This Row],[Vietu
Summa
(AUTO)]]),RANK(PM_Kompleksais[[#This Row],[Vietu
Summa
(AUTO)]],PM_Kompleksais[Vietu
Summa
(AUTO)],1),"Trūkst Rezultāts")</f>
        <v>Trūkst Rezultāts</v>
      </c>
      <c r="R31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2" spans="2:18" ht="15" x14ac:dyDescent="0.25">
      <c r="B312" s="90">
        <v>306</v>
      </c>
      <c r="C312" s="91">
        <f>INDEX(PM_Dalibnieki[],MATCH(PM_Kompleksais[[#This Row],[Dablībnieka numurs]],PM_Dalibnieki[Dablībnieka numurs],0),2)</f>
        <v>0</v>
      </c>
      <c r="D312" s="91">
        <f>INDEX(PM_Dalibnieki[],MATCH(PM_Kompleksais[[#This Row],[Dablībnieka numurs]],PM_Dalibnieki[Dablībnieka numurs],0),3)</f>
        <v>0</v>
      </c>
      <c r="E312" s="92">
        <f>INDEX(PM_Dalibnieki[],MATCH(PM_Kompleksais[[#This Row],[Dablībnieka numurs]],PM_Dalibnieki[Dablībnieka numurs],0),4)</f>
        <v>0</v>
      </c>
      <c r="F312" s="93">
        <f>INDEX(PM_Cuka[],MATCH(PM_Kompleksais[[#This Row],[Dablībnieka numurs]],PM_Cuka[Dablībnieka numurs],0),12)</f>
        <v>0</v>
      </c>
      <c r="G312" s="215" t="str">
        <f>INDEX(PM_Cuka[],MATCH(PM_Kompleksais[[#This Row],[Dablībnieka numurs]],PM_Cuka[Dablībnieka numurs],0),13)</f>
        <v>NAV</v>
      </c>
      <c r="H312" s="216">
        <f>INDEX(PM_Cuka[],MATCH(PM_Kompleksais[[#This Row],[Dablībnieka numurs]],PM_Cuka[Dablībnieka numurs],0),14)</f>
        <v>0</v>
      </c>
      <c r="I312" s="217">
        <f>INDEX(PM_EULopi[],MATCH(PM_Kompleksais[[#This Row],[Dablībnieka numurs]],PM_EULopi[Dablībnieka numurs],0),33)</f>
        <v>0</v>
      </c>
      <c r="J312" s="215" t="str">
        <f>INDEX(PM_EULopi[],MATCH(PM_Kompleksais[[#This Row],[Dablībnieka numurs]],PM_EULopi[Dablībnieka numurs],0),35)</f>
        <v>NAV</v>
      </c>
      <c r="K312" s="216">
        <f>INDEX(PM_EULopi[],MATCH(PM_Kompleksais[[#This Row],[Dablībnieka numurs]],PM_EULopi[Dablībnieka numurs],0),36)</f>
        <v>0</v>
      </c>
      <c r="L312" s="217">
        <f>INDEX(PM_Sportings[],MATCH(PM_Kompleksais[[#This Row],[Dablībnieka numurs]],PM_Sportings[Dablībnieka numurs],0),6)</f>
        <v>0</v>
      </c>
      <c r="M312" s="215" t="str">
        <f>INDEX(PM_Sportings[],MATCH(PM_Kompleksais[[#This Row],[Dablībnieka numurs]],PM_Sportings[Dablībnieka numurs],0),7)</f>
        <v>NAV</v>
      </c>
      <c r="N312" s="216">
        <f>INDEX(PM_Sportings[],MATCH(PM_Kompleksais[[#This Row],[Dablībnieka numurs]],PM_Sportings[Dablībnieka numurs],0),8)</f>
        <v>0</v>
      </c>
      <c r="O31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2" s="220" t="str">
        <f>IF(ISNUMBER(PM_Kompleksais[[#This Row],[Vietu
Summa
(AUTO)]]),RANK(PM_Kompleksais[[#This Row],[Vietu
Summa
(AUTO)]],PM_Kompleksais[Vietu
Summa
(AUTO)],1),"Trūkst Rezultāts")</f>
        <v>Trūkst Rezultāts</v>
      </c>
      <c r="R31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3" spans="2:18" ht="15" x14ac:dyDescent="0.25">
      <c r="B313" s="90">
        <v>307</v>
      </c>
      <c r="C313" s="91">
        <f>INDEX(PM_Dalibnieki[],MATCH(PM_Kompleksais[[#This Row],[Dablībnieka numurs]],PM_Dalibnieki[Dablībnieka numurs],0),2)</f>
        <v>0</v>
      </c>
      <c r="D313" s="91">
        <f>INDEX(PM_Dalibnieki[],MATCH(PM_Kompleksais[[#This Row],[Dablībnieka numurs]],PM_Dalibnieki[Dablībnieka numurs],0),3)</f>
        <v>0</v>
      </c>
      <c r="E313" s="92">
        <f>INDEX(PM_Dalibnieki[],MATCH(PM_Kompleksais[[#This Row],[Dablībnieka numurs]],PM_Dalibnieki[Dablībnieka numurs],0),4)</f>
        <v>0</v>
      </c>
      <c r="F313" s="93">
        <f>INDEX(PM_Cuka[],MATCH(PM_Kompleksais[[#This Row],[Dablībnieka numurs]],PM_Cuka[Dablībnieka numurs],0),12)</f>
        <v>0</v>
      </c>
      <c r="G313" s="215" t="str">
        <f>INDEX(PM_Cuka[],MATCH(PM_Kompleksais[[#This Row],[Dablībnieka numurs]],PM_Cuka[Dablībnieka numurs],0),13)</f>
        <v>NAV</v>
      </c>
      <c r="H313" s="216">
        <f>INDEX(PM_Cuka[],MATCH(PM_Kompleksais[[#This Row],[Dablībnieka numurs]],PM_Cuka[Dablībnieka numurs],0),14)</f>
        <v>0</v>
      </c>
      <c r="I313" s="217">
        <f>INDEX(PM_EULopi[],MATCH(PM_Kompleksais[[#This Row],[Dablībnieka numurs]],PM_EULopi[Dablībnieka numurs],0),33)</f>
        <v>0</v>
      </c>
      <c r="J313" s="215" t="str">
        <f>INDEX(PM_EULopi[],MATCH(PM_Kompleksais[[#This Row],[Dablībnieka numurs]],PM_EULopi[Dablībnieka numurs],0),35)</f>
        <v>NAV</v>
      </c>
      <c r="K313" s="216">
        <f>INDEX(PM_EULopi[],MATCH(PM_Kompleksais[[#This Row],[Dablībnieka numurs]],PM_EULopi[Dablībnieka numurs],0),36)</f>
        <v>0</v>
      </c>
      <c r="L313" s="217">
        <f>INDEX(PM_Sportings[],MATCH(PM_Kompleksais[[#This Row],[Dablībnieka numurs]],PM_Sportings[Dablībnieka numurs],0),6)</f>
        <v>0</v>
      </c>
      <c r="M313" s="215" t="str">
        <f>INDEX(PM_Sportings[],MATCH(PM_Kompleksais[[#This Row],[Dablībnieka numurs]],PM_Sportings[Dablībnieka numurs],0),7)</f>
        <v>NAV</v>
      </c>
      <c r="N313" s="216">
        <f>INDEX(PM_Sportings[],MATCH(PM_Kompleksais[[#This Row],[Dablībnieka numurs]],PM_Sportings[Dablībnieka numurs],0),8)</f>
        <v>0</v>
      </c>
      <c r="O31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3" s="220" t="str">
        <f>IF(ISNUMBER(PM_Kompleksais[[#This Row],[Vietu
Summa
(AUTO)]]),RANK(PM_Kompleksais[[#This Row],[Vietu
Summa
(AUTO)]],PM_Kompleksais[Vietu
Summa
(AUTO)],1),"Trūkst Rezultāts")</f>
        <v>Trūkst Rezultāts</v>
      </c>
      <c r="R31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4" spans="2:18" ht="15" x14ac:dyDescent="0.25">
      <c r="B314" s="90">
        <v>308</v>
      </c>
      <c r="C314" s="91">
        <f>INDEX(PM_Dalibnieki[],MATCH(PM_Kompleksais[[#This Row],[Dablībnieka numurs]],PM_Dalibnieki[Dablībnieka numurs],0),2)</f>
        <v>0</v>
      </c>
      <c r="D314" s="91">
        <f>INDEX(PM_Dalibnieki[],MATCH(PM_Kompleksais[[#This Row],[Dablībnieka numurs]],PM_Dalibnieki[Dablībnieka numurs],0),3)</f>
        <v>0</v>
      </c>
      <c r="E314" s="92">
        <f>INDEX(PM_Dalibnieki[],MATCH(PM_Kompleksais[[#This Row],[Dablībnieka numurs]],PM_Dalibnieki[Dablībnieka numurs],0),4)</f>
        <v>0</v>
      </c>
      <c r="F314" s="93">
        <f>INDEX(PM_Cuka[],MATCH(PM_Kompleksais[[#This Row],[Dablībnieka numurs]],PM_Cuka[Dablībnieka numurs],0),12)</f>
        <v>0</v>
      </c>
      <c r="G314" s="215" t="str">
        <f>INDEX(PM_Cuka[],MATCH(PM_Kompleksais[[#This Row],[Dablībnieka numurs]],PM_Cuka[Dablībnieka numurs],0),13)</f>
        <v>NAV</v>
      </c>
      <c r="H314" s="216">
        <f>INDEX(PM_Cuka[],MATCH(PM_Kompleksais[[#This Row],[Dablībnieka numurs]],PM_Cuka[Dablībnieka numurs],0),14)</f>
        <v>0</v>
      </c>
      <c r="I314" s="217">
        <f>INDEX(PM_EULopi[],MATCH(PM_Kompleksais[[#This Row],[Dablībnieka numurs]],PM_EULopi[Dablībnieka numurs],0),33)</f>
        <v>0</v>
      </c>
      <c r="J314" s="215" t="str">
        <f>INDEX(PM_EULopi[],MATCH(PM_Kompleksais[[#This Row],[Dablībnieka numurs]],PM_EULopi[Dablībnieka numurs],0),35)</f>
        <v>NAV</v>
      </c>
      <c r="K314" s="216">
        <f>INDEX(PM_EULopi[],MATCH(PM_Kompleksais[[#This Row],[Dablībnieka numurs]],PM_EULopi[Dablībnieka numurs],0),36)</f>
        <v>0</v>
      </c>
      <c r="L314" s="217">
        <f>INDEX(PM_Sportings[],MATCH(PM_Kompleksais[[#This Row],[Dablībnieka numurs]],PM_Sportings[Dablībnieka numurs],0),6)</f>
        <v>0</v>
      </c>
      <c r="M314" s="215" t="str">
        <f>INDEX(PM_Sportings[],MATCH(PM_Kompleksais[[#This Row],[Dablībnieka numurs]],PM_Sportings[Dablībnieka numurs],0),7)</f>
        <v>NAV</v>
      </c>
      <c r="N314" s="216">
        <f>INDEX(PM_Sportings[],MATCH(PM_Kompleksais[[#This Row],[Dablībnieka numurs]],PM_Sportings[Dablībnieka numurs],0),8)</f>
        <v>0</v>
      </c>
      <c r="O31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4" s="220" t="str">
        <f>IF(ISNUMBER(PM_Kompleksais[[#This Row],[Vietu
Summa
(AUTO)]]),RANK(PM_Kompleksais[[#This Row],[Vietu
Summa
(AUTO)]],PM_Kompleksais[Vietu
Summa
(AUTO)],1),"Trūkst Rezultāts")</f>
        <v>Trūkst Rezultāts</v>
      </c>
      <c r="R31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5" spans="2:18" ht="15" x14ac:dyDescent="0.25">
      <c r="B315" s="90">
        <v>309</v>
      </c>
      <c r="C315" s="91">
        <f>INDEX(PM_Dalibnieki[],MATCH(PM_Kompleksais[[#This Row],[Dablībnieka numurs]],PM_Dalibnieki[Dablībnieka numurs],0),2)</f>
        <v>0</v>
      </c>
      <c r="D315" s="91">
        <f>INDEX(PM_Dalibnieki[],MATCH(PM_Kompleksais[[#This Row],[Dablībnieka numurs]],PM_Dalibnieki[Dablībnieka numurs],0),3)</f>
        <v>0</v>
      </c>
      <c r="E315" s="92">
        <f>INDEX(PM_Dalibnieki[],MATCH(PM_Kompleksais[[#This Row],[Dablībnieka numurs]],PM_Dalibnieki[Dablībnieka numurs],0),4)</f>
        <v>0</v>
      </c>
      <c r="F315" s="93">
        <f>INDEX(PM_Cuka[],MATCH(PM_Kompleksais[[#This Row],[Dablībnieka numurs]],PM_Cuka[Dablībnieka numurs],0),12)</f>
        <v>0</v>
      </c>
      <c r="G315" s="215" t="str">
        <f>INDEX(PM_Cuka[],MATCH(PM_Kompleksais[[#This Row],[Dablībnieka numurs]],PM_Cuka[Dablībnieka numurs],0),13)</f>
        <v>NAV</v>
      </c>
      <c r="H315" s="216">
        <f>INDEX(PM_Cuka[],MATCH(PM_Kompleksais[[#This Row],[Dablībnieka numurs]],PM_Cuka[Dablībnieka numurs],0),14)</f>
        <v>0</v>
      </c>
      <c r="I315" s="217">
        <f>INDEX(PM_EULopi[],MATCH(PM_Kompleksais[[#This Row],[Dablībnieka numurs]],PM_EULopi[Dablībnieka numurs],0),33)</f>
        <v>0</v>
      </c>
      <c r="J315" s="215" t="str">
        <f>INDEX(PM_EULopi[],MATCH(PM_Kompleksais[[#This Row],[Dablībnieka numurs]],PM_EULopi[Dablībnieka numurs],0),35)</f>
        <v>NAV</v>
      </c>
      <c r="K315" s="216">
        <f>INDEX(PM_EULopi[],MATCH(PM_Kompleksais[[#This Row],[Dablībnieka numurs]],PM_EULopi[Dablībnieka numurs],0),36)</f>
        <v>0</v>
      </c>
      <c r="L315" s="217">
        <f>INDEX(PM_Sportings[],MATCH(PM_Kompleksais[[#This Row],[Dablībnieka numurs]],PM_Sportings[Dablībnieka numurs],0),6)</f>
        <v>0</v>
      </c>
      <c r="M315" s="215" t="str">
        <f>INDEX(PM_Sportings[],MATCH(PM_Kompleksais[[#This Row],[Dablībnieka numurs]],PM_Sportings[Dablībnieka numurs],0),7)</f>
        <v>NAV</v>
      </c>
      <c r="N315" s="216">
        <f>INDEX(PM_Sportings[],MATCH(PM_Kompleksais[[#This Row],[Dablībnieka numurs]],PM_Sportings[Dablībnieka numurs],0),8)</f>
        <v>0</v>
      </c>
      <c r="O31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5" s="220" t="str">
        <f>IF(ISNUMBER(PM_Kompleksais[[#This Row],[Vietu
Summa
(AUTO)]]),RANK(PM_Kompleksais[[#This Row],[Vietu
Summa
(AUTO)]],PM_Kompleksais[Vietu
Summa
(AUTO)],1),"Trūkst Rezultāts")</f>
        <v>Trūkst Rezultāts</v>
      </c>
      <c r="R31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6" spans="2:18" ht="15" x14ac:dyDescent="0.25">
      <c r="B316" s="90">
        <v>310</v>
      </c>
      <c r="C316" s="91">
        <f>INDEX(PM_Dalibnieki[],MATCH(PM_Kompleksais[[#This Row],[Dablībnieka numurs]],PM_Dalibnieki[Dablībnieka numurs],0),2)</f>
        <v>0</v>
      </c>
      <c r="D316" s="91">
        <f>INDEX(PM_Dalibnieki[],MATCH(PM_Kompleksais[[#This Row],[Dablībnieka numurs]],PM_Dalibnieki[Dablībnieka numurs],0),3)</f>
        <v>0</v>
      </c>
      <c r="E316" s="92">
        <f>INDEX(PM_Dalibnieki[],MATCH(PM_Kompleksais[[#This Row],[Dablībnieka numurs]],PM_Dalibnieki[Dablībnieka numurs],0),4)</f>
        <v>0</v>
      </c>
      <c r="F316" s="93">
        <f>INDEX(PM_Cuka[],MATCH(PM_Kompleksais[[#This Row],[Dablībnieka numurs]],PM_Cuka[Dablībnieka numurs],0),12)</f>
        <v>0</v>
      </c>
      <c r="G316" s="215" t="str">
        <f>INDEX(PM_Cuka[],MATCH(PM_Kompleksais[[#This Row],[Dablībnieka numurs]],PM_Cuka[Dablībnieka numurs],0),13)</f>
        <v>NAV</v>
      </c>
      <c r="H316" s="216">
        <f>INDEX(PM_Cuka[],MATCH(PM_Kompleksais[[#This Row],[Dablībnieka numurs]],PM_Cuka[Dablībnieka numurs],0),14)</f>
        <v>0</v>
      </c>
      <c r="I316" s="217">
        <f>INDEX(PM_EULopi[],MATCH(PM_Kompleksais[[#This Row],[Dablībnieka numurs]],PM_EULopi[Dablībnieka numurs],0),33)</f>
        <v>0</v>
      </c>
      <c r="J316" s="215" t="str">
        <f>INDEX(PM_EULopi[],MATCH(PM_Kompleksais[[#This Row],[Dablībnieka numurs]],PM_EULopi[Dablībnieka numurs],0),35)</f>
        <v>NAV</v>
      </c>
      <c r="K316" s="216">
        <f>INDEX(PM_EULopi[],MATCH(PM_Kompleksais[[#This Row],[Dablībnieka numurs]],PM_EULopi[Dablībnieka numurs],0),36)</f>
        <v>0</v>
      </c>
      <c r="L316" s="217">
        <f>INDEX(PM_Sportings[],MATCH(PM_Kompleksais[[#This Row],[Dablībnieka numurs]],PM_Sportings[Dablībnieka numurs],0),6)</f>
        <v>0</v>
      </c>
      <c r="M316" s="215" t="str">
        <f>INDEX(PM_Sportings[],MATCH(PM_Kompleksais[[#This Row],[Dablībnieka numurs]],PM_Sportings[Dablībnieka numurs],0),7)</f>
        <v>NAV</v>
      </c>
      <c r="N316" s="216">
        <f>INDEX(PM_Sportings[],MATCH(PM_Kompleksais[[#This Row],[Dablībnieka numurs]],PM_Sportings[Dablībnieka numurs],0),8)</f>
        <v>0</v>
      </c>
      <c r="O31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6" s="220" t="str">
        <f>IF(ISNUMBER(PM_Kompleksais[[#This Row],[Vietu
Summa
(AUTO)]]),RANK(PM_Kompleksais[[#This Row],[Vietu
Summa
(AUTO)]],PM_Kompleksais[Vietu
Summa
(AUTO)],1),"Trūkst Rezultāts")</f>
        <v>Trūkst Rezultāts</v>
      </c>
      <c r="R31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7" spans="2:18" ht="15" x14ac:dyDescent="0.25">
      <c r="B317" s="90">
        <v>311</v>
      </c>
      <c r="C317" s="91">
        <f>INDEX(PM_Dalibnieki[],MATCH(PM_Kompleksais[[#This Row],[Dablībnieka numurs]],PM_Dalibnieki[Dablībnieka numurs],0),2)</f>
        <v>0</v>
      </c>
      <c r="D317" s="91">
        <f>INDEX(PM_Dalibnieki[],MATCH(PM_Kompleksais[[#This Row],[Dablībnieka numurs]],PM_Dalibnieki[Dablībnieka numurs],0),3)</f>
        <v>0</v>
      </c>
      <c r="E317" s="92">
        <f>INDEX(PM_Dalibnieki[],MATCH(PM_Kompleksais[[#This Row],[Dablībnieka numurs]],PM_Dalibnieki[Dablībnieka numurs],0),4)</f>
        <v>0</v>
      </c>
      <c r="F317" s="93">
        <f>INDEX(PM_Cuka[],MATCH(PM_Kompleksais[[#This Row],[Dablībnieka numurs]],PM_Cuka[Dablībnieka numurs],0),12)</f>
        <v>0</v>
      </c>
      <c r="G317" s="215" t="str">
        <f>INDEX(PM_Cuka[],MATCH(PM_Kompleksais[[#This Row],[Dablībnieka numurs]],PM_Cuka[Dablībnieka numurs],0),13)</f>
        <v>NAV</v>
      </c>
      <c r="H317" s="216">
        <f>INDEX(PM_Cuka[],MATCH(PM_Kompleksais[[#This Row],[Dablībnieka numurs]],PM_Cuka[Dablībnieka numurs],0),14)</f>
        <v>0</v>
      </c>
      <c r="I317" s="217">
        <f>INDEX(PM_EULopi[],MATCH(PM_Kompleksais[[#This Row],[Dablībnieka numurs]],PM_EULopi[Dablībnieka numurs],0),33)</f>
        <v>0</v>
      </c>
      <c r="J317" s="215" t="str">
        <f>INDEX(PM_EULopi[],MATCH(PM_Kompleksais[[#This Row],[Dablībnieka numurs]],PM_EULopi[Dablībnieka numurs],0),35)</f>
        <v>NAV</v>
      </c>
      <c r="K317" s="216">
        <f>INDEX(PM_EULopi[],MATCH(PM_Kompleksais[[#This Row],[Dablībnieka numurs]],PM_EULopi[Dablībnieka numurs],0),36)</f>
        <v>0</v>
      </c>
      <c r="L317" s="217">
        <f>INDEX(PM_Sportings[],MATCH(PM_Kompleksais[[#This Row],[Dablībnieka numurs]],PM_Sportings[Dablībnieka numurs],0),6)</f>
        <v>0</v>
      </c>
      <c r="M317" s="215" t="str">
        <f>INDEX(PM_Sportings[],MATCH(PM_Kompleksais[[#This Row],[Dablībnieka numurs]],PM_Sportings[Dablībnieka numurs],0),7)</f>
        <v>NAV</v>
      </c>
      <c r="N317" s="216">
        <f>INDEX(PM_Sportings[],MATCH(PM_Kompleksais[[#This Row],[Dablībnieka numurs]],PM_Sportings[Dablībnieka numurs],0),8)</f>
        <v>0</v>
      </c>
      <c r="O31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7" s="220" t="str">
        <f>IF(ISNUMBER(PM_Kompleksais[[#This Row],[Vietu
Summa
(AUTO)]]),RANK(PM_Kompleksais[[#This Row],[Vietu
Summa
(AUTO)]],PM_Kompleksais[Vietu
Summa
(AUTO)],1),"Trūkst Rezultāts")</f>
        <v>Trūkst Rezultāts</v>
      </c>
      <c r="R31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8" spans="2:18" ht="15" x14ac:dyDescent="0.25">
      <c r="B318" s="90">
        <v>312</v>
      </c>
      <c r="C318" s="91">
        <f>INDEX(PM_Dalibnieki[],MATCH(PM_Kompleksais[[#This Row],[Dablībnieka numurs]],PM_Dalibnieki[Dablībnieka numurs],0),2)</f>
        <v>0</v>
      </c>
      <c r="D318" s="91">
        <f>INDEX(PM_Dalibnieki[],MATCH(PM_Kompleksais[[#This Row],[Dablībnieka numurs]],PM_Dalibnieki[Dablībnieka numurs],0),3)</f>
        <v>0</v>
      </c>
      <c r="E318" s="92">
        <f>INDEX(PM_Dalibnieki[],MATCH(PM_Kompleksais[[#This Row],[Dablībnieka numurs]],PM_Dalibnieki[Dablībnieka numurs],0),4)</f>
        <v>0</v>
      </c>
      <c r="F318" s="93">
        <f>INDEX(PM_Cuka[],MATCH(PM_Kompleksais[[#This Row],[Dablībnieka numurs]],PM_Cuka[Dablībnieka numurs],0),12)</f>
        <v>0</v>
      </c>
      <c r="G318" s="215" t="str">
        <f>INDEX(PM_Cuka[],MATCH(PM_Kompleksais[[#This Row],[Dablībnieka numurs]],PM_Cuka[Dablībnieka numurs],0),13)</f>
        <v>NAV</v>
      </c>
      <c r="H318" s="216">
        <f>INDEX(PM_Cuka[],MATCH(PM_Kompleksais[[#This Row],[Dablībnieka numurs]],PM_Cuka[Dablībnieka numurs],0),14)</f>
        <v>0</v>
      </c>
      <c r="I318" s="217">
        <f>INDEX(PM_EULopi[],MATCH(PM_Kompleksais[[#This Row],[Dablībnieka numurs]],PM_EULopi[Dablībnieka numurs],0),33)</f>
        <v>0</v>
      </c>
      <c r="J318" s="215" t="str">
        <f>INDEX(PM_EULopi[],MATCH(PM_Kompleksais[[#This Row],[Dablībnieka numurs]],PM_EULopi[Dablībnieka numurs],0),35)</f>
        <v>NAV</v>
      </c>
      <c r="K318" s="216">
        <f>INDEX(PM_EULopi[],MATCH(PM_Kompleksais[[#This Row],[Dablībnieka numurs]],PM_EULopi[Dablībnieka numurs],0),36)</f>
        <v>0</v>
      </c>
      <c r="L318" s="217">
        <f>INDEX(PM_Sportings[],MATCH(PM_Kompleksais[[#This Row],[Dablībnieka numurs]],PM_Sportings[Dablībnieka numurs],0),6)</f>
        <v>0</v>
      </c>
      <c r="M318" s="215" t="str">
        <f>INDEX(PM_Sportings[],MATCH(PM_Kompleksais[[#This Row],[Dablībnieka numurs]],PM_Sportings[Dablībnieka numurs],0),7)</f>
        <v>NAV</v>
      </c>
      <c r="N318" s="216">
        <f>INDEX(PM_Sportings[],MATCH(PM_Kompleksais[[#This Row],[Dablībnieka numurs]],PM_Sportings[Dablībnieka numurs],0),8)</f>
        <v>0</v>
      </c>
      <c r="O31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8" s="220" t="str">
        <f>IF(ISNUMBER(PM_Kompleksais[[#This Row],[Vietu
Summa
(AUTO)]]),RANK(PM_Kompleksais[[#This Row],[Vietu
Summa
(AUTO)]],PM_Kompleksais[Vietu
Summa
(AUTO)],1),"Trūkst Rezultāts")</f>
        <v>Trūkst Rezultāts</v>
      </c>
      <c r="R31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19" spans="2:18" ht="15" x14ac:dyDescent="0.25">
      <c r="B319" s="90">
        <v>313</v>
      </c>
      <c r="C319" s="91">
        <f>INDEX(PM_Dalibnieki[],MATCH(PM_Kompleksais[[#This Row],[Dablībnieka numurs]],PM_Dalibnieki[Dablībnieka numurs],0),2)</f>
        <v>0</v>
      </c>
      <c r="D319" s="91">
        <f>INDEX(PM_Dalibnieki[],MATCH(PM_Kompleksais[[#This Row],[Dablībnieka numurs]],PM_Dalibnieki[Dablībnieka numurs],0),3)</f>
        <v>0</v>
      </c>
      <c r="E319" s="92">
        <f>INDEX(PM_Dalibnieki[],MATCH(PM_Kompleksais[[#This Row],[Dablībnieka numurs]],PM_Dalibnieki[Dablībnieka numurs],0),4)</f>
        <v>0</v>
      </c>
      <c r="F319" s="93">
        <f>INDEX(PM_Cuka[],MATCH(PM_Kompleksais[[#This Row],[Dablībnieka numurs]],PM_Cuka[Dablībnieka numurs],0),12)</f>
        <v>0</v>
      </c>
      <c r="G319" s="215" t="str">
        <f>INDEX(PM_Cuka[],MATCH(PM_Kompleksais[[#This Row],[Dablībnieka numurs]],PM_Cuka[Dablībnieka numurs],0),13)</f>
        <v>NAV</v>
      </c>
      <c r="H319" s="216">
        <f>INDEX(PM_Cuka[],MATCH(PM_Kompleksais[[#This Row],[Dablībnieka numurs]],PM_Cuka[Dablībnieka numurs],0),14)</f>
        <v>0</v>
      </c>
      <c r="I319" s="217">
        <f>INDEX(PM_EULopi[],MATCH(PM_Kompleksais[[#This Row],[Dablībnieka numurs]],PM_EULopi[Dablībnieka numurs],0),33)</f>
        <v>0</v>
      </c>
      <c r="J319" s="215" t="str">
        <f>INDEX(PM_EULopi[],MATCH(PM_Kompleksais[[#This Row],[Dablībnieka numurs]],PM_EULopi[Dablībnieka numurs],0),35)</f>
        <v>NAV</v>
      </c>
      <c r="K319" s="216">
        <f>INDEX(PM_EULopi[],MATCH(PM_Kompleksais[[#This Row],[Dablībnieka numurs]],PM_EULopi[Dablībnieka numurs],0),36)</f>
        <v>0</v>
      </c>
      <c r="L319" s="217">
        <f>INDEX(PM_Sportings[],MATCH(PM_Kompleksais[[#This Row],[Dablībnieka numurs]],PM_Sportings[Dablībnieka numurs],0),6)</f>
        <v>0</v>
      </c>
      <c r="M319" s="215" t="str">
        <f>INDEX(PM_Sportings[],MATCH(PM_Kompleksais[[#This Row],[Dablībnieka numurs]],PM_Sportings[Dablībnieka numurs],0),7)</f>
        <v>NAV</v>
      </c>
      <c r="N319" s="216">
        <f>INDEX(PM_Sportings[],MATCH(PM_Kompleksais[[#This Row],[Dablībnieka numurs]],PM_Sportings[Dablībnieka numurs],0),8)</f>
        <v>0</v>
      </c>
      <c r="O31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1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19" s="220" t="str">
        <f>IF(ISNUMBER(PM_Kompleksais[[#This Row],[Vietu
Summa
(AUTO)]]),RANK(PM_Kompleksais[[#This Row],[Vietu
Summa
(AUTO)]],PM_Kompleksais[Vietu
Summa
(AUTO)],1),"Trūkst Rezultāts")</f>
        <v>Trūkst Rezultāts</v>
      </c>
      <c r="R31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0" spans="2:18" ht="15" x14ac:dyDescent="0.25">
      <c r="B320" s="90">
        <v>314</v>
      </c>
      <c r="C320" s="91">
        <f>INDEX(PM_Dalibnieki[],MATCH(PM_Kompleksais[[#This Row],[Dablībnieka numurs]],PM_Dalibnieki[Dablībnieka numurs],0),2)</f>
        <v>0</v>
      </c>
      <c r="D320" s="91">
        <f>INDEX(PM_Dalibnieki[],MATCH(PM_Kompleksais[[#This Row],[Dablībnieka numurs]],PM_Dalibnieki[Dablībnieka numurs],0),3)</f>
        <v>0</v>
      </c>
      <c r="E320" s="92">
        <f>INDEX(PM_Dalibnieki[],MATCH(PM_Kompleksais[[#This Row],[Dablībnieka numurs]],PM_Dalibnieki[Dablībnieka numurs],0),4)</f>
        <v>0</v>
      </c>
      <c r="F320" s="93">
        <f>INDEX(PM_Cuka[],MATCH(PM_Kompleksais[[#This Row],[Dablībnieka numurs]],PM_Cuka[Dablībnieka numurs],0),12)</f>
        <v>0</v>
      </c>
      <c r="G320" s="215" t="str">
        <f>INDEX(PM_Cuka[],MATCH(PM_Kompleksais[[#This Row],[Dablībnieka numurs]],PM_Cuka[Dablībnieka numurs],0),13)</f>
        <v>NAV</v>
      </c>
      <c r="H320" s="216">
        <f>INDEX(PM_Cuka[],MATCH(PM_Kompleksais[[#This Row],[Dablībnieka numurs]],PM_Cuka[Dablībnieka numurs],0),14)</f>
        <v>0</v>
      </c>
      <c r="I320" s="217">
        <f>INDEX(PM_EULopi[],MATCH(PM_Kompleksais[[#This Row],[Dablībnieka numurs]],PM_EULopi[Dablībnieka numurs],0),33)</f>
        <v>0</v>
      </c>
      <c r="J320" s="215" t="str">
        <f>INDEX(PM_EULopi[],MATCH(PM_Kompleksais[[#This Row],[Dablībnieka numurs]],PM_EULopi[Dablībnieka numurs],0),35)</f>
        <v>NAV</v>
      </c>
      <c r="K320" s="216">
        <f>INDEX(PM_EULopi[],MATCH(PM_Kompleksais[[#This Row],[Dablībnieka numurs]],PM_EULopi[Dablībnieka numurs],0),36)</f>
        <v>0</v>
      </c>
      <c r="L320" s="217">
        <f>INDEX(PM_Sportings[],MATCH(PM_Kompleksais[[#This Row],[Dablībnieka numurs]],PM_Sportings[Dablībnieka numurs],0),6)</f>
        <v>0</v>
      </c>
      <c r="M320" s="215" t="str">
        <f>INDEX(PM_Sportings[],MATCH(PM_Kompleksais[[#This Row],[Dablībnieka numurs]],PM_Sportings[Dablībnieka numurs],0),7)</f>
        <v>NAV</v>
      </c>
      <c r="N320" s="216">
        <f>INDEX(PM_Sportings[],MATCH(PM_Kompleksais[[#This Row],[Dablībnieka numurs]],PM_Sportings[Dablībnieka numurs],0),8)</f>
        <v>0</v>
      </c>
      <c r="O32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0" s="220" t="str">
        <f>IF(ISNUMBER(PM_Kompleksais[[#This Row],[Vietu
Summa
(AUTO)]]),RANK(PM_Kompleksais[[#This Row],[Vietu
Summa
(AUTO)]],PM_Kompleksais[Vietu
Summa
(AUTO)],1),"Trūkst Rezultāts")</f>
        <v>Trūkst Rezultāts</v>
      </c>
      <c r="R32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1" spans="2:18" ht="15" x14ac:dyDescent="0.25">
      <c r="B321" s="90">
        <v>315</v>
      </c>
      <c r="C321" s="91">
        <f>INDEX(PM_Dalibnieki[],MATCH(PM_Kompleksais[[#This Row],[Dablībnieka numurs]],PM_Dalibnieki[Dablībnieka numurs],0),2)</f>
        <v>0</v>
      </c>
      <c r="D321" s="91">
        <f>INDEX(PM_Dalibnieki[],MATCH(PM_Kompleksais[[#This Row],[Dablībnieka numurs]],PM_Dalibnieki[Dablībnieka numurs],0),3)</f>
        <v>0</v>
      </c>
      <c r="E321" s="92">
        <f>INDEX(PM_Dalibnieki[],MATCH(PM_Kompleksais[[#This Row],[Dablībnieka numurs]],PM_Dalibnieki[Dablībnieka numurs],0),4)</f>
        <v>0</v>
      </c>
      <c r="F321" s="93">
        <f>INDEX(PM_Cuka[],MATCH(PM_Kompleksais[[#This Row],[Dablībnieka numurs]],PM_Cuka[Dablībnieka numurs],0),12)</f>
        <v>0</v>
      </c>
      <c r="G321" s="215" t="str">
        <f>INDEX(PM_Cuka[],MATCH(PM_Kompleksais[[#This Row],[Dablībnieka numurs]],PM_Cuka[Dablībnieka numurs],0),13)</f>
        <v>NAV</v>
      </c>
      <c r="H321" s="216">
        <f>INDEX(PM_Cuka[],MATCH(PM_Kompleksais[[#This Row],[Dablībnieka numurs]],PM_Cuka[Dablībnieka numurs],0),14)</f>
        <v>0</v>
      </c>
      <c r="I321" s="217">
        <f>INDEX(PM_EULopi[],MATCH(PM_Kompleksais[[#This Row],[Dablībnieka numurs]],PM_EULopi[Dablībnieka numurs],0),33)</f>
        <v>0</v>
      </c>
      <c r="J321" s="215" t="str">
        <f>INDEX(PM_EULopi[],MATCH(PM_Kompleksais[[#This Row],[Dablībnieka numurs]],PM_EULopi[Dablībnieka numurs],0),35)</f>
        <v>NAV</v>
      </c>
      <c r="K321" s="216">
        <f>INDEX(PM_EULopi[],MATCH(PM_Kompleksais[[#This Row],[Dablībnieka numurs]],PM_EULopi[Dablībnieka numurs],0),36)</f>
        <v>0</v>
      </c>
      <c r="L321" s="217">
        <f>INDEX(PM_Sportings[],MATCH(PM_Kompleksais[[#This Row],[Dablībnieka numurs]],PM_Sportings[Dablībnieka numurs],0),6)</f>
        <v>0</v>
      </c>
      <c r="M321" s="215" t="str">
        <f>INDEX(PM_Sportings[],MATCH(PM_Kompleksais[[#This Row],[Dablībnieka numurs]],PM_Sportings[Dablībnieka numurs],0),7)</f>
        <v>NAV</v>
      </c>
      <c r="N321" s="216">
        <f>INDEX(PM_Sportings[],MATCH(PM_Kompleksais[[#This Row],[Dablībnieka numurs]],PM_Sportings[Dablībnieka numurs],0),8)</f>
        <v>0</v>
      </c>
      <c r="O32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1" s="220" t="str">
        <f>IF(ISNUMBER(PM_Kompleksais[[#This Row],[Vietu
Summa
(AUTO)]]),RANK(PM_Kompleksais[[#This Row],[Vietu
Summa
(AUTO)]],PM_Kompleksais[Vietu
Summa
(AUTO)],1),"Trūkst Rezultāts")</f>
        <v>Trūkst Rezultāts</v>
      </c>
      <c r="R32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2" spans="2:18" ht="15" x14ac:dyDescent="0.25">
      <c r="B322" s="90">
        <v>316</v>
      </c>
      <c r="C322" s="91">
        <f>INDEX(PM_Dalibnieki[],MATCH(PM_Kompleksais[[#This Row],[Dablībnieka numurs]],PM_Dalibnieki[Dablībnieka numurs],0),2)</f>
        <v>0</v>
      </c>
      <c r="D322" s="91">
        <f>INDEX(PM_Dalibnieki[],MATCH(PM_Kompleksais[[#This Row],[Dablībnieka numurs]],PM_Dalibnieki[Dablībnieka numurs],0),3)</f>
        <v>0</v>
      </c>
      <c r="E322" s="92">
        <f>INDEX(PM_Dalibnieki[],MATCH(PM_Kompleksais[[#This Row],[Dablībnieka numurs]],PM_Dalibnieki[Dablībnieka numurs],0),4)</f>
        <v>0</v>
      </c>
      <c r="F322" s="93">
        <f>INDEX(PM_Cuka[],MATCH(PM_Kompleksais[[#This Row],[Dablībnieka numurs]],PM_Cuka[Dablībnieka numurs],0),12)</f>
        <v>0</v>
      </c>
      <c r="G322" s="215" t="str">
        <f>INDEX(PM_Cuka[],MATCH(PM_Kompleksais[[#This Row],[Dablībnieka numurs]],PM_Cuka[Dablībnieka numurs],0),13)</f>
        <v>NAV</v>
      </c>
      <c r="H322" s="216">
        <f>INDEX(PM_Cuka[],MATCH(PM_Kompleksais[[#This Row],[Dablībnieka numurs]],PM_Cuka[Dablībnieka numurs],0),14)</f>
        <v>0</v>
      </c>
      <c r="I322" s="217">
        <f>INDEX(PM_EULopi[],MATCH(PM_Kompleksais[[#This Row],[Dablībnieka numurs]],PM_EULopi[Dablībnieka numurs],0),33)</f>
        <v>0</v>
      </c>
      <c r="J322" s="215" t="str">
        <f>INDEX(PM_EULopi[],MATCH(PM_Kompleksais[[#This Row],[Dablībnieka numurs]],PM_EULopi[Dablībnieka numurs],0),35)</f>
        <v>NAV</v>
      </c>
      <c r="K322" s="216">
        <f>INDEX(PM_EULopi[],MATCH(PM_Kompleksais[[#This Row],[Dablībnieka numurs]],PM_EULopi[Dablībnieka numurs],0),36)</f>
        <v>0</v>
      </c>
      <c r="L322" s="217">
        <f>INDEX(PM_Sportings[],MATCH(PM_Kompleksais[[#This Row],[Dablībnieka numurs]],PM_Sportings[Dablībnieka numurs],0),6)</f>
        <v>0</v>
      </c>
      <c r="M322" s="215" t="str">
        <f>INDEX(PM_Sportings[],MATCH(PM_Kompleksais[[#This Row],[Dablībnieka numurs]],PM_Sportings[Dablībnieka numurs],0),7)</f>
        <v>NAV</v>
      </c>
      <c r="N322" s="216">
        <f>INDEX(PM_Sportings[],MATCH(PM_Kompleksais[[#This Row],[Dablībnieka numurs]],PM_Sportings[Dablībnieka numurs],0),8)</f>
        <v>0</v>
      </c>
      <c r="O32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2" s="220" t="str">
        <f>IF(ISNUMBER(PM_Kompleksais[[#This Row],[Vietu
Summa
(AUTO)]]),RANK(PM_Kompleksais[[#This Row],[Vietu
Summa
(AUTO)]],PM_Kompleksais[Vietu
Summa
(AUTO)],1),"Trūkst Rezultāts")</f>
        <v>Trūkst Rezultāts</v>
      </c>
      <c r="R32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3" spans="2:18" ht="15" x14ac:dyDescent="0.25">
      <c r="B323" s="90">
        <v>317</v>
      </c>
      <c r="C323" s="91">
        <f>INDEX(PM_Dalibnieki[],MATCH(PM_Kompleksais[[#This Row],[Dablībnieka numurs]],PM_Dalibnieki[Dablībnieka numurs],0),2)</f>
        <v>0</v>
      </c>
      <c r="D323" s="91">
        <f>INDEX(PM_Dalibnieki[],MATCH(PM_Kompleksais[[#This Row],[Dablībnieka numurs]],PM_Dalibnieki[Dablībnieka numurs],0),3)</f>
        <v>0</v>
      </c>
      <c r="E323" s="92">
        <f>INDEX(PM_Dalibnieki[],MATCH(PM_Kompleksais[[#This Row],[Dablībnieka numurs]],PM_Dalibnieki[Dablībnieka numurs],0),4)</f>
        <v>0</v>
      </c>
      <c r="F323" s="93">
        <f>INDEX(PM_Cuka[],MATCH(PM_Kompleksais[[#This Row],[Dablībnieka numurs]],PM_Cuka[Dablībnieka numurs],0),12)</f>
        <v>0</v>
      </c>
      <c r="G323" s="215" t="str">
        <f>INDEX(PM_Cuka[],MATCH(PM_Kompleksais[[#This Row],[Dablībnieka numurs]],PM_Cuka[Dablībnieka numurs],0),13)</f>
        <v>NAV</v>
      </c>
      <c r="H323" s="216">
        <f>INDEX(PM_Cuka[],MATCH(PM_Kompleksais[[#This Row],[Dablībnieka numurs]],PM_Cuka[Dablībnieka numurs],0),14)</f>
        <v>0</v>
      </c>
      <c r="I323" s="217">
        <f>INDEX(PM_EULopi[],MATCH(PM_Kompleksais[[#This Row],[Dablībnieka numurs]],PM_EULopi[Dablībnieka numurs],0),33)</f>
        <v>0</v>
      </c>
      <c r="J323" s="215" t="str">
        <f>INDEX(PM_EULopi[],MATCH(PM_Kompleksais[[#This Row],[Dablībnieka numurs]],PM_EULopi[Dablībnieka numurs],0),35)</f>
        <v>NAV</v>
      </c>
      <c r="K323" s="216">
        <f>INDEX(PM_EULopi[],MATCH(PM_Kompleksais[[#This Row],[Dablībnieka numurs]],PM_EULopi[Dablībnieka numurs],0),36)</f>
        <v>0</v>
      </c>
      <c r="L323" s="217">
        <f>INDEX(PM_Sportings[],MATCH(PM_Kompleksais[[#This Row],[Dablībnieka numurs]],PM_Sportings[Dablībnieka numurs],0),6)</f>
        <v>0</v>
      </c>
      <c r="M323" s="215" t="str">
        <f>INDEX(PM_Sportings[],MATCH(PM_Kompleksais[[#This Row],[Dablībnieka numurs]],PM_Sportings[Dablībnieka numurs],0),7)</f>
        <v>NAV</v>
      </c>
      <c r="N323" s="216">
        <f>INDEX(PM_Sportings[],MATCH(PM_Kompleksais[[#This Row],[Dablībnieka numurs]],PM_Sportings[Dablībnieka numurs],0),8)</f>
        <v>0</v>
      </c>
      <c r="O32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3" s="220" t="str">
        <f>IF(ISNUMBER(PM_Kompleksais[[#This Row],[Vietu
Summa
(AUTO)]]),RANK(PM_Kompleksais[[#This Row],[Vietu
Summa
(AUTO)]],PM_Kompleksais[Vietu
Summa
(AUTO)],1),"Trūkst Rezultāts")</f>
        <v>Trūkst Rezultāts</v>
      </c>
      <c r="R32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4" spans="2:18" ht="15" x14ac:dyDescent="0.25">
      <c r="B324" s="90">
        <v>318</v>
      </c>
      <c r="C324" s="91">
        <f>INDEX(PM_Dalibnieki[],MATCH(PM_Kompleksais[[#This Row],[Dablībnieka numurs]],PM_Dalibnieki[Dablībnieka numurs],0),2)</f>
        <v>0</v>
      </c>
      <c r="D324" s="91">
        <f>INDEX(PM_Dalibnieki[],MATCH(PM_Kompleksais[[#This Row],[Dablībnieka numurs]],PM_Dalibnieki[Dablībnieka numurs],0),3)</f>
        <v>0</v>
      </c>
      <c r="E324" s="92">
        <f>INDEX(PM_Dalibnieki[],MATCH(PM_Kompleksais[[#This Row],[Dablībnieka numurs]],PM_Dalibnieki[Dablībnieka numurs],0),4)</f>
        <v>0</v>
      </c>
      <c r="F324" s="93">
        <f>INDEX(PM_Cuka[],MATCH(PM_Kompleksais[[#This Row],[Dablībnieka numurs]],PM_Cuka[Dablībnieka numurs],0),12)</f>
        <v>0</v>
      </c>
      <c r="G324" s="215" t="str">
        <f>INDEX(PM_Cuka[],MATCH(PM_Kompleksais[[#This Row],[Dablībnieka numurs]],PM_Cuka[Dablībnieka numurs],0),13)</f>
        <v>NAV</v>
      </c>
      <c r="H324" s="216">
        <f>INDEX(PM_Cuka[],MATCH(PM_Kompleksais[[#This Row],[Dablībnieka numurs]],PM_Cuka[Dablībnieka numurs],0),14)</f>
        <v>0</v>
      </c>
      <c r="I324" s="217">
        <f>INDEX(PM_EULopi[],MATCH(PM_Kompleksais[[#This Row],[Dablībnieka numurs]],PM_EULopi[Dablībnieka numurs],0),33)</f>
        <v>0</v>
      </c>
      <c r="J324" s="215" t="str">
        <f>INDEX(PM_EULopi[],MATCH(PM_Kompleksais[[#This Row],[Dablībnieka numurs]],PM_EULopi[Dablībnieka numurs],0),35)</f>
        <v>NAV</v>
      </c>
      <c r="K324" s="216">
        <f>INDEX(PM_EULopi[],MATCH(PM_Kompleksais[[#This Row],[Dablībnieka numurs]],PM_EULopi[Dablībnieka numurs],0),36)</f>
        <v>0</v>
      </c>
      <c r="L324" s="217">
        <f>INDEX(PM_Sportings[],MATCH(PM_Kompleksais[[#This Row],[Dablībnieka numurs]],PM_Sportings[Dablībnieka numurs],0),6)</f>
        <v>0</v>
      </c>
      <c r="M324" s="215" t="str">
        <f>INDEX(PM_Sportings[],MATCH(PM_Kompleksais[[#This Row],[Dablībnieka numurs]],PM_Sportings[Dablībnieka numurs],0),7)</f>
        <v>NAV</v>
      </c>
      <c r="N324" s="216">
        <f>INDEX(PM_Sportings[],MATCH(PM_Kompleksais[[#This Row],[Dablībnieka numurs]],PM_Sportings[Dablībnieka numurs],0),8)</f>
        <v>0</v>
      </c>
      <c r="O32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4" s="220" t="str">
        <f>IF(ISNUMBER(PM_Kompleksais[[#This Row],[Vietu
Summa
(AUTO)]]),RANK(PM_Kompleksais[[#This Row],[Vietu
Summa
(AUTO)]],PM_Kompleksais[Vietu
Summa
(AUTO)],1),"Trūkst Rezultāts")</f>
        <v>Trūkst Rezultāts</v>
      </c>
      <c r="R32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5" spans="2:18" ht="15" x14ac:dyDescent="0.25">
      <c r="B325" s="90">
        <v>319</v>
      </c>
      <c r="C325" s="91">
        <f>INDEX(PM_Dalibnieki[],MATCH(PM_Kompleksais[[#This Row],[Dablībnieka numurs]],PM_Dalibnieki[Dablībnieka numurs],0),2)</f>
        <v>0</v>
      </c>
      <c r="D325" s="91">
        <f>INDEX(PM_Dalibnieki[],MATCH(PM_Kompleksais[[#This Row],[Dablībnieka numurs]],PM_Dalibnieki[Dablībnieka numurs],0),3)</f>
        <v>0</v>
      </c>
      <c r="E325" s="92">
        <f>INDEX(PM_Dalibnieki[],MATCH(PM_Kompleksais[[#This Row],[Dablībnieka numurs]],PM_Dalibnieki[Dablībnieka numurs],0),4)</f>
        <v>0</v>
      </c>
      <c r="F325" s="93">
        <f>INDEX(PM_Cuka[],MATCH(PM_Kompleksais[[#This Row],[Dablībnieka numurs]],PM_Cuka[Dablībnieka numurs],0),12)</f>
        <v>0</v>
      </c>
      <c r="G325" s="215" t="str">
        <f>INDEX(PM_Cuka[],MATCH(PM_Kompleksais[[#This Row],[Dablībnieka numurs]],PM_Cuka[Dablībnieka numurs],0),13)</f>
        <v>NAV</v>
      </c>
      <c r="H325" s="216">
        <f>INDEX(PM_Cuka[],MATCH(PM_Kompleksais[[#This Row],[Dablībnieka numurs]],PM_Cuka[Dablībnieka numurs],0),14)</f>
        <v>0</v>
      </c>
      <c r="I325" s="217">
        <f>INDEX(PM_EULopi[],MATCH(PM_Kompleksais[[#This Row],[Dablībnieka numurs]],PM_EULopi[Dablībnieka numurs],0),33)</f>
        <v>0</v>
      </c>
      <c r="J325" s="215" t="str">
        <f>INDEX(PM_EULopi[],MATCH(PM_Kompleksais[[#This Row],[Dablībnieka numurs]],PM_EULopi[Dablībnieka numurs],0),35)</f>
        <v>NAV</v>
      </c>
      <c r="K325" s="216">
        <f>INDEX(PM_EULopi[],MATCH(PM_Kompleksais[[#This Row],[Dablībnieka numurs]],PM_EULopi[Dablībnieka numurs],0),36)</f>
        <v>0</v>
      </c>
      <c r="L325" s="217">
        <f>INDEX(PM_Sportings[],MATCH(PM_Kompleksais[[#This Row],[Dablībnieka numurs]],PM_Sportings[Dablībnieka numurs],0),6)</f>
        <v>0</v>
      </c>
      <c r="M325" s="215" t="str">
        <f>INDEX(PM_Sportings[],MATCH(PM_Kompleksais[[#This Row],[Dablībnieka numurs]],PM_Sportings[Dablībnieka numurs],0),7)</f>
        <v>NAV</v>
      </c>
      <c r="N325" s="216">
        <f>INDEX(PM_Sportings[],MATCH(PM_Kompleksais[[#This Row],[Dablībnieka numurs]],PM_Sportings[Dablībnieka numurs],0),8)</f>
        <v>0</v>
      </c>
      <c r="O32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5" s="220" t="str">
        <f>IF(ISNUMBER(PM_Kompleksais[[#This Row],[Vietu
Summa
(AUTO)]]),RANK(PM_Kompleksais[[#This Row],[Vietu
Summa
(AUTO)]],PM_Kompleksais[Vietu
Summa
(AUTO)],1),"Trūkst Rezultāts")</f>
        <v>Trūkst Rezultāts</v>
      </c>
      <c r="R32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6" spans="2:18" ht="15" x14ac:dyDescent="0.25">
      <c r="B326" s="90">
        <v>320</v>
      </c>
      <c r="C326" s="91">
        <f>INDEX(PM_Dalibnieki[],MATCH(PM_Kompleksais[[#This Row],[Dablībnieka numurs]],PM_Dalibnieki[Dablībnieka numurs],0),2)</f>
        <v>0</v>
      </c>
      <c r="D326" s="91">
        <f>INDEX(PM_Dalibnieki[],MATCH(PM_Kompleksais[[#This Row],[Dablībnieka numurs]],PM_Dalibnieki[Dablībnieka numurs],0),3)</f>
        <v>0</v>
      </c>
      <c r="E326" s="92">
        <f>INDEX(PM_Dalibnieki[],MATCH(PM_Kompleksais[[#This Row],[Dablībnieka numurs]],PM_Dalibnieki[Dablībnieka numurs],0),4)</f>
        <v>0</v>
      </c>
      <c r="F326" s="93">
        <f>INDEX(PM_Cuka[],MATCH(PM_Kompleksais[[#This Row],[Dablībnieka numurs]],PM_Cuka[Dablībnieka numurs],0),12)</f>
        <v>0</v>
      </c>
      <c r="G326" s="215" t="str">
        <f>INDEX(PM_Cuka[],MATCH(PM_Kompleksais[[#This Row],[Dablībnieka numurs]],PM_Cuka[Dablībnieka numurs],0),13)</f>
        <v>NAV</v>
      </c>
      <c r="H326" s="216">
        <f>INDEX(PM_Cuka[],MATCH(PM_Kompleksais[[#This Row],[Dablībnieka numurs]],PM_Cuka[Dablībnieka numurs],0),14)</f>
        <v>0</v>
      </c>
      <c r="I326" s="217">
        <f>INDEX(PM_EULopi[],MATCH(PM_Kompleksais[[#This Row],[Dablībnieka numurs]],PM_EULopi[Dablībnieka numurs],0),33)</f>
        <v>0</v>
      </c>
      <c r="J326" s="215" t="str">
        <f>INDEX(PM_EULopi[],MATCH(PM_Kompleksais[[#This Row],[Dablībnieka numurs]],PM_EULopi[Dablībnieka numurs],0),35)</f>
        <v>NAV</v>
      </c>
      <c r="K326" s="216">
        <f>INDEX(PM_EULopi[],MATCH(PM_Kompleksais[[#This Row],[Dablībnieka numurs]],PM_EULopi[Dablībnieka numurs],0),36)</f>
        <v>0</v>
      </c>
      <c r="L326" s="217">
        <f>INDEX(PM_Sportings[],MATCH(PM_Kompleksais[[#This Row],[Dablībnieka numurs]],PM_Sportings[Dablībnieka numurs],0),6)</f>
        <v>0</v>
      </c>
      <c r="M326" s="215" t="str">
        <f>INDEX(PM_Sportings[],MATCH(PM_Kompleksais[[#This Row],[Dablībnieka numurs]],PM_Sportings[Dablībnieka numurs],0),7)</f>
        <v>NAV</v>
      </c>
      <c r="N326" s="216">
        <f>INDEX(PM_Sportings[],MATCH(PM_Kompleksais[[#This Row],[Dablībnieka numurs]],PM_Sportings[Dablībnieka numurs],0),8)</f>
        <v>0</v>
      </c>
      <c r="O32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6" s="220" t="str">
        <f>IF(ISNUMBER(PM_Kompleksais[[#This Row],[Vietu
Summa
(AUTO)]]),RANK(PM_Kompleksais[[#This Row],[Vietu
Summa
(AUTO)]],PM_Kompleksais[Vietu
Summa
(AUTO)],1),"Trūkst Rezultāts")</f>
        <v>Trūkst Rezultāts</v>
      </c>
      <c r="R32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7" spans="2:18" ht="15" x14ac:dyDescent="0.25">
      <c r="B327" s="90">
        <v>321</v>
      </c>
      <c r="C327" s="91">
        <f>INDEX(PM_Dalibnieki[],MATCH(PM_Kompleksais[[#This Row],[Dablībnieka numurs]],PM_Dalibnieki[Dablībnieka numurs],0),2)</f>
        <v>0</v>
      </c>
      <c r="D327" s="91">
        <f>INDEX(PM_Dalibnieki[],MATCH(PM_Kompleksais[[#This Row],[Dablībnieka numurs]],PM_Dalibnieki[Dablībnieka numurs],0),3)</f>
        <v>0</v>
      </c>
      <c r="E327" s="92">
        <f>INDEX(PM_Dalibnieki[],MATCH(PM_Kompleksais[[#This Row],[Dablībnieka numurs]],PM_Dalibnieki[Dablībnieka numurs],0),4)</f>
        <v>0</v>
      </c>
      <c r="F327" s="93">
        <f>INDEX(PM_Cuka[],MATCH(PM_Kompleksais[[#This Row],[Dablībnieka numurs]],PM_Cuka[Dablībnieka numurs],0),12)</f>
        <v>0</v>
      </c>
      <c r="G327" s="215" t="str">
        <f>INDEX(PM_Cuka[],MATCH(PM_Kompleksais[[#This Row],[Dablībnieka numurs]],PM_Cuka[Dablībnieka numurs],0),13)</f>
        <v>NAV</v>
      </c>
      <c r="H327" s="216">
        <f>INDEX(PM_Cuka[],MATCH(PM_Kompleksais[[#This Row],[Dablībnieka numurs]],PM_Cuka[Dablībnieka numurs],0),14)</f>
        <v>0</v>
      </c>
      <c r="I327" s="217">
        <f>INDEX(PM_EULopi[],MATCH(PM_Kompleksais[[#This Row],[Dablībnieka numurs]],PM_EULopi[Dablībnieka numurs],0),33)</f>
        <v>0</v>
      </c>
      <c r="J327" s="215" t="str">
        <f>INDEX(PM_EULopi[],MATCH(PM_Kompleksais[[#This Row],[Dablībnieka numurs]],PM_EULopi[Dablībnieka numurs],0),35)</f>
        <v>NAV</v>
      </c>
      <c r="K327" s="216">
        <f>INDEX(PM_EULopi[],MATCH(PM_Kompleksais[[#This Row],[Dablībnieka numurs]],PM_EULopi[Dablībnieka numurs],0),36)</f>
        <v>0</v>
      </c>
      <c r="L327" s="217">
        <f>INDEX(PM_Sportings[],MATCH(PM_Kompleksais[[#This Row],[Dablībnieka numurs]],PM_Sportings[Dablībnieka numurs],0),6)</f>
        <v>0</v>
      </c>
      <c r="M327" s="215" t="str">
        <f>INDEX(PM_Sportings[],MATCH(PM_Kompleksais[[#This Row],[Dablībnieka numurs]],PM_Sportings[Dablībnieka numurs],0),7)</f>
        <v>NAV</v>
      </c>
      <c r="N327" s="216">
        <f>INDEX(PM_Sportings[],MATCH(PM_Kompleksais[[#This Row],[Dablībnieka numurs]],PM_Sportings[Dablībnieka numurs],0),8)</f>
        <v>0</v>
      </c>
      <c r="O32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7" s="220" t="str">
        <f>IF(ISNUMBER(PM_Kompleksais[[#This Row],[Vietu
Summa
(AUTO)]]),RANK(PM_Kompleksais[[#This Row],[Vietu
Summa
(AUTO)]],PM_Kompleksais[Vietu
Summa
(AUTO)],1),"Trūkst Rezultāts")</f>
        <v>Trūkst Rezultāts</v>
      </c>
      <c r="R32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8" spans="2:18" ht="15" x14ac:dyDescent="0.25">
      <c r="B328" s="90">
        <v>322</v>
      </c>
      <c r="C328" s="91">
        <f>INDEX(PM_Dalibnieki[],MATCH(PM_Kompleksais[[#This Row],[Dablībnieka numurs]],PM_Dalibnieki[Dablībnieka numurs],0),2)</f>
        <v>0</v>
      </c>
      <c r="D328" s="91">
        <f>INDEX(PM_Dalibnieki[],MATCH(PM_Kompleksais[[#This Row],[Dablībnieka numurs]],PM_Dalibnieki[Dablībnieka numurs],0),3)</f>
        <v>0</v>
      </c>
      <c r="E328" s="92">
        <f>INDEX(PM_Dalibnieki[],MATCH(PM_Kompleksais[[#This Row],[Dablībnieka numurs]],PM_Dalibnieki[Dablībnieka numurs],0),4)</f>
        <v>0</v>
      </c>
      <c r="F328" s="93">
        <f>INDEX(PM_Cuka[],MATCH(PM_Kompleksais[[#This Row],[Dablībnieka numurs]],PM_Cuka[Dablībnieka numurs],0),12)</f>
        <v>0</v>
      </c>
      <c r="G328" s="215" t="str">
        <f>INDEX(PM_Cuka[],MATCH(PM_Kompleksais[[#This Row],[Dablībnieka numurs]],PM_Cuka[Dablībnieka numurs],0),13)</f>
        <v>NAV</v>
      </c>
      <c r="H328" s="216">
        <f>INDEX(PM_Cuka[],MATCH(PM_Kompleksais[[#This Row],[Dablībnieka numurs]],PM_Cuka[Dablībnieka numurs],0),14)</f>
        <v>0</v>
      </c>
      <c r="I328" s="217">
        <f>INDEX(PM_EULopi[],MATCH(PM_Kompleksais[[#This Row],[Dablībnieka numurs]],PM_EULopi[Dablībnieka numurs],0),33)</f>
        <v>0</v>
      </c>
      <c r="J328" s="215" t="str">
        <f>INDEX(PM_EULopi[],MATCH(PM_Kompleksais[[#This Row],[Dablībnieka numurs]],PM_EULopi[Dablībnieka numurs],0),35)</f>
        <v>NAV</v>
      </c>
      <c r="K328" s="216">
        <f>INDEX(PM_EULopi[],MATCH(PM_Kompleksais[[#This Row],[Dablībnieka numurs]],PM_EULopi[Dablībnieka numurs],0),36)</f>
        <v>0</v>
      </c>
      <c r="L328" s="217">
        <f>INDEX(PM_Sportings[],MATCH(PM_Kompleksais[[#This Row],[Dablībnieka numurs]],PM_Sportings[Dablībnieka numurs],0),6)</f>
        <v>0</v>
      </c>
      <c r="M328" s="215" t="str">
        <f>INDEX(PM_Sportings[],MATCH(PM_Kompleksais[[#This Row],[Dablībnieka numurs]],PM_Sportings[Dablībnieka numurs],0),7)</f>
        <v>NAV</v>
      </c>
      <c r="N328" s="216">
        <f>INDEX(PM_Sportings[],MATCH(PM_Kompleksais[[#This Row],[Dablībnieka numurs]],PM_Sportings[Dablībnieka numurs],0),8)</f>
        <v>0</v>
      </c>
      <c r="O32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8" s="220" t="str">
        <f>IF(ISNUMBER(PM_Kompleksais[[#This Row],[Vietu
Summa
(AUTO)]]),RANK(PM_Kompleksais[[#This Row],[Vietu
Summa
(AUTO)]],PM_Kompleksais[Vietu
Summa
(AUTO)],1),"Trūkst Rezultāts")</f>
        <v>Trūkst Rezultāts</v>
      </c>
      <c r="R32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29" spans="2:18" ht="15" x14ac:dyDescent="0.25">
      <c r="B329" s="90">
        <v>323</v>
      </c>
      <c r="C329" s="91">
        <f>INDEX(PM_Dalibnieki[],MATCH(PM_Kompleksais[[#This Row],[Dablībnieka numurs]],PM_Dalibnieki[Dablībnieka numurs],0),2)</f>
        <v>0</v>
      </c>
      <c r="D329" s="91">
        <f>INDEX(PM_Dalibnieki[],MATCH(PM_Kompleksais[[#This Row],[Dablībnieka numurs]],PM_Dalibnieki[Dablībnieka numurs],0),3)</f>
        <v>0</v>
      </c>
      <c r="E329" s="92">
        <f>INDEX(PM_Dalibnieki[],MATCH(PM_Kompleksais[[#This Row],[Dablībnieka numurs]],PM_Dalibnieki[Dablībnieka numurs],0),4)</f>
        <v>0</v>
      </c>
      <c r="F329" s="93">
        <f>INDEX(PM_Cuka[],MATCH(PM_Kompleksais[[#This Row],[Dablībnieka numurs]],PM_Cuka[Dablībnieka numurs],0),12)</f>
        <v>0</v>
      </c>
      <c r="G329" s="215" t="str">
        <f>INDEX(PM_Cuka[],MATCH(PM_Kompleksais[[#This Row],[Dablībnieka numurs]],PM_Cuka[Dablībnieka numurs],0),13)</f>
        <v>NAV</v>
      </c>
      <c r="H329" s="216">
        <f>INDEX(PM_Cuka[],MATCH(PM_Kompleksais[[#This Row],[Dablībnieka numurs]],PM_Cuka[Dablībnieka numurs],0),14)</f>
        <v>0</v>
      </c>
      <c r="I329" s="217">
        <f>INDEX(PM_EULopi[],MATCH(PM_Kompleksais[[#This Row],[Dablībnieka numurs]],PM_EULopi[Dablībnieka numurs],0),33)</f>
        <v>0</v>
      </c>
      <c r="J329" s="215" t="str">
        <f>INDEX(PM_EULopi[],MATCH(PM_Kompleksais[[#This Row],[Dablībnieka numurs]],PM_EULopi[Dablībnieka numurs],0),35)</f>
        <v>NAV</v>
      </c>
      <c r="K329" s="216">
        <f>INDEX(PM_EULopi[],MATCH(PM_Kompleksais[[#This Row],[Dablībnieka numurs]],PM_EULopi[Dablībnieka numurs],0),36)</f>
        <v>0</v>
      </c>
      <c r="L329" s="217">
        <f>INDEX(PM_Sportings[],MATCH(PM_Kompleksais[[#This Row],[Dablībnieka numurs]],PM_Sportings[Dablībnieka numurs],0),6)</f>
        <v>0</v>
      </c>
      <c r="M329" s="215" t="str">
        <f>INDEX(PM_Sportings[],MATCH(PM_Kompleksais[[#This Row],[Dablībnieka numurs]],PM_Sportings[Dablībnieka numurs],0),7)</f>
        <v>NAV</v>
      </c>
      <c r="N329" s="216">
        <f>INDEX(PM_Sportings[],MATCH(PM_Kompleksais[[#This Row],[Dablībnieka numurs]],PM_Sportings[Dablībnieka numurs],0),8)</f>
        <v>0</v>
      </c>
      <c r="O32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2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29" s="220" t="str">
        <f>IF(ISNUMBER(PM_Kompleksais[[#This Row],[Vietu
Summa
(AUTO)]]),RANK(PM_Kompleksais[[#This Row],[Vietu
Summa
(AUTO)]],PM_Kompleksais[Vietu
Summa
(AUTO)],1),"Trūkst Rezultāts")</f>
        <v>Trūkst Rezultāts</v>
      </c>
      <c r="R32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0" spans="2:18" ht="15" x14ac:dyDescent="0.25">
      <c r="B330" s="90">
        <v>324</v>
      </c>
      <c r="C330" s="91">
        <f>INDEX(PM_Dalibnieki[],MATCH(PM_Kompleksais[[#This Row],[Dablībnieka numurs]],PM_Dalibnieki[Dablībnieka numurs],0),2)</f>
        <v>0</v>
      </c>
      <c r="D330" s="91">
        <f>INDEX(PM_Dalibnieki[],MATCH(PM_Kompleksais[[#This Row],[Dablībnieka numurs]],PM_Dalibnieki[Dablībnieka numurs],0),3)</f>
        <v>0</v>
      </c>
      <c r="E330" s="92">
        <f>INDEX(PM_Dalibnieki[],MATCH(PM_Kompleksais[[#This Row],[Dablībnieka numurs]],PM_Dalibnieki[Dablībnieka numurs],0),4)</f>
        <v>0</v>
      </c>
      <c r="F330" s="93">
        <f>INDEX(PM_Cuka[],MATCH(PM_Kompleksais[[#This Row],[Dablībnieka numurs]],PM_Cuka[Dablībnieka numurs],0),12)</f>
        <v>0</v>
      </c>
      <c r="G330" s="215" t="str">
        <f>INDEX(PM_Cuka[],MATCH(PM_Kompleksais[[#This Row],[Dablībnieka numurs]],PM_Cuka[Dablībnieka numurs],0),13)</f>
        <v>NAV</v>
      </c>
      <c r="H330" s="216">
        <f>INDEX(PM_Cuka[],MATCH(PM_Kompleksais[[#This Row],[Dablībnieka numurs]],PM_Cuka[Dablībnieka numurs],0),14)</f>
        <v>0</v>
      </c>
      <c r="I330" s="217">
        <f>INDEX(PM_EULopi[],MATCH(PM_Kompleksais[[#This Row],[Dablībnieka numurs]],PM_EULopi[Dablībnieka numurs],0),33)</f>
        <v>0</v>
      </c>
      <c r="J330" s="215" t="str">
        <f>INDEX(PM_EULopi[],MATCH(PM_Kompleksais[[#This Row],[Dablībnieka numurs]],PM_EULopi[Dablībnieka numurs],0),35)</f>
        <v>NAV</v>
      </c>
      <c r="K330" s="216">
        <f>INDEX(PM_EULopi[],MATCH(PM_Kompleksais[[#This Row],[Dablībnieka numurs]],PM_EULopi[Dablībnieka numurs],0),36)</f>
        <v>0</v>
      </c>
      <c r="L330" s="217">
        <f>INDEX(PM_Sportings[],MATCH(PM_Kompleksais[[#This Row],[Dablībnieka numurs]],PM_Sportings[Dablībnieka numurs],0),6)</f>
        <v>0</v>
      </c>
      <c r="M330" s="215" t="str">
        <f>INDEX(PM_Sportings[],MATCH(PM_Kompleksais[[#This Row],[Dablībnieka numurs]],PM_Sportings[Dablībnieka numurs],0),7)</f>
        <v>NAV</v>
      </c>
      <c r="N330" s="216">
        <f>INDEX(PM_Sportings[],MATCH(PM_Kompleksais[[#This Row],[Dablībnieka numurs]],PM_Sportings[Dablībnieka numurs],0),8)</f>
        <v>0</v>
      </c>
      <c r="O33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0" s="220" t="str">
        <f>IF(ISNUMBER(PM_Kompleksais[[#This Row],[Vietu
Summa
(AUTO)]]),RANK(PM_Kompleksais[[#This Row],[Vietu
Summa
(AUTO)]],PM_Kompleksais[Vietu
Summa
(AUTO)],1),"Trūkst Rezultāts")</f>
        <v>Trūkst Rezultāts</v>
      </c>
      <c r="R33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1" spans="2:18" ht="15" x14ac:dyDescent="0.25">
      <c r="B331" s="90">
        <v>325</v>
      </c>
      <c r="C331" s="91">
        <f>INDEX(PM_Dalibnieki[],MATCH(PM_Kompleksais[[#This Row],[Dablībnieka numurs]],PM_Dalibnieki[Dablībnieka numurs],0),2)</f>
        <v>0</v>
      </c>
      <c r="D331" s="91">
        <f>INDEX(PM_Dalibnieki[],MATCH(PM_Kompleksais[[#This Row],[Dablībnieka numurs]],PM_Dalibnieki[Dablībnieka numurs],0),3)</f>
        <v>0</v>
      </c>
      <c r="E331" s="92">
        <f>INDEX(PM_Dalibnieki[],MATCH(PM_Kompleksais[[#This Row],[Dablībnieka numurs]],PM_Dalibnieki[Dablībnieka numurs],0),4)</f>
        <v>0</v>
      </c>
      <c r="F331" s="93">
        <f>INDEX(PM_Cuka[],MATCH(PM_Kompleksais[[#This Row],[Dablībnieka numurs]],PM_Cuka[Dablībnieka numurs],0),12)</f>
        <v>0</v>
      </c>
      <c r="G331" s="215" t="str">
        <f>INDEX(PM_Cuka[],MATCH(PM_Kompleksais[[#This Row],[Dablībnieka numurs]],PM_Cuka[Dablībnieka numurs],0),13)</f>
        <v>NAV</v>
      </c>
      <c r="H331" s="216">
        <f>INDEX(PM_Cuka[],MATCH(PM_Kompleksais[[#This Row],[Dablībnieka numurs]],PM_Cuka[Dablībnieka numurs],0),14)</f>
        <v>0</v>
      </c>
      <c r="I331" s="217">
        <f>INDEX(PM_EULopi[],MATCH(PM_Kompleksais[[#This Row],[Dablībnieka numurs]],PM_EULopi[Dablībnieka numurs],0),33)</f>
        <v>0</v>
      </c>
      <c r="J331" s="215" t="str">
        <f>INDEX(PM_EULopi[],MATCH(PM_Kompleksais[[#This Row],[Dablībnieka numurs]],PM_EULopi[Dablībnieka numurs],0),35)</f>
        <v>NAV</v>
      </c>
      <c r="K331" s="216">
        <f>INDEX(PM_EULopi[],MATCH(PM_Kompleksais[[#This Row],[Dablībnieka numurs]],PM_EULopi[Dablībnieka numurs],0),36)</f>
        <v>0</v>
      </c>
      <c r="L331" s="217">
        <f>INDEX(PM_Sportings[],MATCH(PM_Kompleksais[[#This Row],[Dablībnieka numurs]],PM_Sportings[Dablībnieka numurs],0),6)</f>
        <v>0</v>
      </c>
      <c r="M331" s="215" t="str">
        <f>INDEX(PM_Sportings[],MATCH(PM_Kompleksais[[#This Row],[Dablībnieka numurs]],PM_Sportings[Dablībnieka numurs],0),7)</f>
        <v>NAV</v>
      </c>
      <c r="N331" s="216">
        <f>INDEX(PM_Sportings[],MATCH(PM_Kompleksais[[#This Row],[Dablībnieka numurs]],PM_Sportings[Dablībnieka numurs],0),8)</f>
        <v>0</v>
      </c>
      <c r="O33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1" s="220" t="str">
        <f>IF(ISNUMBER(PM_Kompleksais[[#This Row],[Vietu
Summa
(AUTO)]]),RANK(PM_Kompleksais[[#This Row],[Vietu
Summa
(AUTO)]],PM_Kompleksais[Vietu
Summa
(AUTO)],1),"Trūkst Rezultāts")</f>
        <v>Trūkst Rezultāts</v>
      </c>
      <c r="R33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2" spans="2:18" ht="15" x14ac:dyDescent="0.25">
      <c r="B332" s="90">
        <v>326</v>
      </c>
      <c r="C332" s="91">
        <f>INDEX(PM_Dalibnieki[],MATCH(PM_Kompleksais[[#This Row],[Dablībnieka numurs]],PM_Dalibnieki[Dablībnieka numurs],0),2)</f>
        <v>0</v>
      </c>
      <c r="D332" s="91">
        <f>INDEX(PM_Dalibnieki[],MATCH(PM_Kompleksais[[#This Row],[Dablībnieka numurs]],PM_Dalibnieki[Dablībnieka numurs],0),3)</f>
        <v>0</v>
      </c>
      <c r="E332" s="92">
        <f>INDEX(PM_Dalibnieki[],MATCH(PM_Kompleksais[[#This Row],[Dablībnieka numurs]],PM_Dalibnieki[Dablībnieka numurs],0),4)</f>
        <v>0</v>
      </c>
      <c r="F332" s="93">
        <f>INDEX(PM_Cuka[],MATCH(PM_Kompleksais[[#This Row],[Dablībnieka numurs]],PM_Cuka[Dablībnieka numurs],0),12)</f>
        <v>0</v>
      </c>
      <c r="G332" s="215" t="str">
        <f>INDEX(PM_Cuka[],MATCH(PM_Kompleksais[[#This Row],[Dablībnieka numurs]],PM_Cuka[Dablībnieka numurs],0),13)</f>
        <v>NAV</v>
      </c>
      <c r="H332" s="216">
        <f>INDEX(PM_Cuka[],MATCH(PM_Kompleksais[[#This Row],[Dablībnieka numurs]],PM_Cuka[Dablībnieka numurs],0),14)</f>
        <v>0</v>
      </c>
      <c r="I332" s="217">
        <f>INDEX(PM_EULopi[],MATCH(PM_Kompleksais[[#This Row],[Dablībnieka numurs]],PM_EULopi[Dablībnieka numurs],0),33)</f>
        <v>0</v>
      </c>
      <c r="J332" s="215" t="str">
        <f>INDEX(PM_EULopi[],MATCH(PM_Kompleksais[[#This Row],[Dablībnieka numurs]],PM_EULopi[Dablībnieka numurs],0),35)</f>
        <v>NAV</v>
      </c>
      <c r="K332" s="216">
        <f>INDEX(PM_EULopi[],MATCH(PM_Kompleksais[[#This Row],[Dablībnieka numurs]],PM_EULopi[Dablībnieka numurs],0),36)</f>
        <v>0</v>
      </c>
      <c r="L332" s="217">
        <f>INDEX(PM_Sportings[],MATCH(PM_Kompleksais[[#This Row],[Dablībnieka numurs]],PM_Sportings[Dablībnieka numurs],0),6)</f>
        <v>0</v>
      </c>
      <c r="M332" s="215" t="str">
        <f>INDEX(PM_Sportings[],MATCH(PM_Kompleksais[[#This Row],[Dablībnieka numurs]],PM_Sportings[Dablībnieka numurs],0),7)</f>
        <v>NAV</v>
      </c>
      <c r="N332" s="216">
        <f>INDEX(PM_Sportings[],MATCH(PM_Kompleksais[[#This Row],[Dablībnieka numurs]],PM_Sportings[Dablībnieka numurs],0),8)</f>
        <v>0</v>
      </c>
      <c r="O33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2" s="220" t="str">
        <f>IF(ISNUMBER(PM_Kompleksais[[#This Row],[Vietu
Summa
(AUTO)]]),RANK(PM_Kompleksais[[#This Row],[Vietu
Summa
(AUTO)]],PM_Kompleksais[Vietu
Summa
(AUTO)],1),"Trūkst Rezultāts")</f>
        <v>Trūkst Rezultāts</v>
      </c>
      <c r="R33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3" spans="2:18" ht="15" x14ac:dyDescent="0.25">
      <c r="B333" s="90">
        <v>327</v>
      </c>
      <c r="C333" s="91">
        <f>INDEX(PM_Dalibnieki[],MATCH(PM_Kompleksais[[#This Row],[Dablībnieka numurs]],PM_Dalibnieki[Dablībnieka numurs],0),2)</f>
        <v>0</v>
      </c>
      <c r="D333" s="91">
        <f>INDEX(PM_Dalibnieki[],MATCH(PM_Kompleksais[[#This Row],[Dablībnieka numurs]],PM_Dalibnieki[Dablībnieka numurs],0),3)</f>
        <v>0</v>
      </c>
      <c r="E333" s="92">
        <f>INDEX(PM_Dalibnieki[],MATCH(PM_Kompleksais[[#This Row],[Dablībnieka numurs]],PM_Dalibnieki[Dablībnieka numurs],0),4)</f>
        <v>0</v>
      </c>
      <c r="F333" s="93">
        <f>INDEX(PM_Cuka[],MATCH(PM_Kompleksais[[#This Row],[Dablībnieka numurs]],PM_Cuka[Dablībnieka numurs],0),12)</f>
        <v>0</v>
      </c>
      <c r="G333" s="215" t="str">
        <f>INDEX(PM_Cuka[],MATCH(PM_Kompleksais[[#This Row],[Dablībnieka numurs]],PM_Cuka[Dablībnieka numurs],0),13)</f>
        <v>NAV</v>
      </c>
      <c r="H333" s="216">
        <f>INDEX(PM_Cuka[],MATCH(PM_Kompleksais[[#This Row],[Dablībnieka numurs]],PM_Cuka[Dablībnieka numurs],0),14)</f>
        <v>0</v>
      </c>
      <c r="I333" s="217">
        <f>INDEX(PM_EULopi[],MATCH(PM_Kompleksais[[#This Row],[Dablībnieka numurs]],PM_EULopi[Dablībnieka numurs],0),33)</f>
        <v>0</v>
      </c>
      <c r="J333" s="215" t="str">
        <f>INDEX(PM_EULopi[],MATCH(PM_Kompleksais[[#This Row],[Dablībnieka numurs]],PM_EULopi[Dablībnieka numurs],0),35)</f>
        <v>NAV</v>
      </c>
      <c r="K333" s="216">
        <f>INDEX(PM_EULopi[],MATCH(PM_Kompleksais[[#This Row],[Dablībnieka numurs]],PM_EULopi[Dablībnieka numurs],0),36)</f>
        <v>0</v>
      </c>
      <c r="L333" s="217">
        <f>INDEX(PM_Sportings[],MATCH(PM_Kompleksais[[#This Row],[Dablībnieka numurs]],PM_Sportings[Dablībnieka numurs],0),6)</f>
        <v>0</v>
      </c>
      <c r="M333" s="215" t="str">
        <f>INDEX(PM_Sportings[],MATCH(PM_Kompleksais[[#This Row],[Dablībnieka numurs]],PM_Sportings[Dablībnieka numurs],0),7)</f>
        <v>NAV</v>
      </c>
      <c r="N333" s="216">
        <f>INDEX(PM_Sportings[],MATCH(PM_Kompleksais[[#This Row],[Dablībnieka numurs]],PM_Sportings[Dablībnieka numurs],0),8)</f>
        <v>0</v>
      </c>
      <c r="O33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3" s="220" t="str">
        <f>IF(ISNUMBER(PM_Kompleksais[[#This Row],[Vietu
Summa
(AUTO)]]),RANK(PM_Kompleksais[[#This Row],[Vietu
Summa
(AUTO)]],PM_Kompleksais[Vietu
Summa
(AUTO)],1),"Trūkst Rezultāts")</f>
        <v>Trūkst Rezultāts</v>
      </c>
      <c r="R33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4" spans="2:18" ht="15" x14ac:dyDescent="0.25">
      <c r="B334" s="90">
        <v>328</v>
      </c>
      <c r="C334" s="91">
        <f>INDEX(PM_Dalibnieki[],MATCH(PM_Kompleksais[[#This Row],[Dablībnieka numurs]],PM_Dalibnieki[Dablībnieka numurs],0),2)</f>
        <v>0</v>
      </c>
      <c r="D334" s="91">
        <f>INDEX(PM_Dalibnieki[],MATCH(PM_Kompleksais[[#This Row],[Dablībnieka numurs]],PM_Dalibnieki[Dablībnieka numurs],0),3)</f>
        <v>0</v>
      </c>
      <c r="E334" s="92">
        <f>INDEX(PM_Dalibnieki[],MATCH(PM_Kompleksais[[#This Row],[Dablībnieka numurs]],PM_Dalibnieki[Dablībnieka numurs],0),4)</f>
        <v>0</v>
      </c>
      <c r="F334" s="93">
        <f>INDEX(PM_Cuka[],MATCH(PM_Kompleksais[[#This Row],[Dablībnieka numurs]],PM_Cuka[Dablībnieka numurs],0),12)</f>
        <v>0</v>
      </c>
      <c r="G334" s="215" t="str">
        <f>INDEX(PM_Cuka[],MATCH(PM_Kompleksais[[#This Row],[Dablībnieka numurs]],PM_Cuka[Dablībnieka numurs],0),13)</f>
        <v>NAV</v>
      </c>
      <c r="H334" s="216">
        <f>INDEX(PM_Cuka[],MATCH(PM_Kompleksais[[#This Row],[Dablībnieka numurs]],PM_Cuka[Dablībnieka numurs],0),14)</f>
        <v>0</v>
      </c>
      <c r="I334" s="217">
        <f>INDEX(PM_EULopi[],MATCH(PM_Kompleksais[[#This Row],[Dablībnieka numurs]],PM_EULopi[Dablībnieka numurs],0),33)</f>
        <v>0</v>
      </c>
      <c r="J334" s="215" t="str">
        <f>INDEX(PM_EULopi[],MATCH(PM_Kompleksais[[#This Row],[Dablībnieka numurs]],PM_EULopi[Dablībnieka numurs],0),35)</f>
        <v>NAV</v>
      </c>
      <c r="K334" s="216">
        <f>INDEX(PM_EULopi[],MATCH(PM_Kompleksais[[#This Row],[Dablībnieka numurs]],PM_EULopi[Dablībnieka numurs],0),36)</f>
        <v>0</v>
      </c>
      <c r="L334" s="217">
        <f>INDEX(PM_Sportings[],MATCH(PM_Kompleksais[[#This Row],[Dablībnieka numurs]],PM_Sportings[Dablībnieka numurs],0),6)</f>
        <v>0</v>
      </c>
      <c r="M334" s="215" t="str">
        <f>INDEX(PM_Sportings[],MATCH(PM_Kompleksais[[#This Row],[Dablībnieka numurs]],PM_Sportings[Dablībnieka numurs],0),7)</f>
        <v>NAV</v>
      </c>
      <c r="N334" s="216">
        <f>INDEX(PM_Sportings[],MATCH(PM_Kompleksais[[#This Row],[Dablībnieka numurs]],PM_Sportings[Dablībnieka numurs],0),8)</f>
        <v>0</v>
      </c>
      <c r="O33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4" s="220" t="str">
        <f>IF(ISNUMBER(PM_Kompleksais[[#This Row],[Vietu
Summa
(AUTO)]]),RANK(PM_Kompleksais[[#This Row],[Vietu
Summa
(AUTO)]],PM_Kompleksais[Vietu
Summa
(AUTO)],1),"Trūkst Rezultāts")</f>
        <v>Trūkst Rezultāts</v>
      </c>
      <c r="R33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5" spans="2:18" ht="15" x14ac:dyDescent="0.25">
      <c r="B335" s="90">
        <v>329</v>
      </c>
      <c r="C335" s="91">
        <f>INDEX(PM_Dalibnieki[],MATCH(PM_Kompleksais[[#This Row],[Dablībnieka numurs]],PM_Dalibnieki[Dablībnieka numurs],0),2)</f>
        <v>0</v>
      </c>
      <c r="D335" s="91">
        <f>INDEX(PM_Dalibnieki[],MATCH(PM_Kompleksais[[#This Row],[Dablībnieka numurs]],PM_Dalibnieki[Dablībnieka numurs],0),3)</f>
        <v>0</v>
      </c>
      <c r="E335" s="92">
        <f>INDEX(PM_Dalibnieki[],MATCH(PM_Kompleksais[[#This Row],[Dablībnieka numurs]],PM_Dalibnieki[Dablībnieka numurs],0),4)</f>
        <v>0</v>
      </c>
      <c r="F335" s="93">
        <f>INDEX(PM_Cuka[],MATCH(PM_Kompleksais[[#This Row],[Dablībnieka numurs]],PM_Cuka[Dablībnieka numurs],0),12)</f>
        <v>0</v>
      </c>
      <c r="G335" s="215" t="str">
        <f>INDEX(PM_Cuka[],MATCH(PM_Kompleksais[[#This Row],[Dablībnieka numurs]],PM_Cuka[Dablībnieka numurs],0),13)</f>
        <v>NAV</v>
      </c>
      <c r="H335" s="216">
        <f>INDEX(PM_Cuka[],MATCH(PM_Kompleksais[[#This Row],[Dablībnieka numurs]],PM_Cuka[Dablībnieka numurs],0),14)</f>
        <v>0</v>
      </c>
      <c r="I335" s="217">
        <f>INDEX(PM_EULopi[],MATCH(PM_Kompleksais[[#This Row],[Dablībnieka numurs]],PM_EULopi[Dablībnieka numurs],0),33)</f>
        <v>0</v>
      </c>
      <c r="J335" s="215" t="str">
        <f>INDEX(PM_EULopi[],MATCH(PM_Kompleksais[[#This Row],[Dablībnieka numurs]],PM_EULopi[Dablībnieka numurs],0),35)</f>
        <v>NAV</v>
      </c>
      <c r="K335" s="216">
        <f>INDEX(PM_EULopi[],MATCH(PM_Kompleksais[[#This Row],[Dablībnieka numurs]],PM_EULopi[Dablībnieka numurs],0),36)</f>
        <v>0</v>
      </c>
      <c r="L335" s="217">
        <f>INDEX(PM_Sportings[],MATCH(PM_Kompleksais[[#This Row],[Dablībnieka numurs]],PM_Sportings[Dablībnieka numurs],0),6)</f>
        <v>0</v>
      </c>
      <c r="M335" s="215" t="str">
        <f>INDEX(PM_Sportings[],MATCH(PM_Kompleksais[[#This Row],[Dablībnieka numurs]],PM_Sportings[Dablībnieka numurs],0),7)</f>
        <v>NAV</v>
      </c>
      <c r="N335" s="216">
        <f>INDEX(PM_Sportings[],MATCH(PM_Kompleksais[[#This Row],[Dablībnieka numurs]],PM_Sportings[Dablībnieka numurs],0),8)</f>
        <v>0</v>
      </c>
      <c r="O33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5" s="220" t="str">
        <f>IF(ISNUMBER(PM_Kompleksais[[#This Row],[Vietu
Summa
(AUTO)]]),RANK(PM_Kompleksais[[#This Row],[Vietu
Summa
(AUTO)]],PM_Kompleksais[Vietu
Summa
(AUTO)],1),"Trūkst Rezultāts")</f>
        <v>Trūkst Rezultāts</v>
      </c>
      <c r="R33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6" spans="2:18" ht="15" x14ac:dyDescent="0.25">
      <c r="B336" s="90">
        <v>330</v>
      </c>
      <c r="C336" s="91">
        <f>INDEX(PM_Dalibnieki[],MATCH(PM_Kompleksais[[#This Row],[Dablībnieka numurs]],PM_Dalibnieki[Dablībnieka numurs],0),2)</f>
        <v>0</v>
      </c>
      <c r="D336" s="91">
        <f>INDEX(PM_Dalibnieki[],MATCH(PM_Kompleksais[[#This Row],[Dablībnieka numurs]],PM_Dalibnieki[Dablībnieka numurs],0),3)</f>
        <v>0</v>
      </c>
      <c r="E336" s="92">
        <f>INDEX(PM_Dalibnieki[],MATCH(PM_Kompleksais[[#This Row],[Dablībnieka numurs]],PM_Dalibnieki[Dablībnieka numurs],0),4)</f>
        <v>0</v>
      </c>
      <c r="F336" s="93">
        <f>INDEX(PM_Cuka[],MATCH(PM_Kompleksais[[#This Row],[Dablībnieka numurs]],PM_Cuka[Dablībnieka numurs],0),12)</f>
        <v>0</v>
      </c>
      <c r="G336" s="215" t="str">
        <f>INDEX(PM_Cuka[],MATCH(PM_Kompleksais[[#This Row],[Dablībnieka numurs]],PM_Cuka[Dablībnieka numurs],0),13)</f>
        <v>NAV</v>
      </c>
      <c r="H336" s="216">
        <f>INDEX(PM_Cuka[],MATCH(PM_Kompleksais[[#This Row],[Dablībnieka numurs]],PM_Cuka[Dablībnieka numurs],0),14)</f>
        <v>0</v>
      </c>
      <c r="I336" s="217">
        <f>INDEX(PM_EULopi[],MATCH(PM_Kompleksais[[#This Row],[Dablībnieka numurs]],PM_EULopi[Dablībnieka numurs],0),33)</f>
        <v>0</v>
      </c>
      <c r="J336" s="215" t="str">
        <f>INDEX(PM_EULopi[],MATCH(PM_Kompleksais[[#This Row],[Dablībnieka numurs]],PM_EULopi[Dablībnieka numurs],0),35)</f>
        <v>NAV</v>
      </c>
      <c r="K336" s="216">
        <f>INDEX(PM_EULopi[],MATCH(PM_Kompleksais[[#This Row],[Dablībnieka numurs]],PM_EULopi[Dablībnieka numurs],0),36)</f>
        <v>0</v>
      </c>
      <c r="L336" s="217">
        <f>INDEX(PM_Sportings[],MATCH(PM_Kompleksais[[#This Row],[Dablībnieka numurs]],PM_Sportings[Dablībnieka numurs],0),6)</f>
        <v>0</v>
      </c>
      <c r="M336" s="215" t="str">
        <f>INDEX(PM_Sportings[],MATCH(PM_Kompleksais[[#This Row],[Dablībnieka numurs]],PM_Sportings[Dablībnieka numurs],0),7)</f>
        <v>NAV</v>
      </c>
      <c r="N336" s="216">
        <f>INDEX(PM_Sportings[],MATCH(PM_Kompleksais[[#This Row],[Dablībnieka numurs]],PM_Sportings[Dablībnieka numurs],0),8)</f>
        <v>0</v>
      </c>
      <c r="O33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6" s="220" t="str">
        <f>IF(ISNUMBER(PM_Kompleksais[[#This Row],[Vietu
Summa
(AUTO)]]),RANK(PM_Kompleksais[[#This Row],[Vietu
Summa
(AUTO)]],PM_Kompleksais[Vietu
Summa
(AUTO)],1),"Trūkst Rezultāts")</f>
        <v>Trūkst Rezultāts</v>
      </c>
      <c r="R33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7" spans="2:18" ht="15" x14ac:dyDescent="0.25">
      <c r="B337" s="90">
        <v>331</v>
      </c>
      <c r="C337" s="91">
        <f>INDEX(PM_Dalibnieki[],MATCH(PM_Kompleksais[[#This Row],[Dablībnieka numurs]],PM_Dalibnieki[Dablībnieka numurs],0),2)</f>
        <v>0</v>
      </c>
      <c r="D337" s="91">
        <f>INDEX(PM_Dalibnieki[],MATCH(PM_Kompleksais[[#This Row],[Dablībnieka numurs]],PM_Dalibnieki[Dablībnieka numurs],0),3)</f>
        <v>0</v>
      </c>
      <c r="E337" s="92">
        <f>INDEX(PM_Dalibnieki[],MATCH(PM_Kompleksais[[#This Row],[Dablībnieka numurs]],PM_Dalibnieki[Dablībnieka numurs],0),4)</f>
        <v>0</v>
      </c>
      <c r="F337" s="93">
        <f>INDEX(PM_Cuka[],MATCH(PM_Kompleksais[[#This Row],[Dablībnieka numurs]],PM_Cuka[Dablībnieka numurs],0),12)</f>
        <v>0</v>
      </c>
      <c r="G337" s="215" t="str">
        <f>INDEX(PM_Cuka[],MATCH(PM_Kompleksais[[#This Row],[Dablībnieka numurs]],PM_Cuka[Dablībnieka numurs],0),13)</f>
        <v>NAV</v>
      </c>
      <c r="H337" s="216">
        <f>INDEX(PM_Cuka[],MATCH(PM_Kompleksais[[#This Row],[Dablībnieka numurs]],PM_Cuka[Dablībnieka numurs],0),14)</f>
        <v>0</v>
      </c>
      <c r="I337" s="217">
        <f>INDEX(PM_EULopi[],MATCH(PM_Kompleksais[[#This Row],[Dablībnieka numurs]],PM_EULopi[Dablībnieka numurs],0),33)</f>
        <v>0</v>
      </c>
      <c r="J337" s="215" t="str">
        <f>INDEX(PM_EULopi[],MATCH(PM_Kompleksais[[#This Row],[Dablībnieka numurs]],PM_EULopi[Dablībnieka numurs],0),35)</f>
        <v>NAV</v>
      </c>
      <c r="K337" s="216">
        <f>INDEX(PM_EULopi[],MATCH(PM_Kompleksais[[#This Row],[Dablībnieka numurs]],PM_EULopi[Dablībnieka numurs],0),36)</f>
        <v>0</v>
      </c>
      <c r="L337" s="217">
        <f>INDEX(PM_Sportings[],MATCH(PM_Kompleksais[[#This Row],[Dablībnieka numurs]],PM_Sportings[Dablībnieka numurs],0),6)</f>
        <v>0</v>
      </c>
      <c r="M337" s="215" t="str">
        <f>INDEX(PM_Sportings[],MATCH(PM_Kompleksais[[#This Row],[Dablībnieka numurs]],PM_Sportings[Dablībnieka numurs],0),7)</f>
        <v>NAV</v>
      </c>
      <c r="N337" s="216">
        <f>INDEX(PM_Sportings[],MATCH(PM_Kompleksais[[#This Row],[Dablībnieka numurs]],PM_Sportings[Dablībnieka numurs],0),8)</f>
        <v>0</v>
      </c>
      <c r="O33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7" s="220" t="str">
        <f>IF(ISNUMBER(PM_Kompleksais[[#This Row],[Vietu
Summa
(AUTO)]]),RANK(PM_Kompleksais[[#This Row],[Vietu
Summa
(AUTO)]],PM_Kompleksais[Vietu
Summa
(AUTO)],1),"Trūkst Rezultāts")</f>
        <v>Trūkst Rezultāts</v>
      </c>
      <c r="R33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8" spans="2:18" ht="15" x14ac:dyDescent="0.25">
      <c r="B338" s="90">
        <v>332</v>
      </c>
      <c r="C338" s="91">
        <f>INDEX(PM_Dalibnieki[],MATCH(PM_Kompleksais[[#This Row],[Dablībnieka numurs]],PM_Dalibnieki[Dablībnieka numurs],0),2)</f>
        <v>0</v>
      </c>
      <c r="D338" s="91">
        <f>INDEX(PM_Dalibnieki[],MATCH(PM_Kompleksais[[#This Row],[Dablībnieka numurs]],PM_Dalibnieki[Dablībnieka numurs],0),3)</f>
        <v>0</v>
      </c>
      <c r="E338" s="92">
        <f>INDEX(PM_Dalibnieki[],MATCH(PM_Kompleksais[[#This Row],[Dablībnieka numurs]],PM_Dalibnieki[Dablībnieka numurs],0),4)</f>
        <v>0</v>
      </c>
      <c r="F338" s="93">
        <f>INDEX(PM_Cuka[],MATCH(PM_Kompleksais[[#This Row],[Dablībnieka numurs]],PM_Cuka[Dablībnieka numurs],0),12)</f>
        <v>0</v>
      </c>
      <c r="G338" s="215" t="str">
        <f>INDEX(PM_Cuka[],MATCH(PM_Kompleksais[[#This Row],[Dablībnieka numurs]],PM_Cuka[Dablībnieka numurs],0),13)</f>
        <v>NAV</v>
      </c>
      <c r="H338" s="216">
        <f>INDEX(PM_Cuka[],MATCH(PM_Kompleksais[[#This Row],[Dablībnieka numurs]],PM_Cuka[Dablībnieka numurs],0),14)</f>
        <v>0</v>
      </c>
      <c r="I338" s="217">
        <f>INDEX(PM_EULopi[],MATCH(PM_Kompleksais[[#This Row],[Dablībnieka numurs]],PM_EULopi[Dablībnieka numurs],0),33)</f>
        <v>0</v>
      </c>
      <c r="J338" s="215" t="str">
        <f>INDEX(PM_EULopi[],MATCH(PM_Kompleksais[[#This Row],[Dablībnieka numurs]],PM_EULopi[Dablībnieka numurs],0),35)</f>
        <v>NAV</v>
      </c>
      <c r="K338" s="216">
        <f>INDEX(PM_EULopi[],MATCH(PM_Kompleksais[[#This Row],[Dablībnieka numurs]],PM_EULopi[Dablībnieka numurs],0),36)</f>
        <v>0</v>
      </c>
      <c r="L338" s="217">
        <f>INDEX(PM_Sportings[],MATCH(PM_Kompleksais[[#This Row],[Dablībnieka numurs]],PM_Sportings[Dablībnieka numurs],0),6)</f>
        <v>0</v>
      </c>
      <c r="M338" s="215" t="str">
        <f>INDEX(PM_Sportings[],MATCH(PM_Kompleksais[[#This Row],[Dablībnieka numurs]],PM_Sportings[Dablībnieka numurs],0),7)</f>
        <v>NAV</v>
      </c>
      <c r="N338" s="216">
        <f>INDEX(PM_Sportings[],MATCH(PM_Kompleksais[[#This Row],[Dablībnieka numurs]],PM_Sportings[Dablībnieka numurs],0),8)</f>
        <v>0</v>
      </c>
      <c r="O33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8" s="220" t="str">
        <f>IF(ISNUMBER(PM_Kompleksais[[#This Row],[Vietu
Summa
(AUTO)]]),RANK(PM_Kompleksais[[#This Row],[Vietu
Summa
(AUTO)]],PM_Kompleksais[Vietu
Summa
(AUTO)],1),"Trūkst Rezultāts")</f>
        <v>Trūkst Rezultāts</v>
      </c>
      <c r="R33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39" spans="2:18" ht="15" x14ac:dyDescent="0.25">
      <c r="B339" s="90">
        <v>333</v>
      </c>
      <c r="C339" s="91">
        <f>INDEX(PM_Dalibnieki[],MATCH(PM_Kompleksais[[#This Row],[Dablībnieka numurs]],PM_Dalibnieki[Dablībnieka numurs],0),2)</f>
        <v>0</v>
      </c>
      <c r="D339" s="91">
        <f>INDEX(PM_Dalibnieki[],MATCH(PM_Kompleksais[[#This Row],[Dablībnieka numurs]],PM_Dalibnieki[Dablībnieka numurs],0),3)</f>
        <v>0</v>
      </c>
      <c r="E339" s="92">
        <f>INDEX(PM_Dalibnieki[],MATCH(PM_Kompleksais[[#This Row],[Dablībnieka numurs]],PM_Dalibnieki[Dablībnieka numurs],0),4)</f>
        <v>0</v>
      </c>
      <c r="F339" s="93">
        <f>INDEX(PM_Cuka[],MATCH(PM_Kompleksais[[#This Row],[Dablībnieka numurs]],PM_Cuka[Dablībnieka numurs],0),12)</f>
        <v>0</v>
      </c>
      <c r="G339" s="215" t="str">
        <f>INDEX(PM_Cuka[],MATCH(PM_Kompleksais[[#This Row],[Dablībnieka numurs]],PM_Cuka[Dablībnieka numurs],0),13)</f>
        <v>NAV</v>
      </c>
      <c r="H339" s="216">
        <f>INDEX(PM_Cuka[],MATCH(PM_Kompleksais[[#This Row],[Dablībnieka numurs]],PM_Cuka[Dablībnieka numurs],0),14)</f>
        <v>0</v>
      </c>
      <c r="I339" s="217">
        <f>INDEX(PM_EULopi[],MATCH(PM_Kompleksais[[#This Row],[Dablībnieka numurs]],PM_EULopi[Dablībnieka numurs],0),33)</f>
        <v>0</v>
      </c>
      <c r="J339" s="215" t="str">
        <f>INDEX(PM_EULopi[],MATCH(PM_Kompleksais[[#This Row],[Dablībnieka numurs]],PM_EULopi[Dablībnieka numurs],0),35)</f>
        <v>NAV</v>
      </c>
      <c r="K339" s="216">
        <f>INDEX(PM_EULopi[],MATCH(PM_Kompleksais[[#This Row],[Dablībnieka numurs]],PM_EULopi[Dablībnieka numurs],0),36)</f>
        <v>0</v>
      </c>
      <c r="L339" s="217">
        <f>INDEX(PM_Sportings[],MATCH(PM_Kompleksais[[#This Row],[Dablībnieka numurs]],PM_Sportings[Dablībnieka numurs],0),6)</f>
        <v>0</v>
      </c>
      <c r="M339" s="215" t="str">
        <f>INDEX(PM_Sportings[],MATCH(PM_Kompleksais[[#This Row],[Dablībnieka numurs]],PM_Sportings[Dablībnieka numurs],0),7)</f>
        <v>NAV</v>
      </c>
      <c r="N339" s="216">
        <f>INDEX(PM_Sportings[],MATCH(PM_Kompleksais[[#This Row],[Dablībnieka numurs]],PM_Sportings[Dablībnieka numurs],0),8)</f>
        <v>0</v>
      </c>
      <c r="O33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3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39" s="220" t="str">
        <f>IF(ISNUMBER(PM_Kompleksais[[#This Row],[Vietu
Summa
(AUTO)]]),RANK(PM_Kompleksais[[#This Row],[Vietu
Summa
(AUTO)]],PM_Kompleksais[Vietu
Summa
(AUTO)],1),"Trūkst Rezultāts")</f>
        <v>Trūkst Rezultāts</v>
      </c>
      <c r="R33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0" spans="2:18" ht="15" x14ac:dyDescent="0.25">
      <c r="B340" s="90">
        <v>334</v>
      </c>
      <c r="C340" s="91">
        <f>INDEX(PM_Dalibnieki[],MATCH(PM_Kompleksais[[#This Row],[Dablībnieka numurs]],PM_Dalibnieki[Dablībnieka numurs],0),2)</f>
        <v>0</v>
      </c>
      <c r="D340" s="91">
        <f>INDEX(PM_Dalibnieki[],MATCH(PM_Kompleksais[[#This Row],[Dablībnieka numurs]],PM_Dalibnieki[Dablībnieka numurs],0),3)</f>
        <v>0</v>
      </c>
      <c r="E340" s="92">
        <f>INDEX(PM_Dalibnieki[],MATCH(PM_Kompleksais[[#This Row],[Dablībnieka numurs]],PM_Dalibnieki[Dablībnieka numurs],0),4)</f>
        <v>0</v>
      </c>
      <c r="F340" s="93">
        <f>INDEX(PM_Cuka[],MATCH(PM_Kompleksais[[#This Row],[Dablībnieka numurs]],PM_Cuka[Dablībnieka numurs],0),12)</f>
        <v>0</v>
      </c>
      <c r="G340" s="215" t="str">
        <f>INDEX(PM_Cuka[],MATCH(PM_Kompleksais[[#This Row],[Dablībnieka numurs]],PM_Cuka[Dablībnieka numurs],0),13)</f>
        <v>NAV</v>
      </c>
      <c r="H340" s="216">
        <f>INDEX(PM_Cuka[],MATCH(PM_Kompleksais[[#This Row],[Dablībnieka numurs]],PM_Cuka[Dablībnieka numurs],0),14)</f>
        <v>0</v>
      </c>
      <c r="I340" s="217">
        <f>INDEX(PM_EULopi[],MATCH(PM_Kompleksais[[#This Row],[Dablībnieka numurs]],PM_EULopi[Dablībnieka numurs],0),33)</f>
        <v>0</v>
      </c>
      <c r="J340" s="215" t="str">
        <f>INDEX(PM_EULopi[],MATCH(PM_Kompleksais[[#This Row],[Dablībnieka numurs]],PM_EULopi[Dablībnieka numurs],0),35)</f>
        <v>NAV</v>
      </c>
      <c r="K340" s="216">
        <f>INDEX(PM_EULopi[],MATCH(PM_Kompleksais[[#This Row],[Dablībnieka numurs]],PM_EULopi[Dablībnieka numurs],0),36)</f>
        <v>0</v>
      </c>
      <c r="L340" s="217">
        <f>INDEX(PM_Sportings[],MATCH(PM_Kompleksais[[#This Row],[Dablībnieka numurs]],PM_Sportings[Dablībnieka numurs],0),6)</f>
        <v>0</v>
      </c>
      <c r="M340" s="215" t="str">
        <f>INDEX(PM_Sportings[],MATCH(PM_Kompleksais[[#This Row],[Dablībnieka numurs]],PM_Sportings[Dablībnieka numurs],0),7)</f>
        <v>NAV</v>
      </c>
      <c r="N340" s="216">
        <f>INDEX(PM_Sportings[],MATCH(PM_Kompleksais[[#This Row],[Dablībnieka numurs]],PM_Sportings[Dablībnieka numurs],0),8)</f>
        <v>0</v>
      </c>
      <c r="O34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0" s="220" t="str">
        <f>IF(ISNUMBER(PM_Kompleksais[[#This Row],[Vietu
Summa
(AUTO)]]),RANK(PM_Kompleksais[[#This Row],[Vietu
Summa
(AUTO)]],PM_Kompleksais[Vietu
Summa
(AUTO)],1),"Trūkst Rezultāts")</f>
        <v>Trūkst Rezultāts</v>
      </c>
      <c r="R34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1" spans="2:18" ht="15" x14ac:dyDescent="0.25">
      <c r="B341" s="90">
        <v>335</v>
      </c>
      <c r="C341" s="91">
        <f>INDEX(PM_Dalibnieki[],MATCH(PM_Kompleksais[[#This Row],[Dablībnieka numurs]],PM_Dalibnieki[Dablībnieka numurs],0),2)</f>
        <v>0</v>
      </c>
      <c r="D341" s="91">
        <f>INDEX(PM_Dalibnieki[],MATCH(PM_Kompleksais[[#This Row],[Dablībnieka numurs]],PM_Dalibnieki[Dablībnieka numurs],0),3)</f>
        <v>0</v>
      </c>
      <c r="E341" s="92">
        <f>INDEX(PM_Dalibnieki[],MATCH(PM_Kompleksais[[#This Row],[Dablībnieka numurs]],PM_Dalibnieki[Dablībnieka numurs],0),4)</f>
        <v>0</v>
      </c>
      <c r="F341" s="93">
        <f>INDEX(PM_Cuka[],MATCH(PM_Kompleksais[[#This Row],[Dablībnieka numurs]],PM_Cuka[Dablībnieka numurs],0),12)</f>
        <v>0</v>
      </c>
      <c r="G341" s="215" t="str">
        <f>INDEX(PM_Cuka[],MATCH(PM_Kompleksais[[#This Row],[Dablībnieka numurs]],PM_Cuka[Dablībnieka numurs],0),13)</f>
        <v>NAV</v>
      </c>
      <c r="H341" s="216">
        <f>INDEX(PM_Cuka[],MATCH(PM_Kompleksais[[#This Row],[Dablībnieka numurs]],PM_Cuka[Dablībnieka numurs],0),14)</f>
        <v>0</v>
      </c>
      <c r="I341" s="217">
        <f>INDEX(PM_EULopi[],MATCH(PM_Kompleksais[[#This Row],[Dablībnieka numurs]],PM_EULopi[Dablībnieka numurs],0),33)</f>
        <v>0</v>
      </c>
      <c r="J341" s="215" t="str">
        <f>INDEX(PM_EULopi[],MATCH(PM_Kompleksais[[#This Row],[Dablībnieka numurs]],PM_EULopi[Dablībnieka numurs],0),35)</f>
        <v>NAV</v>
      </c>
      <c r="K341" s="216">
        <f>INDEX(PM_EULopi[],MATCH(PM_Kompleksais[[#This Row],[Dablībnieka numurs]],PM_EULopi[Dablībnieka numurs],0),36)</f>
        <v>0</v>
      </c>
      <c r="L341" s="217">
        <f>INDEX(PM_Sportings[],MATCH(PM_Kompleksais[[#This Row],[Dablībnieka numurs]],PM_Sportings[Dablībnieka numurs],0),6)</f>
        <v>0</v>
      </c>
      <c r="M341" s="215" t="str">
        <f>INDEX(PM_Sportings[],MATCH(PM_Kompleksais[[#This Row],[Dablībnieka numurs]],PM_Sportings[Dablībnieka numurs],0),7)</f>
        <v>NAV</v>
      </c>
      <c r="N341" s="216">
        <f>INDEX(PM_Sportings[],MATCH(PM_Kompleksais[[#This Row],[Dablībnieka numurs]],PM_Sportings[Dablībnieka numurs],0),8)</f>
        <v>0</v>
      </c>
      <c r="O34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1" s="220" t="str">
        <f>IF(ISNUMBER(PM_Kompleksais[[#This Row],[Vietu
Summa
(AUTO)]]),RANK(PM_Kompleksais[[#This Row],[Vietu
Summa
(AUTO)]],PM_Kompleksais[Vietu
Summa
(AUTO)],1),"Trūkst Rezultāts")</f>
        <v>Trūkst Rezultāts</v>
      </c>
      <c r="R34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2" spans="2:18" ht="15" x14ac:dyDescent="0.25">
      <c r="B342" s="90">
        <v>336</v>
      </c>
      <c r="C342" s="91">
        <f>INDEX(PM_Dalibnieki[],MATCH(PM_Kompleksais[[#This Row],[Dablībnieka numurs]],PM_Dalibnieki[Dablībnieka numurs],0),2)</f>
        <v>0</v>
      </c>
      <c r="D342" s="91">
        <f>INDEX(PM_Dalibnieki[],MATCH(PM_Kompleksais[[#This Row],[Dablībnieka numurs]],PM_Dalibnieki[Dablībnieka numurs],0),3)</f>
        <v>0</v>
      </c>
      <c r="E342" s="92">
        <f>INDEX(PM_Dalibnieki[],MATCH(PM_Kompleksais[[#This Row],[Dablībnieka numurs]],PM_Dalibnieki[Dablībnieka numurs],0),4)</f>
        <v>0</v>
      </c>
      <c r="F342" s="93">
        <f>INDEX(PM_Cuka[],MATCH(PM_Kompleksais[[#This Row],[Dablībnieka numurs]],PM_Cuka[Dablībnieka numurs],0),12)</f>
        <v>0</v>
      </c>
      <c r="G342" s="215" t="str">
        <f>INDEX(PM_Cuka[],MATCH(PM_Kompleksais[[#This Row],[Dablībnieka numurs]],PM_Cuka[Dablībnieka numurs],0),13)</f>
        <v>NAV</v>
      </c>
      <c r="H342" s="216">
        <f>INDEX(PM_Cuka[],MATCH(PM_Kompleksais[[#This Row],[Dablībnieka numurs]],PM_Cuka[Dablībnieka numurs],0),14)</f>
        <v>0</v>
      </c>
      <c r="I342" s="217">
        <f>INDEX(PM_EULopi[],MATCH(PM_Kompleksais[[#This Row],[Dablībnieka numurs]],PM_EULopi[Dablībnieka numurs],0),33)</f>
        <v>0</v>
      </c>
      <c r="J342" s="215" t="str">
        <f>INDEX(PM_EULopi[],MATCH(PM_Kompleksais[[#This Row],[Dablībnieka numurs]],PM_EULopi[Dablībnieka numurs],0),35)</f>
        <v>NAV</v>
      </c>
      <c r="K342" s="216">
        <f>INDEX(PM_EULopi[],MATCH(PM_Kompleksais[[#This Row],[Dablībnieka numurs]],PM_EULopi[Dablībnieka numurs],0),36)</f>
        <v>0</v>
      </c>
      <c r="L342" s="217">
        <f>INDEX(PM_Sportings[],MATCH(PM_Kompleksais[[#This Row],[Dablībnieka numurs]],PM_Sportings[Dablībnieka numurs],0),6)</f>
        <v>0</v>
      </c>
      <c r="M342" s="215" t="str">
        <f>INDEX(PM_Sportings[],MATCH(PM_Kompleksais[[#This Row],[Dablībnieka numurs]],PM_Sportings[Dablībnieka numurs],0),7)</f>
        <v>NAV</v>
      </c>
      <c r="N342" s="216">
        <f>INDEX(PM_Sportings[],MATCH(PM_Kompleksais[[#This Row],[Dablībnieka numurs]],PM_Sportings[Dablībnieka numurs],0),8)</f>
        <v>0</v>
      </c>
      <c r="O34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2" s="220" t="str">
        <f>IF(ISNUMBER(PM_Kompleksais[[#This Row],[Vietu
Summa
(AUTO)]]),RANK(PM_Kompleksais[[#This Row],[Vietu
Summa
(AUTO)]],PM_Kompleksais[Vietu
Summa
(AUTO)],1),"Trūkst Rezultāts")</f>
        <v>Trūkst Rezultāts</v>
      </c>
      <c r="R34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3" spans="2:18" ht="15" x14ac:dyDescent="0.25">
      <c r="B343" s="90">
        <v>337</v>
      </c>
      <c r="C343" s="91">
        <f>INDEX(PM_Dalibnieki[],MATCH(PM_Kompleksais[[#This Row],[Dablībnieka numurs]],PM_Dalibnieki[Dablībnieka numurs],0),2)</f>
        <v>0</v>
      </c>
      <c r="D343" s="91">
        <f>INDEX(PM_Dalibnieki[],MATCH(PM_Kompleksais[[#This Row],[Dablībnieka numurs]],PM_Dalibnieki[Dablībnieka numurs],0),3)</f>
        <v>0</v>
      </c>
      <c r="E343" s="92">
        <f>INDEX(PM_Dalibnieki[],MATCH(PM_Kompleksais[[#This Row],[Dablībnieka numurs]],PM_Dalibnieki[Dablībnieka numurs],0),4)</f>
        <v>0</v>
      </c>
      <c r="F343" s="93">
        <f>INDEX(PM_Cuka[],MATCH(PM_Kompleksais[[#This Row],[Dablībnieka numurs]],PM_Cuka[Dablībnieka numurs],0),12)</f>
        <v>0</v>
      </c>
      <c r="G343" s="215" t="str">
        <f>INDEX(PM_Cuka[],MATCH(PM_Kompleksais[[#This Row],[Dablībnieka numurs]],PM_Cuka[Dablībnieka numurs],0),13)</f>
        <v>NAV</v>
      </c>
      <c r="H343" s="216">
        <f>INDEX(PM_Cuka[],MATCH(PM_Kompleksais[[#This Row],[Dablībnieka numurs]],PM_Cuka[Dablībnieka numurs],0),14)</f>
        <v>0</v>
      </c>
      <c r="I343" s="217">
        <f>INDEX(PM_EULopi[],MATCH(PM_Kompleksais[[#This Row],[Dablībnieka numurs]],PM_EULopi[Dablībnieka numurs],0),33)</f>
        <v>0</v>
      </c>
      <c r="J343" s="215" t="str">
        <f>INDEX(PM_EULopi[],MATCH(PM_Kompleksais[[#This Row],[Dablībnieka numurs]],PM_EULopi[Dablībnieka numurs],0),35)</f>
        <v>NAV</v>
      </c>
      <c r="K343" s="216">
        <f>INDEX(PM_EULopi[],MATCH(PM_Kompleksais[[#This Row],[Dablībnieka numurs]],PM_EULopi[Dablībnieka numurs],0),36)</f>
        <v>0</v>
      </c>
      <c r="L343" s="217">
        <f>INDEX(PM_Sportings[],MATCH(PM_Kompleksais[[#This Row],[Dablībnieka numurs]],PM_Sportings[Dablībnieka numurs],0),6)</f>
        <v>0</v>
      </c>
      <c r="M343" s="215" t="str">
        <f>INDEX(PM_Sportings[],MATCH(PM_Kompleksais[[#This Row],[Dablībnieka numurs]],PM_Sportings[Dablībnieka numurs],0),7)</f>
        <v>NAV</v>
      </c>
      <c r="N343" s="216">
        <f>INDEX(PM_Sportings[],MATCH(PM_Kompleksais[[#This Row],[Dablībnieka numurs]],PM_Sportings[Dablībnieka numurs],0),8)</f>
        <v>0</v>
      </c>
      <c r="O34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3" s="220" t="str">
        <f>IF(ISNUMBER(PM_Kompleksais[[#This Row],[Vietu
Summa
(AUTO)]]),RANK(PM_Kompleksais[[#This Row],[Vietu
Summa
(AUTO)]],PM_Kompleksais[Vietu
Summa
(AUTO)],1),"Trūkst Rezultāts")</f>
        <v>Trūkst Rezultāts</v>
      </c>
      <c r="R34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4" spans="2:18" ht="15" x14ac:dyDescent="0.25">
      <c r="B344" s="90">
        <v>338</v>
      </c>
      <c r="C344" s="91">
        <f>INDEX(PM_Dalibnieki[],MATCH(PM_Kompleksais[[#This Row],[Dablībnieka numurs]],PM_Dalibnieki[Dablībnieka numurs],0),2)</f>
        <v>0</v>
      </c>
      <c r="D344" s="91">
        <f>INDEX(PM_Dalibnieki[],MATCH(PM_Kompleksais[[#This Row],[Dablībnieka numurs]],PM_Dalibnieki[Dablībnieka numurs],0),3)</f>
        <v>0</v>
      </c>
      <c r="E344" s="92">
        <f>INDEX(PM_Dalibnieki[],MATCH(PM_Kompleksais[[#This Row],[Dablībnieka numurs]],PM_Dalibnieki[Dablībnieka numurs],0),4)</f>
        <v>0</v>
      </c>
      <c r="F344" s="93">
        <f>INDEX(PM_Cuka[],MATCH(PM_Kompleksais[[#This Row],[Dablībnieka numurs]],PM_Cuka[Dablībnieka numurs],0),12)</f>
        <v>0</v>
      </c>
      <c r="G344" s="215" t="str">
        <f>INDEX(PM_Cuka[],MATCH(PM_Kompleksais[[#This Row],[Dablībnieka numurs]],PM_Cuka[Dablībnieka numurs],0),13)</f>
        <v>NAV</v>
      </c>
      <c r="H344" s="216">
        <f>INDEX(PM_Cuka[],MATCH(PM_Kompleksais[[#This Row],[Dablībnieka numurs]],PM_Cuka[Dablībnieka numurs],0),14)</f>
        <v>0</v>
      </c>
      <c r="I344" s="217">
        <f>INDEX(PM_EULopi[],MATCH(PM_Kompleksais[[#This Row],[Dablībnieka numurs]],PM_EULopi[Dablībnieka numurs],0),33)</f>
        <v>0</v>
      </c>
      <c r="J344" s="215" t="str">
        <f>INDEX(PM_EULopi[],MATCH(PM_Kompleksais[[#This Row],[Dablībnieka numurs]],PM_EULopi[Dablībnieka numurs],0),35)</f>
        <v>NAV</v>
      </c>
      <c r="K344" s="216">
        <f>INDEX(PM_EULopi[],MATCH(PM_Kompleksais[[#This Row],[Dablībnieka numurs]],PM_EULopi[Dablībnieka numurs],0),36)</f>
        <v>0</v>
      </c>
      <c r="L344" s="217">
        <f>INDEX(PM_Sportings[],MATCH(PM_Kompleksais[[#This Row],[Dablībnieka numurs]],PM_Sportings[Dablībnieka numurs],0),6)</f>
        <v>0</v>
      </c>
      <c r="M344" s="215" t="str">
        <f>INDEX(PM_Sportings[],MATCH(PM_Kompleksais[[#This Row],[Dablībnieka numurs]],PM_Sportings[Dablībnieka numurs],0),7)</f>
        <v>NAV</v>
      </c>
      <c r="N344" s="216">
        <f>INDEX(PM_Sportings[],MATCH(PM_Kompleksais[[#This Row],[Dablībnieka numurs]],PM_Sportings[Dablībnieka numurs],0),8)</f>
        <v>0</v>
      </c>
      <c r="O34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4" s="220" t="str">
        <f>IF(ISNUMBER(PM_Kompleksais[[#This Row],[Vietu
Summa
(AUTO)]]),RANK(PM_Kompleksais[[#This Row],[Vietu
Summa
(AUTO)]],PM_Kompleksais[Vietu
Summa
(AUTO)],1),"Trūkst Rezultāts")</f>
        <v>Trūkst Rezultāts</v>
      </c>
      <c r="R34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5" spans="2:18" ht="15" x14ac:dyDescent="0.25">
      <c r="B345" s="90">
        <v>339</v>
      </c>
      <c r="C345" s="91">
        <f>INDEX(PM_Dalibnieki[],MATCH(PM_Kompleksais[[#This Row],[Dablībnieka numurs]],PM_Dalibnieki[Dablībnieka numurs],0),2)</f>
        <v>0</v>
      </c>
      <c r="D345" s="91">
        <f>INDEX(PM_Dalibnieki[],MATCH(PM_Kompleksais[[#This Row],[Dablībnieka numurs]],PM_Dalibnieki[Dablībnieka numurs],0),3)</f>
        <v>0</v>
      </c>
      <c r="E345" s="92">
        <f>INDEX(PM_Dalibnieki[],MATCH(PM_Kompleksais[[#This Row],[Dablībnieka numurs]],PM_Dalibnieki[Dablībnieka numurs],0),4)</f>
        <v>0</v>
      </c>
      <c r="F345" s="93">
        <f>INDEX(PM_Cuka[],MATCH(PM_Kompleksais[[#This Row],[Dablībnieka numurs]],PM_Cuka[Dablībnieka numurs],0),12)</f>
        <v>0</v>
      </c>
      <c r="G345" s="215" t="str">
        <f>INDEX(PM_Cuka[],MATCH(PM_Kompleksais[[#This Row],[Dablībnieka numurs]],PM_Cuka[Dablībnieka numurs],0),13)</f>
        <v>NAV</v>
      </c>
      <c r="H345" s="216">
        <f>INDEX(PM_Cuka[],MATCH(PM_Kompleksais[[#This Row],[Dablībnieka numurs]],PM_Cuka[Dablībnieka numurs],0),14)</f>
        <v>0</v>
      </c>
      <c r="I345" s="217">
        <f>INDEX(PM_EULopi[],MATCH(PM_Kompleksais[[#This Row],[Dablībnieka numurs]],PM_EULopi[Dablībnieka numurs],0),33)</f>
        <v>0</v>
      </c>
      <c r="J345" s="215" t="str">
        <f>INDEX(PM_EULopi[],MATCH(PM_Kompleksais[[#This Row],[Dablībnieka numurs]],PM_EULopi[Dablībnieka numurs],0),35)</f>
        <v>NAV</v>
      </c>
      <c r="K345" s="216">
        <f>INDEX(PM_EULopi[],MATCH(PM_Kompleksais[[#This Row],[Dablībnieka numurs]],PM_EULopi[Dablībnieka numurs],0),36)</f>
        <v>0</v>
      </c>
      <c r="L345" s="217">
        <f>INDEX(PM_Sportings[],MATCH(PM_Kompleksais[[#This Row],[Dablībnieka numurs]],PM_Sportings[Dablībnieka numurs],0),6)</f>
        <v>0</v>
      </c>
      <c r="M345" s="215" t="str">
        <f>INDEX(PM_Sportings[],MATCH(PM_Kompleksais[[#This Row],[Dablībnieka numurs]],PM_Sportings[Dablībnieka numurs],0),7)</f>
        <v>NAV</v>
      </c>
      <c r="N345" s="216">
        <f>INDEX(PM_Sportings[],MATCH(PM_Kompleksais[[#This Row],[Dablībnieka numurs]],PM_Sportings[Dablībnieka numurs],0),8)</f>
        <v>0</v>
      </c>
      <c r="O34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5" s="220" t="str">
        <f>IF(ISNUMBER(PM_Kompleksais[[#This Row],[Vietu
Summa
(AUTO)]]),RANK(PM_Kompleksais[[#This Row],[Vietu
Summa
(AUTO)]],PM_Kompleksais[Vietu
Summa
(AUTO)],1),"Trūkst Rezultāts")</f>
        <v>Trūkst Rezultāts</v>
      </c>
      <c r="R34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6" spans="2:18" ht="15" x14ac:dyDescent="0.25">
      <c r="B346" s="90">
        <v>340</v>
      </c>
      <c r="C346" s="91">
        <f>INDEX(PM_Dalibnieki[],MATCH(PM_Kompleksais[[#This Row],[Dablībnieka numurs]],PM_Dalibnieki[Dablībnieka numurs],0),2)</f>
        <v>0</v>
      </c>
      <c r="D346" s="91">
        <f>INDEX(PM_Dalibnieki[],MATCH(PM_Kompleksais[[#This Row],[Dablībnieka numurs]],PM_Dalibnieki[Dablībnieka numurs],0),3)</f>
        <v>0</v>
      </c>
      <c r="E346" s="92">
        <f>INDEX(PM_Dalibnieki[],MATCH(PM_Kompleksais[[#This Row],[Dablībnieka numurs]],PM_Dalibnieki[Dablībnieka numurs],0),4)</f>
        <v>0</v>
      </c>
      <c r="F346" s="93">
        <f>INDEX(PM_Cuka[],MATCH(PM_Kompleksais[[#This Row],[Dablībnieka numurs]],PM_Cuka[Dablībnieka numurs],0),12)</f>
        <v>0</v>
      </c>
      <c r="G346" s="215" t="str">
        <f>INDEX(PM_Cuka[],MATCH(PM_Kompleksais[[#This Row],[Dablībnieka numurs]],PM_Cuka[Dablībnieka numurs],0),13)</f>
        <v>NAV</v>
      </c>
      <c r="H346" s="216">
        <f>INDEX(PM_Cuka[],MATCH(PM_Kompleksais[[#This Row],[Dablībnieka numurs]],PM_Cuka[Dablībnieka numurs],0),14)</f>
        <v>0</v>
      </c>
      <c r="I346" s="217">
        <f>INDEX(PM_EULopi[],MATCH(PM_Kompleksais[[#This Row],[Dablībnieka numurs]],PM_EULopi[Dablībnieka numurs],0),33)</f>
        <v>0</v>
      </c>
      <c r="J346" s="215" t="str">
        <f>INDEX(PM_EULopi[],MATCH(PM_Kompleksais[[#This Row],[Dablībnieka numurs]],PM_EULopi[Dablībnieka numurs],0),35)</f>
        <v>NAV</v>
      </c>
      <c r="K346" s="216">
        <f>INDEX(PM_EULopi[],MATCH(PM_Kompleksais[[#This Row],[Dablībnieka numurs]],PM_EULopi[Dablībnieka numurs],0),36)</f>
        <v>0</v>
      </c>
      <c r="L346" s="217">
        <f>INDEX(PM_Sportings[],MATCH(PM_Kompleksais[[#This Row],[Dablībnieka numurs]],PM_Sportings[Dablībnieka numurs],0),6)</f>
        <v>0</v>
      </c>
      <c r="M346" s="215" t="str">
        <f>INDEX(PM_Sportings[],MATCH(PM_Kompleksais[[#This Row],[Dablībnieka numurs]],PM_Sportings[Dablībnieka numurs],0),7)</f>
        <v>NAV</v>
      </c>
      <c r="N346" s="216">
        <f>INDEX(PM_Sportings[],MATCH(PM_Kompleksais[[#This Row],[Dablībnieka numurs]],PM_Sportings[Dablībnieka numurs],0),8)</f>
        <v>0</v>
      </c>
      <c r="O34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6" s="220" t="str">
        <f>IF(ISNUMBER(PM_Kompleksais[[#This Row],[Vietu
Summa
(AUTO)]]),RANK(PM_Kompleksais[[#This Row],[Vietu
Summa
(AUTO)]],PM_Kompleksais[Vietu
Summa
(AUTO)],1),"Trūkst Rezultāts")</f>
        <v>Trūkst Rezultāts</v>
      </c>
      <c r="R34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7" spans="2:18" ht="15" x14ac:dyDescent="0.25">
      <c r="B347" s="90">
        <v>341</v>
      </c>
      <c r="C347" s="91">
        <f>INDEX(PM_Dalibnieki[],MATCH(PM_Kompleksais[[#This Row],[Dablībnieka numurs]],PM_Dalibnieki[Dablībnieka numurs],0),2)</f>
        <v>0</v>
      </c>
      <c r="D347" s="91">
        <f>INDEX(PM_Dalibnieki[],MATCH(PM_Kompleksais[[#This Row],[Dablībnieka numurs]],PM_Dalibnieki[Dablībnieka numurs],0),3)</f>
        <v>0</v>
      </c>
      <c r="E347" s="92">
        <f>INDEX(PM_Dalibnieki[],MATCH(PM_Kompleksais[[#This Row],[Dablībnieka numurs]],PM_Dalibnieki[Dablībnieka numurs],0),4)</f>
        <v>0</v>
      </c>
      <c r="F347" s="93">
        <f>INDEX(PM_Cuka[],MATCH(PM_Kompleksais[[#This Row],[Dablībnieka numurs]],PM_Cuka[Dablībnieka numurs],0),12)</f>
        <v>0</v>
      </c>
      <c r="G347" s="215" t="str">
        <f>INDEX(PM_Cuka[],MATCH(PM_Kompleksais[[#This Row],[Dablībnieka numurs]],PM_Cuka[Dablībnieka numurs],0),13)</f>
        <v>NAV</v>
      </c>
      <c r="H347" s="216">
        <f>INDEX(PM_Cuka[],MATCH(PM_Kompleksais[[#This Row],[Dablībnieka numurs]],PM_Cuka[Dablībnieka numurs],0),14)</f>
        <v>0</v>
      </c>
      <c r="I347" s="217">
        <f>INDEX(PM_EULopi[],MATCH(PM_Kompleksais[[#This Row],[Dablībnieka numurs]],PM_EULopi[Dablībnieka numurs],0),33)</f>
        <v>0</v>
      </c>
      <c r="J347" s="215" t="str">
        <f>INDEX(PM_EULopi[],MATCH(PM_Kompleksais[[#This Row],[Dablībnieka numurs]],PM_EULopi[Dablībnieka numurs],0),35)</f>
        <v>NAV</v>
      </c>
      <c r="K347" s="216">
        <f>INDEX(PM_EULopi[],MATCH(PM_Kompleksais[[#This Row],[Dablībnieka numurs]],PM_EULopi[Dablībnieka numurs],0),36)</f>
        <v>0</v>
      </c>
      <c r="L347" s="217">
        <f>INDEX(PM_Sportings[],MATCH(PM_Kompleksais[[#This Row],[Dablībnieka numurs]],PM_Sportings[Dablībnieka numurs],0),6)</f>
        <v>0</v>
      </c>
      <c r="M347" s="215" t="str">
        <f>INDEX(PM_Sportings[],MATCH(PM_Kompleksais[[#This Row],[Dablībnieka numurs]],PM_Sportings[Dablībnieka numurs],0),7)</f>
        <v>NAV</v>
      </c>
      <c r="N347" s="216">
        <f>INDEX(PM_Sportings[],MATCH(PM_Kompleksais[[#This Row],[Dablībnieka numurs]],PM_Sportings[Dablībnieka numurs],0),8)</f>
        <v>0</v>
      </c>
      <c r="O34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7" s="220" t="str">
        <f>IF(ISNUMBER(PM_Kompleksais[[#This Row],[Vietu
Summa
(AUTO)]]),RANK(PM_Kompleksais[[#This Row],[Vietu
Summa
(AUTO)]],PM_Kompleksais[Vietu
Summa
(AUTO)],1),"Trūkst Rezultāts")</f>
        <v>Trūkst Rezultāts</v>
      </c>
      <c r="R34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8" spans="2:18" ht="15" x14ac:dyDescent="0.25">
      <c r="B348" s="90">
        <v>342</v>
      </c>
      <c r="C348" s="91">
        <f>INDEX(PM_Dalibnieki[],MATCH(PM_Kompleksais[[#This Row],[Dablībnieka numurs]],PM_Dalibnieki[Dablībnieka numurs],0),2)</f>
        <v>0</v>
      </c>
      <c r="D348" s="91">
        <f>INDEX(PM_Dalibnieki[],MATCH(PM_Kompleksais[[#This Row],[Dablībnieka numurs]],PM_Dalibnieki[Dablībnieka numurs],0),3)</f>
        <v>0</v>
      </c>
      <c r="E348" s="92">
        <f>INDEX(PM_Dalibnieki[],MATCH(PM_Kompleksais[[#This Row],[Dablībnieka numurs]],PM_Dalibnieki[Dablībnieka numurs],0),4)</f>
        <v>0</v>
      </c>
      <c r="F348" s="93">
        <f>INDEX(PM_Cuka[],MATCH(PM_Kompleksais[[#This Row],[Dablībnieka numurs]],PM_Cuka[Dablībnieka numurs],0),12)</f>
        <v>0</v>
      </c>
      <c r="G348" s="215" t="str">
        <f>INDEX(PM_Cuka[],MATCH(PM_Kompleksais[[#This Row],[Dablībnieka numurs]],PM_Cuka[Dablībnieka numurs],0),13)</f>
        <v>NAV</v>
      </c>
      <c r="H348" s="216">
        <f>INDEX(PM_Cuka[],MATCH(PM_Kompleksais[[#This Row],[Dablībnieka numurs]],PM_Cuka[Dablībnieka numurs],0),14)</f>
        <v>0</v>
      </c>
      <c r="I348" s="217">
        <f>INDEX(PM_EULopi[],MATCH(PM_Kompleksais[[#This Row],[Dablībnieka numurs]],PM_EULopi[Dablībnieka numurs],0),33)</f>
        <v>0</v>
      </c>
      <c r="J348" s="215" t="str">
        <f>INDEX(PM_EULopi[],MATCH(PM_Kompleksais[[#This Row],[Dablībnieka numurs]],PM_EULopi[Dablībnieka numurs],0),35)</f>
        <v>NAV</v>
      </c>
      <c r="K348" s="216">
        <f>INDEX(PM_EULopi[],MATCH(PM_Kompleksais[[#This Row],[Dablībnieka numurs]],PM_EULopi[Dablībnieka numurs],0),36)</f>
        <v>0</v>
      </c>
      <c r="L348" s="217">
        <f>INDEX(PM_Sportings[],MATCH(PM_Kompleksais[[#This Row],[Dablībnieka numurs]],PM_Sportings[Dablībnieka numurs],0),6)</f>
        <v>0</v>
      </c>
      <c r="M348" s="215" t="str">
        <f>INDEX(PM_Sportings[],MATCH(PM_Kompleksais[[#This Row],[Dablībnieka numurs]],PM_Sportings[Dablībnieka numurs],0),7)</f>
        <v>NAV</v>
      </c>
      <c r="N348" s="216">
        <f>INDEX(PM_Sportings[],MATCH(PM_Kompleksais[[#This Row],[Dablībnieka numurs]],PM_Sportings[Dablībnieka numurs],0),8)</f>
        <v>0</v>
      </c>
      <c r="O34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8" s="220" t="str">
        <f>IF(ISNUMBER(PM_Kompleksais[[#This Row],[Vietu
Summa
(AUTO)]]),RANK(PM_Kompleksais[[#This Row],[Vietu
Summa
(AUTO)]],PM_Kompleksais[Vietu
Summa
(AUTO)],1),"Trūkst Rezultāts")</f>
        <v>Trūkst Rezultāts</v>
      </c>
      <c r="R34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49" spans="2:18" ht="15" x14ac:dyDescent="0.25">
      <c r="B349" s="90">
        <v>343</v>
      </c>
      <c r="C349" s="91">
        <f>INDEX(PM_Dalibnieki[],MATCH(PM_Kompleksais[[#This Row],[Dablībnieka numurs]],PM_Dalibnieki[Dablībnieka numurs],0),2)</f>
        <v>0</v>
      </c>
      <c r="D349" s="91">
        <f>INDEX(PM_Dalibnieki[],MATCH(PM_Kompleksais[[#This Row],[Dablībnieka numurs]],PM_Dalibnieki[Dablībnieka numurs],0),3)</f>
        <v>0</v>
      </c>
      <c r="E349" s="92">
        <f>INDEX(PM_Dalibnieki[],MATCH(PM_Kompleksais[[#This Row],[Dablībnieka numurs]],PM_Dalibnieki[Dablībnieka numurs],0),4)</f>
        <v>0</v>
      </c>
      <c r="F349" s="93">
        <f>INDEX(PM_Cuka[],MATCH(PM_Kompleksais[[#This Row],[Dablībnieka numurs]],PM_Cuka[Dablībnieka numurs],0),12)</f>
        <v>0</v>
      </c>
      <c r="G349" s="215" t="str">
        <f>INDEX(PM_Cuka[],MATCH(PM_Kompleksais[[#This Row],[Dablībnieka numurs]],PM_Cuka[Dablībnieka numurs],0),13)</f>
        <v>NAV</v>
      </c>
      <c r="H349" s="216">
        <f>INDEX(PM_Cuka[],MATCH(PM_Kompleksais[[#This Row],[Dablībnieka numurs]],PM_Cuka[Dablībnieka numurs],0),14)</f>
        <v>0</v>
      </c>
      <c r="I349" s="217">
        <f>INDEX(PM_EULopi[],MATCH(PM_Kompleksais[[#This Row],[Dablībnieka numurs]],PM_EULopi[Dablībnieka numurs],0),33)</f>
        <v>0</v>
      </c>
      <c r="J349" s="215" t="str">
        <f>INDEX(PM_EULopi[],MATCH(PM_Kompleksais[[#This Row],[Dablībnieka numurs]],PM_EULopi[Dablībnieka numurs],0),35)</f>
        <v>NAV</v>
      </c>
      <c r="K349" s="216">
        <f>INDEX(PM_EULopi[],MATCH(PM_Kompleksais[[#This Row],[Dablībnieka numurs]],PM_EULopi[Dablībnieka numurs],0),36)</f>
        <v>0</v>
      </c>
      <c r="L349" s="217">
        <f>INDEX(PM_Sportings[],MATCH(PM_Kompleksais[[#This Row],[Dablībnieka numurs]],PM_Sportings[Dablībnieka numurs],0),6)</f>
        <v>0</v>
      </c>
      <c r="M349" s="215" t="str">
        <f>INDEX(PM_Sportings[],MATCH(PM_Kompleksais[[#This Row],[Dablībnieka numurs]],PM_Sportings[Dablībnieka numurs],0),7)</f>
        <v>NAV</v>
      </c>
      <c r="N349" s="216">
        <f>INDEX(PM_Sportings[],MATCH(PM_Kompleksais[[#This Row],[Dablībnieka numurs]],PM_Sportings[Dablībnieka numurs],0),8)</f>
        <v>0</v>
      </c>
      <c r="O34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4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49" s="220" t="str">
        <f>IF(ISNUMBER(PM_Kompleksais[[#This Row],[Vietu
Summa
(AUTO)]]),RANK(PM_Kompleksais[[#This Row],[Vietu
Summa
(AUTO)]],PM_Kompleksais[Vietu
Summa
(AUTO)],1),"Trūkst Rezultāts")</f>
        <v>Trūkst Rezultāts</v>
      </c>
      <c r="R34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0" spans="2:18" ht="15" x14ac:dyDescent="0.25">
      <c r="B350" s="90">
        <v>344</v>
      </c>
      <c r="C350" s="91">
        <f>INDEX(PM_Dalibnieki[],MATCH(PM_Kompleksais[[#This Row],[Dablībnieka numurs]],PM_Dalibnieki[Dablībnieka numurs],0),2)</f>
        <v>0</v>
      </c>
      <c r="D350" s="91">
        <f>INDEX(PM_Dalibnieki[],MATCH(PM_Kompleksais[[#This Row],[Dablībnieka numurs]],PM_Dalibnieki[Dablībnieka numurs],0),3)</f>
        <v>0</v>
      </c>
      <c r="E350" s="92">
        <f>INDEX(PM_Dalibnieki[],MATCH(PM_Kompleksais[[#This Row],[Dablībnieka numurs]],PM_Dalibnieki[Dablībnieka numurs],0),4)</f>
        <v>0</v>
      </c>
      <c r="F350" s="93">
        <f>INDEX(PM_Cuka[],MATCH(PM_Kompleksais[[#This Row],[Dablībnieka numurs]],PM_Cuka[Dablībnieka numurs],0),12)</f>
        <v>0</v>
      </c>
      <c r="G350" s="215" t="str">
        <f>INDEX(PM_Cuka[],MATCH(PM_Kompleksais[[#This Row],[Dablībnieka numurs]],PM_Cuka[Dablībnieka numurs],0),13)</f>
        <v>NAV</v>
      </c>
      <c r="H350" s="216">
        <f>INDEX(PM_Cuka[],MATCH(PM_Kompleksais[[#This Row],[Dablībnieka numurs]],PM_Cuka[Dablībnieka numurs],0),14)</f>
        <v>0</v>
      </c>
      <c r="I350" s="217">
        <f>INDEX(PM_EULopi[],MATCH(PM_Kompleksais[[#This Row],[Dablībnieka numurs]],PM_EULopi[Dablībnieka numurs],0),33)</f>
        <v>0</v>
      </c>
      <c r="J350" s="215" t="str">
        <f>INDEX(PM_EULopi[],MATCH(PM_Kompleksais[[#This Row],[Dablībnieka numurs]],PM_EULopi[Dablībnieka numurs],0),35)</f>
        <v>NAV</v>
      </c>
      <c r="K350" s="216">
        <f>INDEX(PM_EULopi[],MATCH(PM_Kompleksais[[#This Row],[Dablībnieka numurs]],PM_EULopi[Dablībnieka numurs],0),36)</f>
        <v>0</v>
      </c>
      <c r="L350" s="217">
        <f>INDEX(PM_Sportings[],MATCH(PM_Kompleksais[[#This Row],[Dablībnieka numurs]],PM_Sportings[Dablībnieka numurs],0),6)</f>
        <v>0</v>
      </c>
      <c r="M350" s="215" t="str">
        <f>INDEX(PM_Sportings[],MATCH(PM_Kompleksais[[#This Row],[Dablībnieka numurs]],PM_Sportings[Dablībnieka numurs],0),7)</f>
        <v>NAV</v>
      </c>
      <c r="N350" s="216">
        <f>INDEX(PM_Sportings[],MATCH(PM_Kompleksais[[#This Row],[Dablībnieka numurs]],PM_Sportings[Dablībnieka numurs],0),8)</f>
        <v>0</v>
      </c>
      <c r="O35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0" s="220" t="str">
        <f>IF(ISNUMBER(PM_Kompleksais[[#This Row],[Vietu
Summa
(AUTO)]]),RANK(PM_Kompleksais[[#This Row],[Vietu
Summa
(AUTO)]],PM_Kompleksais[Vietu
Summa
(AUTO)],1),"Trūkst Rezultāts")</f>
        <v>Trūkst Rezultāts</v>
      </c>
      <c r="R35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1" spans="2:18" ht="15" x14ac:dyDescent="0.25">
      <c r="B351" s="90">
        <v>345</v>
      </c>
      <c r="C351" s="91">
        <f>INDEX(PM_Dalibnieki[],MATCH(PM_Kompleksais[[#This Row],[Dablībnieka numurs]],PM_Dalibnieki[Dablībnieka numurs],0),2)</f>
        <v>0</v>
      </c>
      <c r="D351" s="91">
        <f>INDEX(PM_Dalibnieki[],MATCH(PM_Kompleksais[[#This Row],[Dablībnieka numurs]],PM_Dalibnieki[Dablībnieka numurs],0),3)</f>
        <v>0</v>
      </c>
      <c r="E351" s="92">
        <f>INDEX(PM_Dalibnieki[],MATCH(PM_Kompleksais[[#This Row],[Dablībnieka numurs]],PM_Dalibnieki[Dablībnieka numurs],0),4)</f>
        <v>0</v>
      </c>
      <c r="F351" s="93">
        <f>INDEX(PM_Cuka[],MATCH(PM_Kompleksais[[#This Row],[Dablībnieka numurs]],PM_Cuka[Dablībnieka numurs],0),12)</f>
        <v>0</v>
      </c>
      <c r="G351" s="215" t="str">
        <f>INDEX(PM_Cuka[],MATCH(PM_Kompleksais[[#This Row],[Dablībnieka numurs]],PM_Cuka[Dablībnieka numurs],0),13)</f>
        <v>NAV</v>
      </c>
      <c r="H351" s="216">
        <f>INDEX(PM_Cuka[],MATCH(PM_Kompleksais[[#This Row],[Dablībnieka numurs]],PM_Cuka[Dablībnieka numurs],0),14)</f>
        <v>0</v>
      </c>
      <c r="I351" s="217">
        <f>INDEX(PM_EULopi[],MATCH(PM_Kompleksais[[#This Row],[Dablībnieka numurs]],PM_EULopi[Dablībnieka numurs],0),33)</f>
        <v>0</v>
      </c>
      <c r="J351" s="215" t="str">
        <f>INDEX(PM_EULopi[],MATCH(PM_Kompleksais[[#This Row],[Dablībnieka numurs]],PM_EULopi[Dablībnieka numurs],0),35)</f>
        <v>NAV</v>
      </c>
      <c r="K351" s="216">
        <f>INDEX(PM_EULopi[],MATCH(PM_Kompleksais[[#This Row],[Dablībnieka numurs]],PM_EULopi[Dablībnieka numurs],0),36)</f>
        <v>0</v>
      </c>
      <c r="L351" s="217">
        <f>INDEX(PM_Sportings[],MATCH(PM_Kompleksais[[#This Row],[Dablībnieka numurs]],PM_Sportings[Dablībnieka numurs],0),6)</f>
        <v>0</v>
      </c>
      <c r="M351" s="215" t="str">
        <f>INDEX(PM_Sportings[],MATCH(PM_Kompleksais[[#This Row],[Dablībnieka numurs]],PM_Sportings[Dablībnieka numurs],0),7)</f>
        <v>NAV</v>
      </c>
      <c r="N351" s="216">
        <f>INDEX(PM_Sportings[],MATCH(PM_Kompleksais[[#This Row],[Dablībnieka numurs]],PM_Sportings[Dablībnieka numurs],0),8)</f>
        <v>0</v>
      </c>
      <c r="O35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1" s="220" t="str">
        <f>IF(ISNUMBER(PM_Kompleksais[[#This Row],[Vietu
Summa
(AUTO)]]),RANK(PM_Kompleksais[[#This Row],[Vietu
Summa
(AUTO)]],PM_Kompleksais[Vietu
Summa
(AUTO)],1),"Trūkst Rezultāts")</f>
        <v>Trūkst Rezultāts</v>
      </c>
      <c r="R35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2" spans="2:18" ht="15" x14ac:dyDescent="0.25">
      <c r="B352" s="90">
        <v>346</v>
      </c>
      <c r="C352" s="91">
        <f>INDEX(PM_Dalibnieki[],MATCH(PM_Kompleksais[[#This Row],[Dablībnieka numurs]],PM_Dalibnieki[Dablībnieka numurs],0),2)</f>
        <v>0</v>
      </c>
      <c r="D352" s="91">
        <f>INDEX(PM_Dalibnieki[],MATCH(PM_Kompleksais[[#This Row],[Dablībnieka numurs]],PM_Dalibnieki[Dablībnieka numurs],0),3)</f>
        <v>0</v>
      </c>
      <c r="E352" s="92">
        <f>INDEX(PM_Dalibnieki[],MATCH(PM_Kompleksais[[#This Row],[Dablībnieka numurs]],PM_Dalibnieki[Dablībnieka numurs],0),4)</f>
        <v>0</v>
      </c>
      <c r="F352" s="93">
        <f>INDEX(PM_Cuka[],MATCH(PM_Kompleksais[[#This Row],[Dablībnieka numurs]],PM_Cuka[Dablībnieka numurs],0),12)</f>
        <v>0</v>
      </c>
      <c r="G352" s="215" t="str">
        <f>INDEX(PM_Cuka[],MATCH(PM_Kompleksais[[#This Row],[Dablībnieka numurs]],PM_Cuka[Dablībnieka numurs],0),13)</f>
        <v>NAV</v>
      </c>
      <c r="H352" s="216">
        <f>INDEX(PM_Cuka[],MATCH(PM_Kompleksais[[#This Row],[Dablībnieka numurs]],PM_Cuka[Dablībnieka numurs],0),14)</f>
        <v>0</v>
      </c>
      <c r="I352" s="217">
        <f>INDEX(PM_EULopi[],MATCH(PM_Kompleksais[[#This Row],[Dablībnieka numurs]],PM_EULopi[Dablībnieka numurs],0),33)</f>
        <v>0</v>
      </c>
      <c r="J352" s="215" t="str">
        <f>INDEX(PM_EULopi[],MATCH(PM_Kompleksais[[#This Row],[Dablībnieka numurs]],PM_EULopi[Dablībnieka numurs],0),35)</f>
        <v>NAV</v>
      </c>
      <c r="K352" s="216">
        <f>INDEX(PM_EULopi[],MATCH(PM_Kompleksais[[#This Row],[Dablībnieka numurs]],PM_EULopi[Dablībnieka numurs],0),36)</f>
        <v>0</v>
      </c>
      <c r="L352" s="217">
        <f>INDEX(PM_Sportings[],MATCH(PM_Kompleksais[[#This Row],[Dablībnieka numurs]],PM_Sportings[Dablībnieka numurs],0),6)</f>
        <v>0</v>
      </c>
      <c r="M352" s="215" t="str">
        <f>INDEX(PM_Sportings[],MATCH(PM_Kompleksais[[#This Row],[Dablībnieka numurs]],PM_Sportings[Dablībnieka numurs],0),7)</f>
        <v>NAV</v>
      </c>
      <c r="N352" s="216">
        <f>INDEX(PM_Sportings[],MATCH(PM_Kompleksais[[#This Row],[Dablībnieka numurs]],PM_Sportings[Dablībnieka numurs],0),8)</f>
        <v>0</v>
      </c>
      <c r="O35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2" s="220" t="str">
        <f>IF(ISNUMBER(PM_Kompleksais[[#This Row],[Vietu
Summa
(AUTO)]]),RANK(PM_Kompleksais[[#This Row],[Vietu
Summa
(AUTO)]],PM_Kompleksais[Vietu
Summa
(AUTO)],1),"Trūkst Rezultāts")</f>
        <v>Trūkst Rezultāts</v>
      </c>
      <c r="R35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3" spans="2:18" ht="15" x14ac:dyDescent="0.25">
      <c r="B353" s="90">
        <v>347</v>
      </c>
      <c r="C353" s="91">
        <f>INDEX(PM_Dalibnieki[],MATCH(PM_Kompleksais[[#This Row],[Dablībnieka numurs]],PM_Dalibnieki[Dablībnieka numurs],0),2)</f>
        <v>0</v>
      </c>
      <c r="D353" s="91">
        <f>INDEX(PM_Dalibnieki[],MATCH(PM_Kompleksais[[#This Row],[Dablībnieka numurs]],PM_Dalibnieki[Dablībnieka numurs],0),3)</f>
        <v>0</v>
      </c>
      <c r="E353" s="92">
        <f>INDEX(PM_Dalibnieki[],MATCH(PM_Kompleksais[[#This Row],[Dablībnieka numurs]],PM_Dalibnieki[Dablībnieka numurs],0),4)</f>
        <v>0</v>
      </c>
      <c r="F353" s="93">
        <f>INDEX(PM_Cuka[],MATCH(PM_Kompleksais[[#This Row],[Dablībnieka numurs]],PM_Cuka[Dablībnieka numurs],0),12)</f>
        <v>0</v>
      </c>
      <c r="G353" s="215" t="str">
        <f>INDEX(PM_Cuka[],MATCH(PM_Kompleksais[[#This Row],[Dablībnieka numurs]],PM_Cuka[Dablībnieka numurs],0),13)</f>
        <v>NAV</v>
      </c>
      <c r="H353" s="216">
        <f>INDEX(PM_Cuka[],MATCH(PM_Kompleksais[[#This Row],[Dablībnieka numurs]],PM_Cuka[Dablībnieka numurs],0),14)</f>
        <v>0</v>
      </c>
      <c r="I353" s="217">
        <f>INDEX(PM_EULopi[],MATCH(PM_Kompleksais[[#This Row],[Dablībnieka numurs]],PM_EULopi[Dablībnieka numurs],0),33)</f>
        <v>0</v>
      </c>
      <c r="J353" s="215" t="str">
        <f>INDEX(PM_EULopi[],MATCH(PM_Kompleksais[[#This Row],[Dablībnieka numurs]],PM_EULopi[Dablībnieka numurs],0),35)</f>
        <v>NAV</v>
      </c>
      <c r="K353" s="216">
        <f>INDEX(PM_EULopi[],MATCH(PM_Kompleksais[[#This Row],[Dablībnieka numurs]],PM_EULopi[Dablībnieka numurs],0),36)</f>
        <v>0</v>
      </c>
      <c r="L353" s="217">
        <f>INDEX(PM_Sportings[],MATCH(PM_Kompleksais[[#This Row],[Dablībnieka numurs]],PM_Sportings[Dablībnieka numurs],0),6)</f>
        <v>0</v>
      </c>
      <c r="M353" s="215" t="str">
        <f>INDEX(PM_Sportings[],MATCH(PM_Kompleksais[[#This Row],[Dablībnieka numurs]],PM_Sportings[Dablībnieka numurs],0),7)</f>
        <v>NAV</v>
      </c>
      <c r="N353" s="216">
        <f>INDEX(PM_Sportings[],MATCH(PM_Kompleksais[[#This Row],[Dablībnieka numurs]],PM_Sportings[Dablībnieka numurs],0),8)</f>
        <v>0</v>
      </c>
      <c r="O35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3" s="220" t="str">
        <f>IF(ISNUMBER(PM_Kompleksais[[#This Row],[Vietu
Summa
(AUTO)]]),RANK(PM_Kompleksais[[#This Row],[Vietu
Summa
(AUTO)]],PM_Kompleksais[Vietu
Summa
(AUTO)],1),"Trūkst Rezultāts")</f>
        <v>Trūkst Rezultāts</v>
      </c>
      <c r="R35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4" spans="2:18" ht="15" x14ac:dyDescent="0.25">
      <c r="B354" s="90">
        <v>348</v>
      </c>
      <c r="C354" s="91">
        <f>INDEX(PM_Dalibnieki[],MATCH(PM_Kompleksais[[#This Row],[Dablībnieka numurs]],PM_Dalibnieki[Dablībnieka numurs],0),2)</f>
        <v>0</v>
      </c>
      <c r="D354" s="91">
        <f>INDEX(PM_Dalibnieki[],MATCH(PM_Kompleksais[[#This Row],[Dablībnieka numurs]],PM_Dalibnieki[Dablībnieka numurs],0),3)</f>
        <v>0</v>
      </c>
      <c r="E354" s="92">
        <f>INDEX(PM_Dalibnieki[],MATCH(PM_Kompleksais[[#This Row],[Dablībnieka numurs]],PM_Dalibnieki[Dablībnieka numurs],0),4)</f>
        <v>0</v>
      </c>
      <c r="F354" s="93">
        <f>INDEX(PM_Cuka[],MATCH(PM_Kompleksais[[#This Row],[Dablībnieka numurs]],PM_Cuka[Dablībnieka numurs],0),12)</f>
        <v>0</v>
      </c>
      <c r="G354" s="215" t="str">
        <f>INDEX(PM_Cuka[],MATCH(PM_Kompleksais[[#This Row],[Dablībnieka numurs]],PM_Cuka[Dablībnieka numurs],0),13)</f>
        <v>NAV</v>
      </c>
      <c r="H354" s="216">
        <f>INDEX(PM_Cuka[],MATCH(PM_Kompleksais[[#This Row],[Dablībnieka numurs]],PM_Cuka[Dablībnieka numurs],0),14)</f>
        <v>0</v>
      </c>
      <c r="I354" s="217">
        <f>INDEX(PM_EULopi[],MATCH(PM_Kompleksais[[#This Row],[Dablībnieka numurs]],PM_EULopi[Dablībnieka numurs],0),33)</f>
        <v>0</v>
      </c>
      <c r="J354" s="215" t="str">
        <f>INDEX(PM_EULopi[],MATCH(PM_Kompleksais[[#This Row],[Dablībnieka numurs]],PM_EULopi[Dablībnieka numurs],0),35)</f>
        <v>NAV</v>
      </c>
      <c r="K354" s="216">
        <f>INDEX(PM_EULopi[],MATCH(PM_Kompleksais[[#This Row],[Dablībnieka numurs]],PM_EULopi[Dablībnieka numurs],0),36)</f>
        <v>0</v>
      </c>
      <c r="L354" s="217">
        <f>INDEX(PM_Sportings[],MATCH(PM_Kompleksais[[#This Row],[Dablībnieka numurs]],PM_Sportings[Dablībnieka numurs],0),6)</f>
        <v>0</v>
      </c>
      <c r="M354" s="215" t="str">
        <f>INDEX(PM_Sportings[],MATCH(PM_Kompleksais[[#This Row],[Dablībnieka numurs]],PM_Sportings[Dablībnieka numurs],0),7)</f>
        <v>NAV</v>
      </c>
      <c r="N354" s="216">
        <f>INDEX(PM_Sportings[],MATCH(PM_Kompleksais[[#This Row],[Dablībnieka numurs]],PM_Sportings[Dablībnieka numurs],0),8)</f>
        <v>0</v>
      </c>
      <c r="O35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4" s="220" t="str">
        <f>IF(ISNUMBER(PM_Kompleksais[[#This Row],[Vietu
Summa
(AUTO)]]),RANK(PM_Kompleksais[[#This Row],[Vietu
Summa
(AUTO)]],PM_Kompleksais[Vietu
Summa
(AUTO)],1),"Trūkst Rezultāts")</f>
        <v>Trūkst Rezultāts</v>
      </c>
      <c r="R35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5" spans="2:18" ht="15" x14ac:dyDescent="0.25">
      <c r="B355" s="90">
        <v>349</v>
      </c>
      <c r="C355" s="91">
        <f>INDEX(PM_Dalibnieki[],MATCH(PM_Kompleksais[[#This Row],[Dablībnieka numurs]],PM_Dalibnieki[Dablībnieka numurs],0),2)</f>
        <v>0</v>
      </c>
      <c r="D355" s="91">
        <f>INDEX(PM_Dalibnieki[],MATCH(PM_Kompleksais[[#This Row],[Dablībnieka numurs]],PM_Dalibnieki[Dablībnieka numurs],0),3)</f>
        <v>0</v>
      </c>
      <c r="E355" s="92">
        <f>INDEX(PM_Dalibnieki[],MATCH(PM_Kompleksais[[#This Row],[Dablībnieka numurs]],PM_Dalibnieki[Dablībnieka numurs],0),4)</f>
        <v>0</v>
      </c>
      <c r="F355" s="93">
        <f>INDEX(PM_Cuka[],MATCH(PM_Kompleksais[[#This Row],[Dablībnieka numurs]],PM_Cuka[Dablībnieka numurs],0),12)</f>
        <v>0</v>
      </c>
      <c r="G355" s="215" t="str">
        <f>INDEX(PM_Cuka[],MATCH(PM_Kompleksais[[#This Row],[Dablībnieka numurs]],PM_Cuka[Dablībnieka numurs],0),13)</f>
        <v>NAV</v>
      </c>
      <c r="H355" s="216">
        <f>INDEX(PM_Cuka[],MATCH(PM_Kompleksais[[#This Row],[Dablībnieka numurs]],PM_Cuka[Dablībnieka numurs],0),14)</f>
        <v>0</v>
      </c>
      <c r="I355" s="217">
        <f>INDEX(PM_EULopi[],MATCH(PM_Kompleksais[[#This Row],[Dablībnieka numurs]],PM_EULopi[Dablībnieka numurs],0),33)</f>
        <v>0</v>
      </c>
      <c r="J355" s="215" t="str">
        <f>INDEX(PM_EULopi[],MATCH(PM_Kompleksais[[#This Row],[Dablībnieka numurs]],PM_EULopi[Dablībnieka numurs],0),35)</f>
        <v>NAV</v>
      </c>
      <c r="K355" s="216">
        <f>INDEX(PM_EULopi[],MATCH(PM_Kompleksais[[#This Row],[Dablībnieka numurs]],PM_EULopi[Dablībnieka numurs],0),36)</f>
        <v>0</v>
      </c>
      <c r="L355" s="217">
        <f>INDEX(PM_Sportings[],MATCH(PM_Kompleksais[[#This Row],[Dablībnieka numurs]],PM_Sportings[Dablībnieka numurs],0),6)</f>
        <v>0</v>
      </c>
      <c r="M355" s="215" t="str">
        <f>INDEX(PM_Sportings[],MATCH(PM_Kompleksais[[#This Row],[Dablībnieka numurs]],PM_Sportings[Dablībnieka numurs],0),7)</f>
        <v>NAV</v>
      </c>
      <c r="N355" s="216">
        <f>INDEX(PM_Sportings[],MATCH(PM_Kompleksais[[#This Row],[Dablībnieka numurs]],PM_Sportings[Dablībnieka numurs],0),8)</f>
        <v>0</v>
      </c>
      <c r="O35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5" s="220" t="str">
        <f>IF(ISNUMBER(PM_Kompleksais[[#This Row],[Vietu
Summa
(AUTO)]]),RANK(PM_Kompleksais[[#This Row],[Vietu
Summa
(AUTO)]],PM_Kompleksais[Vietu
Summa
(AUTO)],1),"Trūkst Rezultāts")</f>
        <v>Trūkst Rezultāts</v>
      </c>
      <c r="R35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6" spans="2:18" ht="15" x14ac:dyDescent="0.25">
      <c r="B356" s="90">
        <v>350</v>
      </c>
      <c r="C356" s="91">
        <f>INDEX(PM_Dalibnieki[],MATCH(PM_Kompleksais[[#This Row],[Dablībnieka numurs]],PM_Dalibnieki[Dablībnieka numurs],0),2)</f>
        <v>0</v>
      </c>
      <c r="D356" s="91">
        <f>INDEX(PM_Dalibnieki[],MATCH(PM_Kompleksais[[#This Row],[Dablībnieka numurs]],PM_Dalibnieki[Dablībnieka numurs],0),3)</f>
        <v>0</v>
      </c>
      <c r="E356" s="92">
        <f>INDEX(PM_Dalibnieki[],MATCH(PM_Kompleksais[[#This Row],[Dablībnieka numurs]],PM_Dalibnieki[Dablībnieka numurs],0),4)</f>
        <v>0</v>
      </c>
      <c r="F356" s="93">
        <f>INDEX(PM_Cuka[],MATCH(PM_Kompleksais[[#This Row],[Dablībnieka numurs]],PM_Cuka[Dablībnieka numurs],0),12)</f>
        <v>0</v>
      </c>
      <c r="G356" s="215" t="str">
        <f>INDEX(PM_Cuka[],MATCH(PM_Kompleksais[[#This Row],[Dablībnieka numurs]],PM_Cuka[Dablībnieka numurs],0),13)</f>
        <v>NAV</v>
      </c>
      <c r="H356" s="216">
        <f>INDEX(PM_Cuka[],MATCH(PM_Kompleksais[[#This Row],[Dablībnieka numurs]],PM_Cuka[Dablībnieka numurs],0),14)</f>
        <v>0</v>
      </c>
      <c r="I356" s="217">
        <f>INDEX(PM_EULopi[],MATCH(PM_Kompleksais[[#This Row],[Dablībnieka numurs]],PM_EULopi[Dablībnieka numurs],0),33)</f>
        <v>0</v>
      </c>
      <c r="J356" s="215" t="str">
        <f>INDEX(PM_EULopi[],MATCH(PM_Kompleksais[[#This Row],[Dablībnieka numurs]],PM_EULopi[Dablībnieka numurs],0),35)</f>
        <v>NAV</v>
      </c>
      <c r="K356" s="216">
        <f>INDEX(PM_EULopi[],MATCH(PM_Kompleksais[[#This Row],[Dablībnieka numurs]],PM_EULopi[Dablībnieka numurs],0),36)</f>
        <v>0</v>
      </c>
      <c r="L356" s="217">
        <f>INDEX(PM_Sportings[],MATCH(PM_Kompleksais[[#This Row],[Dablībnieka numurs]],PM_Sportings[Dablībnieka numurs],0),6)</f>
        <v>0</v>
      </c>
      <c r="M356" s="215" t="str">
        <f>INDEX(PM_Sportings[],MATCH(PM_Kompleksais[[#This Row],[Dablībnieka numurs]],PM_Sportings[Dablībnieka numurs],0),7)</f>
        <v>NAV</v>
      </c>
      <c r="N356" s="216">
        <f>INDEX(PM_Sportings[],MATCH(PM_Kompleksais[[#This Row],[Dablībnieka numurs]],PM_Sportings[Dablībnieka numurs],0),8)</f>
        <v>0</v>
      </c>
      <c r="O35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6" s="220" t="str">
        <f>IF(ISNUMBER(PM_Kompleksais[[#This Row],[Vietu
Summa
(AUTO)]]),RANK(PM_Kompleksais[[#This Row],[Vietu
Summa
(AUTO)]],PM_Kompleksais[Vietu
Summa
(AUTO)],1),"Trūkst Rezultāts")</f>
        <v>Trūkst Rezultāts</v>
      </c>
      <c r="R35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7" spans="2:18" ht="15" x14ac:dyDescent="0.25">
      <c r="B357" s="90">
        <v>351</v>
      </c>
      <c r="C357" s="91">
        <f>INDEX(PM_Dalibnieki[],MATCH(PM_Kompleksais[[#This Row],[Dablībnieka numurs]],PM_Dalibnieki[Dablībnieka numurs],0),2)</f>
        <v>0</v>
      </c>
      <c r="D357" s="91">
        <f>INDEX(PM_Dalibnieki[],MATCH(PM_Kompleksais[[#This Row],[Dablībnieka numurs]],PM_Dalibnieki[Dablībnieka numurs],0),3)</f>
        <v>0</v>
      </c>
      <c r="E357" s="92">
        <f>INDEX(PM_Dalibnieki[],MATCH(PM_Kompleksais[[#This Row],[Dablībnieka numurs]],PM_Dalibnieki[Dablībnieka numurs],0),4)</f>
        <v>0</v>
      </c>
      <c r="F357" s="93">
        <f>INDEX(PM_Cuka[],MATCH(PM_Kompleksais[[#This Row],[Dablībnieka numurs]],PM_Cuka[Dablībnieka numurs],0),12)</f>
        <v>0</v>
      </c>
      <c r="G357" s="215" t="str">
        <f>INDEX(PM_Cuka[],MATCH(PM_Kompleksais[[#This Row],[Dablībnieka numurs]],PM_Cuka[Dablībnieka numurs],0),13)</f>
        <v>NAV</v>
      </c>
      <c r="H357" s="216">
        <f>INDEX(PM_Cuka[],MATCH(PM_Kompleksais[[#This Row],[Dablībnieka numurs]],PM_Cuka[Dablībnieka numurs],0),14)</f>
        <v>0</v>
      </c>
      <c r="I357" s="217">
        <f>INDEX(PM_EULopi[],MATCH(PM_Kompleksais[[#This Row],[Dablībnieka numurs]],PM_EULopi[Dablībnieka numurs],0),33)</f>
        <v>0</v>
      </c>
      <c r="J357" s="215" t="str">
        <f>INDEX(PM_EULopi[],MATCH(PM_Kompleksais[[#This Row],[Dablībnieka numurs]],PM_EULopi[Dablībnieka numurs],0),35)</f>
        <v>NAV</v>
      </c>
      <c r="K357" s="216">
        <f>INDEX(PM_EULopi[],MATCH(PM_Kompleksais[[#This Row],[Dablībnieka numurs]],PM_EULopi[Dablībnieka numurs],0),36)</f>
        <v>0</v>
      </c>
      <c r="L357" s="217">
        <f>INDEX(PM_Sportings[],MATCH(PM_Kompleksais[[#This Row],[Dablībnieka numurs]],PM_Sportings[Dablībnieka numurs],0),6)</f>
        <v>0</v>
      </c>
      <c r="M357" s="215" t="str">
        <f>INDEX(PM_Sportings[],MATCH(PM_Kompleksais[[#This Row],[Dablībnieka numurs]],PM_Sportings[Dablībnieka numurs],0),7)</f>
        <v>NAV</v>
      </c>
      <c r="N357" s="216">
        <f>INDEX(PM_Sportings[],MATCH(PM_Kompleksais[[#This Row],[Dablībnieka numurs]],PM_Sportings[Dablībnieka numurs],0),8)</f>
        <v>0</v>
      </c>
      <c r="O35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7" s="220" t="str">
        <f>IF(ISNUMBER(PM_Kompleksais[[#This Row],[Vietu
Summa
(AUTO)]]),RANK(PM_Kompleksais[[#This Row],[Vietu
Summa
(AUTO)]],PM_Kompleksais[Vietu
Summa
(AUTO)],1),"Trūkst Rezultāts")</f>
        <v>Trūkst Rezultāts</v>
      </c>
      <c r="R35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8" spans="2:18" ht="15" x14ac:dyDescent="0.25">
      <c r="B358" s="90">
        <v>352</v>
      </c>
      <c r="C358" s="91">
        <f>INDEX(PM_Dalibnieki[],MATCH(PM_Kompleksais[[#This Row],[Dablībnieka numurs]],PM_Dalibnieki[Dablībnieka numurs],0),2)</f>
        <v>0</v>
      </c>
      <c r="D358" s="91">
        <f>INDEX(PM_Dalibnieki[],MATCH(PM_Kompleksais[[#This Row],[Dablībnieka numurs]],PM_Dalibnieki[Dablībnieka numurs],0),3)</f>
        <v>0</v>
      </c>
      <c r="E358" s="92">
        <f>INDEX(PM_Dalibnieki[],MATCH(PM_Kompleksais[[#This Row],[Dablībnieka numurs]],PM_Dalibnieki[Dablībnieka numurs],0),4)</f>
        <v>0</v>
      </c>
      <c r="F358" s="93">
        <f>INDEX(PM_Cuka[],MATCH(PM_Kompleksais[[#This Row],[Dablībnieka numurs]],PM_Cuka[Dablībnieka numurs],0),12)</f>
        <v>0</v>
      </c>
      <c r="G358" s="215" t="str">
        <f>INDEX(PM_Cuka[],MATCH(PM_Kompleksais[[#This Row],[Dablībnieka numurs]],PM_Cuka[Dablībnieka numurs],0),13)</f>
        <v>NAV</v>
      </c>
      <c r="H358" s="216">
        <f>INDEX(PM_Cuka[],MATCH(PM_Kompleksais[[#This Row],[Dablībnieka numurs]],PM_Cuka[Dablībnieka numurs],0),14)</f>
        <v>0</v>
      </c>
      <c r="I358" s="217">
        <f>INDEX(PM_EULopi[],MATCH(PM_Kompleksais[[#This Row],[Dablībnieka numurs]],PM_EULopi[Dablībnieka numurs],0),33)</f>
        <v>0</v>
      </c>
      <c r="J358" s="215" t="str">
        <f>INDEX(PM_EULopi[],MATCH(PM_Kompleksais[[#This Row],[Dablībnieka numurs]],PM_EULopi[Dablībnieka numurs],0),35)</f>
        <v>NAV</v>
      </c>
      <c r="K358" s="216">
        <f>INDEX(PM_EULopi[],MATCH(PM_Kompleksais[[#This Row],[Dablībnieka numurs]],PM_EULopi[Dablībnieka numurs],0),36)</f>
        <v>0</v>
      </c>
      <c r="L358" s="217">
        <f>INDEX(PM_Sportings[],MATCH(PM_Kompleksais[[#This Row],[Dablībnieka numurs]],PM_Sportings[Dablībnieka numurs],0),6)</f>
        <v>0</v>
      </c>
      <c r="M358" s="215" t="str">
        <f>INDEX(PM_Sportings[],MATCH(PM_Kompleksais[[#This Row],[Dablībnieka numurs]],PM_Sportings[Dablībnieka numurs],0),7)</f>
        <v>NAV</v>
      </c>
      <c r="N358" s="216">
        <f>INDEX(PM_Sportings[],MATCH(PM_Kompleksais[[#This Row],[Dablībnieka numurs]],PM_Sportings[Dablībnieka numurs],0),8)</f>
        <v>0</v>
      </c>
      <c r="O35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8" s="220" t="str">
        <f>IF(ISNUMBER(PM_Kompleksais[[#This Row],[Vietu
Summa
(AUTO)]]),RANK(PM_Kompleksais[[#This Row],[Vietu
Summa
(AUTO)]],PM_Kompleksais[Vietu
Summa
(AUTO)],1),"Trūkst Rezultāts")</f>
        <v>Trūkst Rezultāts</v>
      </c>
      <c r="R35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59" spans="2:18" ht="15" x14ac:dyDescent="0.25">
      <c r="B359" s="90">
        <v>353</v>
      </c>
      <c r="C359" s="91">
        <f>INDEX(PM_Dalibnieki[],MATCH(PM_Kompleksais[[#This Row],[Dablībnieka numurs]],PM_Dalibnieki[Dablībnieka numurs],0),2)</f>
        <v>0</v>
      </c>
      <c r="D359" s="91">
        <f>INDEX(PM_Dalibnieki[],MATCH(PM_Kompleksais[[#This Row],[Dablībnieka numurs]],PM_Dalibnieki[Dablībnieka numurs],0),3)</f>
        <v>0</v>
      </c>
      <c r="E359" s="92">
        <f>INDEX(PM_Dalibnieki[],MATCH(PM_Kompleksais[[#This Row],[Dablībnieka numurs]],PM_Dalibnieki[Dablībnieka numurs],0),4)</f>
        <v>0</v>
      </c>
      <c r="F359" s="93">
        <f>INDEX(PM_Cuka[],MATCH(PM_Kompleksais[[#This Row],[Dablībnieka numurs]],PM_Cuka[Dablībnieka numurs],0),12)</f>
        <v>0</v>
      </c>
      <c r="G359" s="215" t="str">
        <f>INDEX(PM_Cuka[],MATCH(PM_Kompleksais[[#This Row],[Dablībnieka numurs]],PM_Cuka[Dablībnieka numurs],0),13)</f>
        <v>NAV</v>
      </c>
      <c r="H359" s="216">
        <f>INDEX(PM_Cuka[],MATCH(PM_Kompleksais[[#This Row],[Dablībnieka numurs]],PM_Cuka[Dablībnieka numurs],0),14)</f>
        <v>0</v>
      </c>
      <c r="I359" s="217">
        <f>INDEX(PM_EULopi[],MATCH(PM_Kompleksais[[#This Row],[Dablībnieka numurs]],PM_EULopi[Dablībnieka numurs],0),33)</f>
        <v>0</v>
      </c>
      <c r="J359" s="215" t="str">
        <f>INDEX(PM_EULopi[],MATCH(PM_Kompleksais[[#This Row],[Dablībnieka numurs]],PM_EULopi[Dablībnieka numurs],0),35)</f>
        <v>NAV</v>
      </c>
      <c r="K359" s="216">
        <f>INDEX(PM_EULopi[],MATCH(PM_Kompleksais[[#This Row],[Dablībnieka numurs]],PM_EULopi[Dablībnieka numurs],0),36)</f>
        <v>0</v>
      </c>
      <c r="L359" s="217">
        <f>INDEX(PM_Sportings[],MATCH(PM_Kompleksais[[#This Row],[Dablībnieka numurs]],PM_Sportings[Dablībnieka numurs],0),6)</f>
        <v>0</v>
      </c>
      <c r="M359" s="215" t="str">
        <f>INDEX(PM_Sportings[],MATCH(PM_Kompleksais[[#This Row],[Dablībnieka numurs]],PM_Sportings[Dablībnieka numurs],0),7)</f>
        <v>NAV</v>
      </c>
      <c r="N359" s="216">
        <f>INDEX(PM_Sportings[],MATCH(PM_Kompleksais[[#This Row],[Dablībnieka numurs]],PM_Sportings[Dablībnieka numurs],0),8)</f>
        <v>0</v>
      </c>
      <c r="O35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5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59" s="220" t="str">
        <f>IF(ISNUMBER(PM_Kompleksais[[#This Row],[Vietu
Summa
(AUTO)]]),RANK(PM_Kompleksais[[#This Row],[Vietu
Summa
(AUTO)]],PM_Kompleksais[Vietu
Summa
(AUTO)],1),"Trūkst Rezultāts")</f>
        <v>Trūkst Rezultāts</v>
      </c>
      <c r="R35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0" spans="2:18" ht="15" x14ac:dyDescent="0.25">
      <c r="B360" s="90">
        <v>354</v>
      </c>
      <c r="C360" s="91">
        <f>INDEX(PM_Dalibnieki[],MATCH(PM_Kompleksais[[#This Row],[Dablībnieka numurs]],PM_Dalibnieki[Dablībnieka numurs],0),2)</f>
        <v>0</v>
      </c>
      <c r="D360" s="91">
        <f>INDEX(PM_Dalibnieki[],MATCH(PM_Kompleksais[[#This Row],[Dablībnieka numurs]],PM_Dalibnieki[Dablībnieka numurs],0),3)</f>
        <v>0</v>
      </c>
      <c r="E360" s="92">
        <f>INDEX(PM_Dalibnieki[],MATCH(PM_Kompleksais[[#This Row],[Dablībnieka numurs]],PM_Dalibnieki[Dablībnieka numurs],0),4)</f>
        <v>0</v>
      </c>
      <c r="F360" s="93">
        <f>INDEX(PM_Cuka[],MATCH(PM_Kompleksais[[#This Row],[Dablībnieka numurs]],PM_Cuka[Dablībnieka numurs],0),12)</f>
        <v>0</v>
      </c>
      <c r="G360" s="215" t="str">
        <f>INDEX(PM_Cuka[],MATCH(PM_Kompleksais[[#This Row],[Dablībnieka numurs]],PM_Cuka[Dablībnieka numurs],0),13)</f>
        <v>NAV</v>
      </c>
      <c r="H360" s="216">
        <f>INDEX(PM_Cuka[],MATCH(PM_Kompleksais[[#This Row],[Dablībnieka numurs]],PM_Cuka[Dablībnieka numurs],0),14)</f>
        <v>0</v>
      </c>
      <c r="I360" s="217">
        <f>INDEX(PM_EULopi[],MATCH(PM_Kompleksais[[#This Row],[Dablībnieka numurs]],PM_EULopi[Dablībnieka numurs],0),33)</f>
        <v>0</v>
      </c>
      <c r="J360" s="215" t="str">
        <f>INDEX(PM_EULopi[],MATCH(PM_Kompleksais[[#This Row],[Dablībnieka numurs]],PM_EULopi[Dablībnieka numurs],0),35)</f>
        <v>NAV</v>
      </c>
      <c r="K360" s="216">
        <f>INDEX(PM_EULopi[],MATCH(PM_Kompleksais[[#This Row],[Dablībnieka numurs]],PM_EULopi[Dablībnieka numurs],0),36)</f>
        <v>0</v>
      </c>
      <c r="L360" s="217">
        <f>INDEX(PM_Sportings[],MATCH(PM_Kompleksais[[#This Row],[Dablībnieka numurs]],PM_Sportings[Dablībnieka numurs],0),6)</f>
        <v>0</v>
      </c>
      <c r="M360" s="215" t="str">
        <f>INDEX(PM_Sportings[],MATCH(PM_Kompleksais[[#This Row],[Dablībnieka numurs]],PM_Sportings[Dablībnieka numurs],0),7)</f>
        <v>NAV</v>
      </c>
      <c r="N360" s="216">
        <f>INDEX(PM_Sportings[],MATCH(PM_Kompleksais[[#This Row],[Dablībnieka numurs]],PM_Sportings[Dablībnieka numurs],0),8)</f>
        <v>0</v>
      </c>
      <c r="O36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0" s="220" t="str">
        <f>IF(ISNUMBER(PM_Kompleksais[[#This Row],[Vietu
Summa
(AUTO)]]),RANK(PM_Kompleksais[[#This Row],[Vietu
Summa
(AUTO)]],PM_Kompleksais[Vietu
Summa
(AUTO)],1),"Trūkst Rezultāts")</f>
        <v>Trūkst Rezultāts</v>
      </c>
      <c r="R36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1" spans="2:18" ht="15" x14ac:dyDescent="0.25">
      <c r="B361" s="90">
        <v>355</v>
      </c>
      <c r="C361" s="91">
        <f>INDEX(PM_Dalibnieki[],MATCH(PM_Kompleksais[[#This Row],[Dablībnieka numurs]],PM_Dalibnieki[Dablībnieka numurs],0),2)</f>
        <v>0</v>
      </c>
      <c r="D361" s="91">
        <f>INDEX(PM_Dalibnieki[],MATCH(PM_Kompleksais[[#This Row],[Dablībnieka numurs]],PM_Dalibnieki[Dablībnieka numurs],0),3)</f>
        <v>0</v>
      </c>
      <c r="E361" s="92">
        <f>INDEX(PM_Dalibnieki[],MATCH(PM_Kompleksais[[#This Row],[Dablībnieka numurs]],PM_Dalibnieki[Dablībnieka numurs],0),4)</f>
        <v>0</v>
      </c>
      <c r="F361" s="93">
        <f>INDEX(PM_Cuka[],MATCH(PM_Kompleksais[[#This Row],[Dablībnieka numurs]],PM_Cuka[Dablībnieka numurs],0),12)</f>
        <v>0</v>
      </c>
      <c r="G361" s="215" t="str">
        <f>INDEX(PM_Cuka[],MATCH(PM_Kompleksais[[#This Row],[Dablībnieka numurs]],PM_Cuka[Dablībnieka numurs],0),13)</f>
        <v>NAV</v>
      </c>
      <c r="H361" s="216">
        <f>INDEX(PM_Cuka[],MATCH(PM_Kompleksais[[#This Row],[Dablībnieka numurs]],PM_Cuka[Dablībnieka numurs],0),14)</f>
        <v>0</v>
      </c>
      <c r="I361" s="217">
        <f>INDEX(PM_EULopi[],MATCH(PM_Kompleksais[[#This Row],[Dablībnieka numurs]],PM_EULopi[Dablībnieka numurs],0),33)</f>
        <v>0</v>
      </c>
      <c r="J361" s="215" t="str">
        <f>INDEX(PM_EULopi[],MATCH(PM_Kompleksais[[#This Row],[Dablībnieka numurs]],PM_EULopi[Dablībnieka numurs],0),35)</f>
        <v>NAV</v>
      </c>
      <c r="K361" s="216">
        <f>INDEX(PM_EULopi[],MATCH(PM_Kompleksais[[#This Row],[Dablībnieka numurs]],PM_EULopi[Dablībnieka numurs],0),36)</f>
        <v>0</v>
      </c>
      <c r="L361" s="217">
        <f>INDEX(PM_Sportings[],MATCH(PM_Kompleksais[[#This Row],[Dablībnieka numurs]],PM_Sportings[Dablībnieka numurs],0),6)</f>
        <v>0</v>
      </c>
      <c r="M361" s="215" t="str">
        <f>INDEX(PM_Sportings[],MATCH(PM_Kompleksais[[#This Row],[Dablībnieka numurs]],PM_Sportings[Dablībnieka numurs],0),7)</f>
        <v>NAV</v>
      </c>
      <c r="N361" s="216">
        <f>INDEX(PM_Sportings[],MATCH(PM_Kompleksais[[#This Row],[Dablībnieka numurs]],PM_Sportings[Dablībnieka numurs],0),8)</f>
        <v>0</v>
      </c>
      <c r="O36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1" s="220" t="str">
        <f>IF(ISNUMBER(PM_Kompleksais[[#This Row],[Vietu
Summa
(AUTO)]]),RANK(PM_Kompleksais[[#This Row],[Vietu
Summa
(AUTO)]],PM_Kompleksais[Vietu
Summa
(AUTO)],1),"Trūkst Rezultāts")</f>
        <v>Trūkst Rezultāts</v>
      </c>
      <c r="R36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2" spans="2:18" ht="15" x14ac:dyDescent="0.25">
      <c r="B362" s="90">
        <v>356</v>
      </c>
      <c r="C362" s="91">
        <f>INDEX(PM_Dalibnieki[],MATCH(PM_Kompleksais[[#This Row],[Dablībnieka numurs]],PM_Dalibnieki[Dablībnieka numurs],0),2)</f>
        <v>0</v>
      </c>
      <c r="D362" s="91">
        <f>INDEX(PM_Dalibnieki[],MATCH(PM_Kompleksais[[#This Row],[Dablībnieka numurs]],PM_Dalibnieki[Dablībnieka numurs],0),3)</f>
        <v>0</v>
      </c>
      <c r="E362" s="92">
        <f>INDEX(PM_Dalibnieki[],MATCH(PM_Kompleksais[[#This Row],[Dablībnieka numurs]],PM_Dalibnieki[Dablībnieka numurs],0),4)</f>
        <v>0</v>
      </c>
      <c r="F362" s="93">
        <f>INDEX(PM_Cuka[],MATCH(PM_Kompleksais[[#This Row],[Dablībnieka numurs]],PM_Cuka[Dablībnieka numurs],0),12)</f>
        <v>0</v>
      </c>
      <c r="G362" s="215" t="str">
        <f>INDEX(PM_Cuka[],MATCH(PM_Kompleksais[[#This Row],[Dablībnieka numurs]],PM_Cuka[Dablībnieka numurs],0),13)</f>
        <v>NAV</v>
      </c>
      <c r="H362" s="216">
        <f>INDEX(PM_Cuka[],MATCH(PM_Kompleksais[[#This Row],[Dablībnieka numurs]],PM_Cuka[Dablībnieka numurs],0),14)</f>
        <v>0</v>
      </c>
      <c r="I362" s="217">
        <f>INDEX(PM_EULopi[],MATCH(PM_Kompleksais[[#This Row],[Dablībnieka numurs]],PM_EULopi[Dablībnieka numurs],0),33)</f>
        <v>0</v>
      </c>
      <c r="J362" s="215" t="str">
        <f>INDEX(PM_EULopi[],MATCH(PM_Kompleksais[[#This Row],[Dablībnieka numurs]],PM_EULopi[Dablībnieka numurs],0),35)</f>
        <v>NAV</v>
      </c>
      <c r="K362" s="216">
        <f>INDEX(PM_EULopi[],MATCH(PM_Kompleksais[[#This Row],[Dablībnieka numurs]],PM_EULopi[Dablībnieka numurs],0),36)</f>
        <v>0</v>
      </c>
      <c r="L362" s="217">
        <f>INDEX(PM_Sportings[],MATCH(PM_Kompleksais[[#This Row],[Dablībnieka numurs]],PM_Sportings[Dablībnieka numurs],0),6)</f>
        <v>0</v>
      </c>
      <c r="M362" s="215" t="str">
        <f>INDEX(PM_Sportings[],MATCH(PM_Kompleksais[[#This Row],[Dablībnieka numurs]],PM_Sportings[Dablībnieka numurs],0),7)</f>
        <v>NAV</v>
      </c>
      <c r="N362" s="216">
        <f>INDEX(PM_Sportings[],MATCH(PM_Kompleksais[[#This Row],[Dablībnieka numurs]],PM_Sportings[Dablībnieka numurs],0),8)</f>
        <v>0</v>
      </c>
      <c r="O36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2" s="220" t="str">
        <f>IF(ISNUMBER(PM_Kompleksais[[#This Row],[Vietu
Summa
(AUTO)]]),RANK(PM_Kompleksais[[#This Row],[Vietu
Summa
(AUTO)]],PM_Kompleksais[Vietu
Summa
(AUTO)],1),"Trūkst Rezultāts")</f>
        <v>Trūkst Rezultāts</v>
      </c>
      <c r="R36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3" spans="2:18" ht="15" x14ac:dyDescent="0.25">
      <c r="B363" s="90">
        <v>357</v>
      </c>
      <c r="C363" s="91">
        <f>INDEX(PM_Dalibnieki[],MATCH(PM_Kompleksais[[#This Row],[Dablībnieka numurs]],PM_Dalibnieki[Dablībnieka numurs],0),2)</f>
        <v>0</v>
      </c>
      <c r="D363" s="91">
        <f>INDEX(PM_Dalibnieki[],MATCH(PM_Kompleksais[[#This Row],[Dablībnieka numurs]],PM_Dalibnieki[Dablībnieka numurs],0),3)</f>
        <v>0</v>
      </c>
      <c r="E363" s="92">
        <f>INDEX(PM_Dalibnieki[],MATCH(PM_Kompleksais[[#This Row],[Dablībnieka numurs]],PM_Dalibnieki[Dablībnieka numurs],0),4)</f>
        <v>0</v>
      </c>
      <c r="F363" s="93">
        <f>INDEX(PM_Cuka[],MATCH(PM_Kompleksais[[#This Row],[Dablībnieka numurs]],PM_Cuka[Dablībnieka numurs],0),12)</f>
        <v>0</v>
      </c>
      <c r="G363" s="215" t="str">
        <f>INDEX(PM_Cuka[],MATCH(PM_Kompleksais[[#This Row],[Dablībnieka numurs]],PM_Cuka[Dablībnieka numurs],0),13)</f>
        <v>NAV</v>
      </c>
      <c r="H363" s="216">
        <f>INDEX(PM_Cuka[],MATCH(PM_Kompleksais[[#This Row],[Dablībnieka numurs]],PM_Cuka[Dablībnieka numurs],0),14)</f>
        <v>0</v>
      </c>
      <c r="I363" s="217">
        <f>INDEX(PM_EULopi[],MATCH(PM_Kompleksais[[#This Row],[Dablībnieka numurs]],PM_EULopi[Dablībnieka numurs],0),33)</f>
        <v>0</v>
      </c>
      <c r="J363" s="215" t="str">
        <f>INDEX(PM_EULopi[],MATCH(PM_Kompleksais[[#This Row],[Dablībnieka numurs]],PM_EULopi[Dablībnieka numurs],0),35)</f>
        <v>NAV</v>
      </c>
      <c r="K363" s="216">
        <f>INDEX(PM_EULopi[],MATCH(PM_Kompleksais[[#This Row],[Dablībnieka numurs]],PM_EULopi[Dablībnieka numurs],0),36)</f>
        <v>0</v>
      </c>
      <c r="L363" s="217">
        <f>INDEX(PM_Sportings[],MATCH(PM_Kompleksais[[#This Row],[Dablībnieka numurs]],PM_Sportings[Dablībnieka numurs],0),6)</f>
        <v>0</v>
      </c>
      <c r="M363" s="215" t="str">
        <f>INDEX(PM_Sportings[],MATCH(PM_Kompleksais[[#This Row],[Dablībnieka numurs]],PM_Sportings[Dablībnieka numurs],0),7)</f>
        <v>NAV</v>
      </c>
      <c r="N363" s="216">
        <f>INDEX(PM_Sportings[],MATCH(PM_Kompleksais[[#This Row],[Dablībnieka numurs]],PM_Sportings[Dablībnieka numurs],0),8)</f>
        <v>0</v>
      </c>
      <c r="O36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3" s="220" t="str">
        <f>IF(ISNUMBER(PM_Kompleksais[[#This Row],[Vietu
Summa
(AUTO)]]),RANK(PM_Kompleksais[[#This Row],[Vietu
Summa
(AUTO)]],PM_Kompleksais[Vietu
Summa
(AUTO)],1),"Trūkst Rezultāts")</f>
        <v>Trūkst Rezultāts</v>
      </c>
      <c r="R36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4" spans="2:18" ht="15" x14ac:dyDescent="0.25">
      <c r="B364" s="90">
        <v>358</v>
      </c>
      <c r="C364" s="91">
        <f>INDEX(PM_Dalibnieki[],MATCH(PM_Kompleksais[[#This Row],[Dablībnieka numurs]],PM_Dalibnieki[Dablībnieka numurs],0),2)</f>
        <v>0</v>
      </c>
      <c r="D364" s="91">
        <f>INDEX(PM_Dalibnieki[],MATCH(PM_Kompleksais[[#This Row],[Dablībnieka numurs]],PM_Dalibnieki[Dablībnieka numurs],0),3)</f>
        <v>0</v>
      </c>
      <c r="E364" s="92">
        <f>INDEX(PM_Dalibnieki[],MATCH(PM_Kompleksais[[#This Row],[Dablībnieka numurs]],PM_Dalibnieki[Dablībnieka numurs],0),4)</f>
        <v>0</v>
      </c>
      <c r="F364" s="93">
        <f>INDEX(PM_Cuka[],MATCH(PM_Kompleksais[[#This Row],[Dablībnieka numurs]],PM_Cuka[Dablībnieka numurs],0),12)</f>
        <v>0</v>
      </c>
      <c r="G364" s="215" t="str">
        <f>INDEX(PM_Cuka[],MATCH(PM_Kompleksais[[#This Row],[Dablībnieka numurs]],PM_Cuka[Dablībnieka numurs],0),13)</f>
        <v>NAV</v>
      </c>
      <c r="H364" s="216">
        <f>INDEX(PM_Cuka[],MATCH(PM_Kompleksais[[#This Row],[Dablībnieka numurs]],PM_Cuka[Dablībnieka numurs],0),14)</f>
        <v>0</v>
      </c>
      <c r="I364" s="217">
        <f>INDEX(PM_EULopi[],MATCH(PM_Kompleksais[[#This Row],[Dablībnieka numurs]],PM_EULopi[Dablībnieka numurs],0),33)</f>
        <v>0</v>
      </c>
      <c r="J364" s="215" t="str">
        <f>INDEX(PM_EULopi[],MATCH(PM_Kompleksais[[#This Row],[Dablībnieka numurs]],PM_EULopi[Dablībnieka numurs],0),35)</f>
        <v>NAV</v>
      </c>
      <c r="K364" s="216">
        <f>INDEX(PM_EULopi[],MATCH(PM_Kompleksais[[#This Row],[Dablībnieka numurs]],PM_EULopi[Dablībnieka numurs],0),36)</f>
        <v>0</v>
      </c>
      <c r="L364" s="217">
        <f>INDEX(PM_Sportings[],MATCH(PM_Kompleksais[[#This Row],[Dablībnieka numurs]],PM_Sportings[Dablībnieka numurs],0),6)</f>
        <v>0</v>
      </c>
      <c r="M364" s="215" t="str">
        <f>INDEX(PM_Sportings[],MATCH(PM_Kompleksais[[#This Row],[Dablībnieka numurs]],PM_Sportings[Dablībnieka numurs],0),7)</f>
        <v>NAV</v>
      </c>
      <c r="N364" s="216">
        <f>INDEX(PM_Sportings[],MATCH(PM_Kompleksais[[#This Row],[Dablībnieka numurs]],PM_Sportings[Dablībnieka numurs],0),8)</f>
        <v>0</v>
      </c>
      <c r="O36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4" s="220" t="str">
        <f>IF(ISNUMBER(PM_Kompleksais[[#This Row],[Vietu
Summa
(AUTO)]]),RANK(PM_Kompleksais[[#This Row],[Vietu
Summa
(AUTO)]],PM_Kompleksais[Vietu
Summa
(AUTO)],1),"Trūkst Rezultāts")</f>
        <v>Trūkst Rezultāts</v>
      </c>
      <c r="R36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5" spans="2:18" ht="15" x14ac:dyDescent="0.25">
      <c r="B365" s="90">
        <v>359</v>
      </c>
      <c r="C365" s="91">
        <f>INDEX(PM_Dalibnieki[],MATCH(PM_Kompleksais[[#This Row],[Dablībnieka numurs]],PM_Dalibnieki[Dablībnieka numurs],0),2)</f>
        <v>0</v>
      </c>
      <c r="D365" s="91">
        <f>INDEX(PM_Dalibnieki[],MATCH(PM_Kompleksais[[#This Row],[Dablībnieka numurs]],PM_Dalibnieki[Dablībnieka numurs],0),3)</f>
        <v>0</v>
      </c>
      <c r="E365" s="92">
        <f>INDEX(PM_Dalibnieki[],MATCH(PM_Kompleksais[[#This Row],[Dablībnieka numurs]],PM_Dalibnieki[Dablībnieka numurs],0),4)</f>
        <v>0</v>
      </c>
      <c r="F365" s="93">
        <f>INDEX(PM_Cuka[],MATCH(PM_Kompleksais[[#This Row],[Dablībnieka numurs]],PM_Cuka[Dablībnieka numurs],0),12)</f>
        <v>0</v>
      </c>
      <c r="G365" s="215" t="str">
        <f>INDEX(PM_Cuka[],MATCH(PM_Kompleksais[[#This Row],[Dablībnieka numurs]],PM_Cuka[Dablībnieka numurs],0),13)</f>
        <v>NAV</v>
      </c>
      <c r="H365" s="216">
        <f>INDEX(PM_Cuka[],MATCH(PM_Kompleksais[[#This Row],[Dablībnieka numurs]],PM_Cuka[Dablībnieka numurs],0),14)</f>
        <v>0</v>
      </c>
      <c r="I365" s="217">
        <f>INDEX(PM_EULopi[],MATCH(PM_Kompleksais[[#This Row],[Dablībnieka numurs]],PM_EULopi[Dablībnieka numurs],0),33)</f>
        <v>0</v>
      </c>
      <c r="J365" s="215" t="str">
        <f>INDEX(PM_EULopi[],MATCH(PM_Kompleksais[[#This Row],[Dablībnieka numurs]],PM_EULopi[Dablībnieka numurs],0),35)</f>
        <v>NAV</v>
      </c>
      <c r="K365" s="216">
        <f>INDEX(PM_EULopi[],MATCH(PM_Kompleksais[[#This Row],[Dablībnieka numurs]],PM_EULopi[Dablībnieka numurs],0),36)</f>
        <v>0</v>
      </c>
      <c r="L365" s="217">
        <f>INDEX(PM_Sportings[],MATCH(PM_Kompleksais[[#This Row],[Dablībnieka numurs]],PM_Sportings[Dablībnieka numurs],0),6)</f>
        <v>0</v>
      </c>
      <c r="M365" s="215" t="str">
        <f>INDEX(PM_Sportings[],MATCH(PM_Kompleksais[[#This Row],[Dablībnieka numurs]],PM_Sportings[Dablībnieka numurs],0),7)</f>
        <v>NAV</v>
      </c>
      <c r="N365" s="216">
        <f>INDEX(PM_Sportings[],MATCH(PM_Kompleksais[[#This Row],[Dablībnieka numurs]],PM_Sportings[Dablībnieka numurs],0),8)</f>
        <v>0</v>
      </c>
      <c r="O36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5" s="220" t="str">
        <f>IF(ISNUMBER(PM_Kompleksais[[#This Row],[Vietu
Summa
(AUTO)]]),RANK(PM_Kompleksais[[#This Row],[Vietu
Summa
(AUTO)]],PM_Kompleksais[Vietu
Summa
(AUTO)],1),"Trūkst Rezultāts")</f>
        <v>Trūkst Rezultāts</v>
      </c>
      <c r="R36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6" spans="2:18" ht="15" x14ac:dyDescent="0.25">
      <c r="B366" s="90">
        <v>360</v>
      </c>
      <c r="C366" s="91">
        <f>INDEX(PM_Dalibnieki[],MATCH(PM_Kompleksais[[#This Row],[Dablībnieka numurs]],PM_Dalibnieki[Dablībnieka numurs],0),2)</f>
        <v>0</v>
      </c>
      <c r="D366" s="91">
        <f>INDEX(PM_Dalibnieki[],MATCH(PM_Kompleksais[[#This Row],[Dablībnieka numurs]],PM_Dalibnieki[Dablībnieka numurs],0),3)</f>
        <v>0</v>
      </c>
      <c r="E366" s="92">
        <f>INDEX(PM_Dalibnieki[],MATCH(PM_Kompleksais[[#This Row],[Dablībnieka numurs]],PM_Dalibnieki[Dablībnieka numurs],0),4)</f>
        <v>0</v>
      </c>
      <c r="F366" s="93">
        <f>INDEX(PM_Cuka[],MATCH(PM_Kompleksais[[#This Row],[Dablībnieka numurs]],PM_Cuka[Dablībnieka numurs],0),12)</f>
        <v>0</v>
      </c>
      <c r="G366" s="215" t="str">
        <f>INDEX(PM_Cuka[],MATCH(PM_Kompleksais[[#This Row],[Dablībnieka numurs]],PM_Cuka[Dablībnieka numurs],0),13)</f>
        <v>NAV</v>
      </c>
      <c r="H366" s="216">
        <f>INDEX(PM_Cuka[],MATCH(PM_Kompleksais[[#This Row],[Dablībnieka numurs]],PM_Cuka[Dablībnieka numurs],0),14)</f>
        <v>0</v>
      </c>
      <c r="I366" s="217">
        <f>INDEX(PM_EULopi[],MATCH(PM_Kompleksais[[#This Row],[Dablībnieka numurs]],PM_EULopi[Dablībnieka numurs],0),33)</f>
        <v>0</v>
      </c>
      <c r="J366" s="215" t="str">
        <f>INDEX(PM_EULopi[],MATCH(PM_Kompleksais[[#This Row],[Dablībnieka numurs]],PM_EULopi[Dablībnieka numurs],0),35)</f>
        <v>NAV</v>
      </c>
      <c r="K366" s="216">
        <f>INDEX(PM_EULopi[],MATCH(PM_Kompleksais[[#This Row],[Dablībnieka numurs]],PM_EULopi[Dablībnieka numurs],0),36)</f>
        <v>0</v>
      </c>
      <c r="L366" s="217">
        <f>INDEX(PM_Sportings[],MATCH(PM_Kompleksais[[#This Row],[Dablībnieka numurs]],PM_Sportings[Dablībnieka numurs],0),6)</f>
        <v>0</v>
      </c>
      <c r="M366" s="215" t="str">
        <f>INDEX(PM_Sportings[],MATCH(PM_Kompleksais[[#This Row],[Dablībnieka numurs]],PM_Sportings[Dablībnieka numurs],0),7)</f>
        <v>NAV</v>
      </c>
      <c r="N366" s="216">
        <f>INDEX(PM_Sportings[],MATCH(PM_Kompleksais[[#This Row],[Dablībnieka numurs]],PM_Sportings[Dablībnieka numurs],0),8)</f>
        <v>0</v>
      </c>
      <c r="O36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6" s="220" t="str">
        <f>IF(ISNUMBER(PM_Kompleksais[[#This Row],[Vietu
Summa
(AUTO)]]),RANK(PM_Kompleksais[[#This Row],[Vietu
Summa
(AUTO)]],PM_Kompleksais[Vietu
Summa
(AUTO)],1),"Trūkst Rezultāts")</f>
        <v>Trūkst Rezultāts</v>
      </c>
      <c r="R36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7" spans="2:18" ht="15" x14ac:dyDescent="0.25">
      <c r="B367" s="90">
        <v>361</v>
      </c>
      <c r="C367" s="91">
        <f>INDEX(PM_Dalibnieki[],MATCH(PM_Kompleksais[[#This Row],[Dablībnieka numurs]],PM_Dalibnieki[Dablībnieka numurs],0),2)</f>
        <v>0</v>
      </c>
      <c r="D367" s="91">
        <f>INDEX(PM_Dalibnieki[],MATCH(PM_Kompleksais[[#This Row],[Dablībnieka numurs]],PM_Dalibnieki[Dablībnieka numurs],0),3)</f>
        <v>0</v>
      </c>
      <c r="E367" s="92">
        <f>INDEX(PM_Dalibnieki[],MATCH(PM_Kompleksais[[#This Row],[Dablībnieka numurs]],PM_Dalibnieki[Dablībnieka numurs],0),4)</f>
        <v>0</v>
      </c>
      <c r="F367" s="93">
        <f>INDEX(PM_Cuka[],MATCH(PM_Kompleksais[[#This Row],[Dablībnieka numurs]],PM_Cuka[Dablībnieka numurs],0),12)</f>
        <v>0</v>
      </c>
      <c r="G367" s="215" t="str">
        <f>INDEX(PM_Cuka[],MATCH(PM_Kompleksais[[#This Row],[Dablībnieka numurs]],PM_Cuka[Dablībnieka numurs],0),13)</f>
        <v>NAV</v>
      </c>
      <c r="H367" s="216">
        <f>INDEX(PM_Cuka[],MATCH(PM_Kompleksais[[#This Row],[Dablībnieka numurs]],PM_Cuka[Dablībnieka numurs],0),14)</f>
        <v>0</v>
      </c>
      <c r="I367" s="217">
        <f>INDEX(PM_EULopi[],MATCH(PM_Kompleksais[[#This Row],[Dablībnieka numurs]],PM_EULopi[Dablībnieka numurs],0),33)</f>
        <v>0</v>
      </c>
      <c r="J367" s="215" t="str">
        <f>INDEX(PM_EULopi[],MATCH(PM_Kompleksais[[#This Row],[Dablībnieka numurs]],PM_EULopi[Dablībnieka numurs],0),35)</f>
        <v>NAV</v>
      </c>
      <c r="K367" s="216">
        <f>INDEX(PM_EULopi[],MATCH(PM_Kompleksais[[#This Row],[Dablībnieka numurs]],PM_EULopi[Dablībnieka numurs],0),36)</f>
        <v>0</v>
      </c>
      <c r="L367" s="217">
        <f>INDEX(PM_Sportings[],MATCH(PM_Kompleksais[[#This Row],[Dablībnieka numurs]],PM_Sportings[Dablībnieka numurs],0),6)</f>
        <v>0</v>
      </c>
      <c r="M367" s="215" t="str">
        <f>INDEX(PM_Sportings[],MATCH(PM_Kompleksais[[#This Row],[Dablībnieka numurs]],PM_Sportings[Dablībnieka numurs],0),7)</f>
        <v>NAV</v>
      </c>
      <c r="N367" s="216">
        <f>INDEX(PM_Sportings[],MATCH(PM_Kompleksais[[#This Row],[Dablībnieka numurs]],PM_Sportings[Dablībnieka numurs],0),8)</f>
        <v>0</v>
      </c>
      <c r="O36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7" s="220" t="str">
        <f>IF(ISNUMBER(PM_Kompleksais[[#This Row],[Vietu
Summa
(AUTO)]]),RANK(PM_Kompleksais[[#This Row],[Vietu
Summa
(AUTO)]],PM_Kompleksais[Vietu
Summa
(AUTO)],1),"Trūkst Rezultāts")</f>
        <v>Trūkst Rezultāts</v>
      </c>
      <c r="R36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8" spans="2:18" ht="15" x14ac:dyDescent="0.25">
      <c r="B368" s="90">
        <v>362</v>
      </c>
      <c r="C368" s="91">
        <f>INDEX(PM_Dalibnieki[],MATCH(PM_Kompleksais[[#This Row],[Dablībnieka numurs]],PM_Dalibnieki[Dablībnieka numurs],0),2)</f>
        <v>0</v>
      </c>
      <c r="D368" s="91">
        <f>INDEX(PM_Dalibnieki[],MATCH(PM_Kompleksais[[#This Row],[Dablībnieka numurs]],PM_Dalibnieki[Dablībnieka numurs],0),3)</f>
        <v>0</v>
      </c>
      <c r="E368" s="92">
        <f>INDEX(PM_Dalibnieki[],MATCH(PM_Kompleksais[[#This Row],[Dablībnieka numurs]],PM_Dalibnieki[Dablībnieka numurs],0),4)</f>
        <v>0</v>
      </c>
      <c r="F368" s="93">
        <f>INDEX(PM_Cuka[],MATCH(PM_Kompleksais[[#This Row],[Dablībnieka numurs]],PM_Cuka[Dablībnieka numurs],0),12)</f>
        <v>0</v>
      </c>
      <c r="G368" s="215" t="str">
        <f>INDEX(PM_Cuka[],MATCH(PM_Kompleksais[[#This Row],[Dablībnieka numurs]],PM_Cuka[Dablībnieka numurs],0),13)</f>
        <v>NAV</v>
      </c>
      <c r="H368" s="216">
        <f>INDEX(PM_Cuka[],MATCH(PM_Kompleksais[[#This Row],[Dablībnieka numurs]],PM_Cuka[Dablībnieka numurs],0),14)</f>
        <v>0</v>
      </c>
      <c r="I368" s="217">
        <f>INDEX(PM_EULopi[],MATCH(PM_Kompleksais[[#This Row],[Dablībnieka numurs]],PM_EULopi[Dablībnieka numurs],0),33)</f>
        <v>0</v>
      </c>
      <c r="J368" s="215" t="str">
        <f>INDEX(PM_EULopi[],MATCH(PM_Kompleksais[[#This Row],[Dablībnieka numurs]],PM_EULopi[Dablībnieka numurs],0),35)</f>
        <v>NAV</v>
      </c>
      <c r="K368" s="216">
        <f>INDEX(PM_EULopi[],MATCH(PM_Kompleksais[[#This Row],[Dablībnieka numurs]],PM_EULopi[Dablībnieka numurs],0),36)</f>
        <v>0</v>
      </c>
      <c r="L368" s="217">
        <f>INDEX(PM_Sportings[],MATCH(PM_Kompleksais[[#This Row],[Dablībnieka numurs]],PM_Sportings[Dablībnieka numurs],0),6)</f>
        <v>0</v>
      </c>
      <c r="M368" s="215" t="str">
        <f>INDEX(PM_Sportings[],MATCH(PM_Kompleksais[[#This Row],[Dablībnieka numurs]],PM_Sportings[Dablībnieka numurs],0),7)</f>
        <v>NAV</v>
      </c>
      <c r="N368" s="216">
        <f>INDEX(PM_Sportings[],MATCH(PM_Kompleksais[[#This Row],[Dablībnieka numurs]],PM_Sportings[Dablībnieka numurs],0),8)</f>
        <v>0</v>
      </c>
      <c r="O36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8" s="220" t="str">
        <f>IF(ISNUMBER(PM_Kompleksais[[#This Row],[Vietu
Summa
(AUTO)]]),RANK(PM_Kompleksais[[#This Row],[Vietu
Summa
(AUTO)]],PM_Kompleksais[Vietu
Summa
(AUTO)],1),"Trūkst Rezultāts")</f>
        <v>Trūkst Rezultāts</v>
      </c>
      <c r="R36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69" spans="2:18" ht="15" x14ac:dyDescent="0.25">
      <c r="B369" s="90">
        <v>363</v>
      </c>
      <c r="C369" s="91">
        <f>INDEX(PM_Dalibnieki[],MATCH(PM_Kompleksais[[#This Row],[Dablībnieka numurs]],PM_Dalibnieki[Dablībnieka numurs],0),2)</f>
        <v>0</v>
      </c>
      <c r="D369" s="91">
        <f>INDEX(PM_Dalibnieki[],MATCH(PM_Kompleksais[[#This Row],[Dablībnieka numurs]],PM_Dalibnieki[Dablībnieka numurs],0),3)</f>
        <v>0</v>
      </c>
      <c r="E369" s="92">
        <f>INDEX(PM_Dalibnieki[],MATCH(PM_Kompleksais[[#This Row],[Dablībnieka numurs]],PM_Dalibnieki[Dablībnieka numurs],0),4)</f>
        <v>0</v>
      </c>
      <c r="F369" s="93">
        <f>INDEX(PM_Cuka[],MATCH(PM_Kompleksais[[#This Row],[Dablībnieka numurs]],PM_Cuka[Dablībnieka numurs],0),12)</f>
        <v>0</v>
      </c>
      <c r="G369" s="215" t="str">
        <f>INDEX(PM_Cuka[],MATCH(PM_Kompleksais[[#This Row],[Dablībnieka numurs]],PM_Cuka[Dablībnieka numurs],0),13)</f>
        <v>NAV</v>
      </c>
      <c r="H369" s="216">
        <f>INDEX(PM_Cuka[],MATCH(PM_Kompleksais[[#This Row],[Dablībnieka numurs]],PM_Cuka[Dablībnieka numurs],0),14)</f>
        <v>0</v>
      </c>
      <c r="I369" s="217">
        <f>INDEX(PM_EULopi[],MATCH(PM_Kompleksais[[#This Row],[Dablībnieka numurs]],PM_EULopi[Dablībnieka numurs],0),33)</f>
        <v>0</v>
      </c>
      <c r="J369" s="215" t="str">
        <f>INDEX(PM_EULopi[],MATCH(PM_Kompleksais[[#This Row],[Dablībnieka numurs]],PM_EULopi[Dablībnieka numurs],0),35)</f>
        <v>NAV</v>
      </c>
      <c r="K369" s="216">
        <f>INDEX(PM_EULopi[],MATCH(PM_Kompleksais[[#This Row],[Dablībnieka numurs]],PM_EULopi[Dablībnieka numurs],0),36)</f>
        <v>0</v>
      </c>
      <c r="L369" s="217">
        <f>INDEX(PM_Sportings[],MATCH(PM_Kompleksais[[#This Row],[Dablībnieka numurs]],PM_Sportings[Dablībnieka numurs],0),6)</f>
        <v>0</v>
      </c>
      <c r="M369" s="215" t="str">
        <f>INDEX(PM_Sportings[],MATCH(PM_Kompleksais[[#This Row],[Dablībnieka numurs]],PM_Sportings[Dablībnieka numurs],0),7)</f>
        <v>NAV</v>
      </c>
      <c r="N369" s="216">
        <f>INDEX(PM_Sportings[],MATCH(PM_Kompleksais[[#This Row],[Dablībnieka numurs]],PM_Sportings[Dablībnieka numurs],0),8)</f>
        <v>0</v>
      </c>
      <c r="O36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6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69" s="220" t="str">
        <f>IF(ISNUMBER(PM_Kompleksais[[#This Row],[Vietu
Summa
(AUTO)]]),RANK(PM_Kompleksais[[#This Row],[Vietu
Summa
(AUTO)]],PM_Kompleksais[Vietu
Summa
(AUTO)],1),"Trūkst Rezultāts")</f>
        <v>Trūkst Rezultāts</v>
      </c>
      <c r="R36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0" spans="2:18" ht="15" x14ac:dyDescent="0.25">
      <c r="B370" s="90">
        <v>364</v>
      </c>
      <c r="C370" s="91">
        <f>INDEX(PM_Dalibnieki[],MATCH(PM_Kompleksais[[#This Row],[Dablībnieka numurs]],PM_Dalibnieki[Dablībnieka numurs],0),2)</f>
        <v>0</v>
      </c>
      <c r="D370" s="91">
        <f>INDEX(PM_Dalibnieki[],MATCH(PM_Kompleksais[[#This Row],[Dablībnieka numurs]],PM_Dalibnieki[Dablībnieka numurs],0),3)</f>
        <v>0</v>
      </c>
      <c r="E370" s="92">
        <f>INDEX(PM_Dalibnieki[],MATCH(PM_Kompleksais[[#This Row],[Dablībnieka numurs]],PM_Dalibnieki[Dablībnieka numurs],0),4)</f>
        <v>0</v>
      </c>
      <c r="F370" s="93">
        <f>INDEX(PM_Cuka[],MATCH(PM_Kompleksais[[#This Row],[Dablībnieka numurs]],PM_Cuka[Dablībnieka numurs],0),12)</f>
        <v>0</v>
      </c>
      <c r="G370" s="215" t="str">
        <f>INDEX(PM_Cuka[],MATCH(PM_Kompleksais[[#This Row],[Dablībnieka numurs]],PM_Cuka[Dablībnieka numurs],0),13)</f>
        <v>NAV</v>
      </c>
      <c r="H370" s="216">
        <f>INDEX(PM_Cuka[],MATCH(PM_Kompleksais[[#This Row],[Dablībnieka numurs]],PM_Cuka[Dablībnieka numurs],0),14)</f>
        <v>0</v>
      </c>
      <c r="I370" s="217">
        <f>INDEX(PM_EULopi[],MATCH(PM_Kompleksais[[#This Row],[Dablībnieka numurs]],PM_EULopi[Dablībnieka numurs],0),33)</f>
        <v>0</v>
      </c>
      <c r="J370" s="215" t="str">
        <f>INDEX(PM_EULopi[],MATCH(PM_Kompleksais[[#This Row],[Dablībnieka numurs]],PM_EULopi[Dablībnieka numurs],0),35)</f>
        <v>NAV</v>
      </c>
      <c r="K370" s="216">
        <f>INDEX(PM_EULopi[],MATCH(PM_Kompleksais[[#This Row],[Dablībnieka numurs]],PM_EULopi[Dablībnieka numurs],0),36)</f>
        <v>0</v>
      </c>
      <c r="L370" s="217">
        <f>INDEX(PM_Sportings[],MATCH(PM_Kompleksais[[#This Row],[Dablībnieka numurs]],PM_Sportings[Dablībnieka numurs],0),6)</f>
        <v>0</v>
      </c>
      <c r="M370" s="215" t="str">
        <f>INDEX(PM_Sportings[],MATCH(PM_Kompleksais[[#This Row],[Dablībnieka numurs]],PM_Sportings[Dablībnieka numurs],0),7)</f>
        <v>NAV</v>
      </c>
      <c r="N370" s="216">
        <f>INDEX(PM_Sportings[],MATCH(PM_Kompleksais[[#This Row],[Dablībnieka numurs]],PM_Sportings[Dablībnieka numurs],0),8)</f>
        <v>0</v>
      </c>
      <c r="O37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0" s="220" t="str">
        <f>IF(ISNUMBER(PM_Kompleksais[[#This Row],[Vietu
Summa
(AUTO)]]),RANK(PM_Kompleksais[[#This Row],[Vietu
Summa
(AUTO)]],PM_Kompleksais[Vietu
Summa
(AUTO)],1),"Trūkst Rezultāts")</f>
        <v>Trūkst Rezultāts</v>
      </c>
      <c r="R37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1" spans="2:18" ht="15" x14ac:dyDescent="0.25">
      <c r="B371" s="90">
        <v>365</v>
      </c>
      <c r="C371" s="91">
        <f>INDEX(PM_Dalibnieki[],MATCH(PM_Kompleksais[[#This Row],[Dablībnieka numurs]],PM_Dalibnieki[Dablībnieka numurs],0),2)</f>
        <v>0</v>
      </c>
      <c r="D371" s="91">
        <f>INDEX(PM_Dalibnieki[],MATCH(PM_Kompleksais[[#This Row],[Dablībnieka numurs]],PM_Dalibnieki[Dablībnieka numurs],0),3)</f>
        <v>0</v>
      </c>
      <c r="E371" s="92">
        <f>INDEX(PM_Dalibnieki[],MATCH(PM_Kompleksais[[#This Row],[Dablībnieka numurs]],PM_Dalibnieki[Dablībnieka numurs],0),4)</f>
        <v>0</v>
      </c>
      <c r="F371" s="93">
        <f>INDEX(PM_Cuka[],MATCH(PM_Kompleksais[[#This Row],[Dablībnieka numurs]],PM_Cuka[Dablībnieka numurs],0),12)</f>
        <v>0</v>
      </c>
      <c r="G371" s="215" t="str">
        <f>INDEX(PM_Cuka[],MATCH(PM_Kompleksais[[#This Row],[Dablībnieka numurs]],PM_Cuka[Dablībnieka numurs],0),13)</f>
        <v>NAV</v>
      </c>
      <c r="H371" s="216">
        <f>INDEX(PM_Cuka[],MATCH(PM_Kompleksais[[#This Row],[Dablībnieka numurs]],PM_Cuka[Dablībnieka numurs],0),14)</f>
        <v>0</v>
      </c>
      <c r="I371" s="217">
        <f>INDEX(PM_EULopi[],MATCH(PM_Kompleksais[[#This Row],[Dablībnieka numurs]],PM_EULopi[Dablībnieka numurs],0),33)</f>
        <v>0</v>
      </c>
      <c r="J371" s="215" t="str">
        <f>INDEX(PM_EULopi[],MATCH(PM_Kompleksais[[#This Row],[Dablībnieka numurs]],PM_EULopi[Dablībnieka numurs],0),35)</f>
        <v>NAV</v>
      </c>
      <c r="K371" s="216">
        <f>INDEX(PM_EULopi[],MATCH(PM_Kompleksais[[#This Row],[Dablībnieka numurs]],PM_EULopi[Dablībnieka numurs],0),36)</f>
        <v>0</v>
      </c>
      <c r="L371" s="217">
        <f>INDEX(PM_Sportings[],MATCH(PM_Kompleksais[[#This Row],[Dablībnieka numurs]],PM_Sportings[Dablībnieka numurs],0),6)</f>
        <v>0</v>
      </c>
      <c r="M371" s="215" t="str">
        <f>INDEX(PM_Sportings[],MATCH(PM_Kompleksais[[#This Row],[Dablībnieka numurs]],PM_Sportings[Dablībnieka numurs],0),7)</f>
        <v>NAV</v>
      </c>
      <c r="N371" s="216">
        <f>INDEX(PM_Sportings[],MATCH(PM_Kompleksais[[#This Row],[Dablībnieka numurs]],PM_Sportings[Dablībnieka numurs],0),8)</f>
        <v>0</v>
      </c>
      <c r="O37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1" s="220" t="str">
        <f>IF(ISNUMBER(PM_Kompleksais[[#This Row],[Vietu
Summa
(AUTO)]]),RANK(PM_Kompleksais[[#This Row],[Vietu
Summa
(AUTO)]],PM_Kompleksais[Vietu
Summa
(AUTO)],1),"Trūkst Rezultāts")</f>
        <v>Trūkst Rezultāts</v>
      </c>
      <c r="R37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2" spans="2:18" ht="15" x14ac:dyDescent="0.25">
      <c r="B372" s="90">
        <v>366</v>
      </c>
      <c r="C372" s="91">
        <f>INDEX(PM_Dalibnieki[],MATCH(PM_Kompleksais[[#This Row],[Dablībnieka numurs]],PM_Dalibnieki[Dablībnieka numurs],0),2)</f>
        <v>0</v>
      </c>
      <c r="D372" s="91">
        <f>INDEX(PM_Dalibnieki[],MATCH(PM_Kompleksais[[#This Row],[Dablībnieka numurs]],PM_Dalibnieki[Dablībnieka numurs],0),3)</f>
        <v>0</v>
      </c>
      <c r="E372" s="92">
        <f>INDEX(PM_Dalibnieki[],MATCH(PM_Kompleksais[[#This Row],[Dablībnieka numurs]],PM_Dalibnieki[Dablībnieka numurs],0),4)</f>
        <v>0</v>
      </c>
      <c r="F372" s="93">
        <f>INDEX(PM_Cuka[],MATCH(PM_Kompleksais[[#This Row],[Dablībnieka numurs]],PM_Cuka[Dablībnieka numurs],0),12)</f>
        <v>0</v>
      </c>
      <c r="G372" s="215" t="str">
        <f>INDEX(PM_Cuka[],MATCH(PM_Kompleksais[[#This Row],[Dablībnieka numurs]],PM_Cuka[Dablībnieka numurs],0),13)</f>
        <v>NAV</v>
      </c>
      <c r="H372" s="216">
        <f>INDEX(PM_Cuka[],MATCH(PM_Kompleksais[[#This Row],[Dablībnieka numurs]],PM_Cuka[Dablībnieka numurs],0),14)</f>
        <v>0</v>
      </c>
      <c r="I372" s="217">
        <f>INDEX(PM_EULopi[],MATCH(PM_Kompleksais[[#This Row],[Dablībnieka numurs]],PM_EULopi[Dablībnieka numurs],0),33)</f>
        <v>0</v>
      </c>
      <c r="J372" s="215" t="str">
        <f>INDEX(PM_EULopi[],MATCH(PM_Kompleksais[[#This Row],[Dablībnieka numurs]],PM_EULopi[Dablībnieka numurs],0),35)</f>
        <v>NAV</v>
      </c>
      <c r="K372" s="216">
        <f>INDEX(PM_EULopi[],MATCH(PM_Kompleksais[[#This Row],[Dablībnieka numurs]],PM_EULopi[Dablībnieka numurs],0),36)</f>
        <v>0</v>
      </c>
      <c r="L372" s="217">
        <f>INDEX(PM_Sportings[],MATCH(PM_Kompleksais[[#This Row],[Dablībnieka numurs]],PM_Sportings[Dablībnieka numurs],0),6)</f>
        <v>0</v>
      </c>
      <c r="M372" s="215" t="str">
        <f>INDEX(PM_Sportings[],MATCH(PM_Kompleksais[[#This Row],[Dablībnieka numurs]],PM_Sportings[Dablībnieka numurs],0),7)</f>
        <v>NAV</v>
      </c>
      <c r="N372" s="216">
        <f>INDEX(PM_Sportings[],MATCH(PM_Kompleksais[[#This Row],[Dablībnieka numurs]],PM_Sportings[Dablībnieka numurs],0),8)</f>
        <v>0</v>
      </c>
      <c r="O37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2" s="220" t="str">
        <f>IF(ISNUMBER(PM_Kompleksais[[#This Row],[Vietu
Summa
(AUTO)]]),RANK(PM_Kompleksais[[#This Row],[Vietu
Summa
(AUTO)]],PM_Kompleksais[Vietu
Summa
(AUTO)],1),"Trūkst Rezultāts")</f>
        <v>Trūkst Rezultāts</v>
      </c>
      <c r="R37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3" spans="2:18" ht="15" x14ac:dyDescent="0.25">
      <c r="B373" s="90">
        <v>367</v>
      </c>
      <c r="C373" s="91">
        <f>INDEX(PM_Dalibnieki[],MATCH(PM_Kompleksais[[#This Row],[Dablībnieka numurs]],PM_Dalibnieki[Dablībnieka numurs],0),2)</f>
        <v>0</v>
      </c>
      <c r="D373" s="91">
        <f>INDEX(PM_Dalibnieki[],MATCH(PM_Kompleksais[[#This Row],[Dablībnieka numurs]],PM_Dalibnieki[Dablībnieka numurs],0),3)</f>
        <v>0</v>
      </c>
      <c r="E373" s="92">
        <f>INDEX(PM_Dalibnieki[],MATCH(PM_Kompleksais[[#This Row],[Dablībnieka numurs]],PM_Dalibnieki[Dablībnieka numurs],0),4)</f>
        <v>0</v>
      </c>
      <c r="F373" s="93">
        <f>INDEX(PM_Cuka[],MATCH(PM_Kompleksais[[#This Row],[Dablībnieka numurs]],PM_Cuka[Dablībnieka numurs],0),12)</f>
        <v>0</v>
      </c>
      <c r="G373" s="215" t="str">
        <f>INDEX(PM_Cuka[],MATCH(PM_Kompleksais[[#This Row],[Dablībnieka numurs]],PM_Cuka[Dablībnieka numurs],0),13)</f>
        <v>NAV</v>
      </c>
      <c r="H373" s="216">
        <f>INDEX(PM_Cuka[],MATCH(PM_Kompleksais[[#This Row],[Dablībnieka numurs]],PM_Cuka[Dablībnieka numurs],0),14)</f>
        <v>0</v>
      </c>
      <c r="I373" s="217">
        <f>INDEX(PM_EULopi[],MATCH(PM_Kompleksais[[#This Row],[Dablībnieka numurs]],PM_EULopi[Dablībnieka numurs],0),33)</f>
        <v>0</v>
      </c>
      <c r="J373" s="215" t="str">
        <f>INDEX(PM_EULopi[],MATCH(PM_Kompleksais[[#This Row],[Dablībnieka numurs]],PM_EULopi[Dablībnieka numurs],0),35)</f>
        <v>NAV</v>
      </c>
      <c r="K373" s="216">
        <f>INDEX(PM_EULopi[],MATCH(PM_Kompleksais[[#This Row],[Dablībnieka numurs]],PM_EULopi[Dablībnieka numurs],0),36)</f>
        <v>0</v>
      </c>
      <c r="L373" s="217">
        <f>INDEX(PM_Sportings[],MATCH(PM_Kompleksais[[#This Row],[Dablībnieka numurs]],PM_Sportings[Dablībnieka numurs],0),6)</f>
        <v>0</v>
      </c>
      <c r="M373" s="215" t="str">
        <f>INDEX(PM_Sportings[],MATCH(PM_Kompleksais[[#This Row],[Dablībnieka numurs]],PM_Sportings[Dablībnieka numurs],0),7)</f>
        <v>NAV</v>
      </c>
      <c r="N373" s="216">
        <f>INDEX(PM_Sportings[],MATCH(PM_Kompleksais[[#This Row],[Dablībnieka numurs]],PM_Sportings[Dablībnieka numurs],0),8)</f>
        <v>0</v>
      </c>
      <c r="O37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3" s="220" t="str">
        <f>IF(ISNUMBER(PM_Kompleksais[[#This Row],[Vietu
Summa
(AUTO)]]),RANK(PM_Kompleksais[[#This Row],[Vietu
Summa
(AUTO)]],PM_Kompleksais[Vietu
Summa
(AUTO)],1),"Trūkst Rezultāts")</f>
        <v>Trūkst Rezultāts</v>
      </c>
      <c r="R37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4" spans="2:18" ht="15" x14ac:dyDescent="0.25">
      <c r="B374" s="90">
        <v>368</v>
      </c>
      <c r="C374" s="91">
        <f>INDEX(PM_Dalibnieki[],MATCH(PM_Kompleksais[[#This Row],[Dablībnieka numurs]],PM_Dalibnieki[Dablībnieka numurs],0),2)</f>
        <v>0</v>
      </c>
      <c r="D374" s="91">
        <f>INDEX(PM_Dalibnieki[],MATCH(PM_Kompleksais[[#This Row],[Dablībnieka numurs]],PM_Dalibnieki[Dablībnieka numurs],0),3)</f>
        <v>0</v>
      </c>
      <c r="E374" s="92">
        <f>INDEX(PM_Dalibnieki[],MATCH(PM_Kompleksais[[#This Row],[Dablībnieka numurs]],PM_Dalibnieki[Dablībnieka numurs],0),4)</f>
        <v>0</v>
      </c>
      <c r="F374" s="93">
        <f>INDEX(PM_Cuka[],MATCH(PM_Kompleksais[[#This Row],[Dablībnieka numurs]],PM_Cuka[Dablībnieka numurs],0),12)</f>
        <v>0</v>
      </c>
      <c r="G374" s="215" t="str">
        <f>INDEX(PM_Cuka[],MATCH(PM_Kompleksais[[#This Row],[Dablībnieka numurs]],PM_Cuka[Dablībnieka numurs],0),13)</f>
        <v>NAV</v>
      </c>
      <c r="H374" s="216">
        <f>INDEX(PM_Cuka[],MATCH(PM_Kompleksais[[#This Row],[Dablībnieka numurs]],PM_Cuka[Dablībnieka numurs],0),14)</f>
        <v>0</v>
      </c>
      <c r="I374" s="217">
        <f>INDEX(PM_EULopi[],MATCH(PM_Kompleksais[[#This Row],[Dablībnieka numurs]],PM_EULopi[Dablībnieka numurs],0),33)</f>
        <v>0</v>
      </c>
      <c r="J374" s="215" t="str">
        <f>INDEX(PM_EULopi[],MATCH(PM_Kompleksais[[#This Row],[Dablībnieka numurs]],PM_EULopi[Dablībnieka numurs],0),35)</f>
        <v>NAV</v>
      </c>
      <c r="K374" s="216">
        <f>INDEX(PM_EULopi[],MATCH(PM_Kompleksais[[#This Row],[Dablībnieka numurs]],PM_EULopi[Dablībnieka numurs],0),36)</f>
        <v>0</v>
      </c>
      <c r="L374" s="217">
        <f>INDEX(PM_Sportings[],MATCH(PM_Kompleksais[[#This Row],[Dablībnieka numurs]],PM_Sportings[Dablībnieka numurs],0),6)</f>
        <v>0</v>
      </c>
      <c r="M374" s="215" t="str">
        <f>INDEX(PM_Sportings[],MATCH(PM_Kompleksais[[#This Row],[Dablībnieka numurs]],PM_Sportings[Dablībnieka numurs],0),7)</f>
        <v>NAV</v>
      </c>
      <c r="N374" s="216">
        <f>INDEX(PM_Sportings[],MATCH(PM_Kompleksais[[#This Row],[Dablībnieka numurs]],PM_Sportings[Dablībnieka numurs],0),8)</f>
        <v>0</v>
      </c>
      <c r="O37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4" s="220" t="str">
        <f>IF(ISNUMBER(PM_Kompleksais[[#This Row],[Vietu
Summa
(AUTO)]]),RANK(PM_Kompleksais[[#This Row],[Vietu
Summa
(AUTO)]],PM_Kompleksais[Vietu
Summa
(AUTO)],1),"Trūkst Rezultāts")</f>
        <v>Trūkst Rezultāts</v>
      </c>
      <c r="R37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5" spans="2:18" ht="15" x14ac:dyDescent="0.25">
      <c r="B375" s="90">
        <v>369</v>
      </c>
      <c r="C375" s="91">
        <f>INDEX(PM_Dalibnieki[],MATCH(PM_Kompleksais[[#This Row],[Dablībnieka numurs]],PM_Dalibnieki[Dablībnieka numurs],0),2)</f>
        <v>0</v>
      </c>
      <c r="D375" s="91">
        <f>INDEX(PM_Dalibnieki[],MATCH(PM_Kompleksais[[#This Row],[Dablībnieka numurs]],PM_Dalibnieki[Dablībnieka numurs],0),3)</f>
        <v>0</v>
      </c>
      <c r="E375" s="92">
        <f>INDEX(PM_Dalibnieki[],MATCH(PM_Kompleksais[[#This Row],[Dablībnieka numurs]],PM_Dalibnieki[Dablībnieka numurs],0),4)</f>
        <v>0</v>
      </c>
      <c r="F375" s="93">
        <f>INDEX(PM_Cuka[],MATCH(PM_Kompleksais[[#This Row],[Dablībnieka numurs]],PM_Cuka[Dablībnieka numurs],0),12)</f>
        <v>0</v>
      </c>
      <c r="G375" s="215" t="str">
        <f>INDEX(PM_Cuka[],MATCH(PM_Kompleksais[[#This Row],[Dablībnieka numurs]],PM_Cuka[Dablībnieka numurs],0),13)</f>
        <v>NAV</v>
      </c>
      <c r="H375" s="216">
        <f>INDEX(PM_Cuka[],MATCH(PM_Kompleksais[[#This Row],[Dablībnieka numurs]],PM_Cuka[Dablībnieka numurs],0),14)</f>
        <v>0</v>
      </c>
      <c r="I375" s="217">
        <f>INDEX(PM_EULopi[],MATCH(PM_Kompleksais[[#This Row],[Dablībnieka numurs]],PM_EULopi[Dablībnieka numurs],0),33)</f>
        <v>0</v>
      </c>
      <c r="J375" s="215" t="str">
        <f>INDEX(PM_EULopi[],MATCH(PM_Kompleksais[[#This Row],[Dablībnieka numurs]],PM_EULopi[Dablībnieka numurs],0),35)</f>
        <v>NAV</v>
      </c>
      <c r="K375" s="216">
        <f>INDEX(PM_EULopi[],MATCH(PM_Kompleksais[[#This Row],[Dablībnieka numurs]],PM_EULopi[Dablībnieka numurs],0),36)</f>
        <v>0</v>
      </c>
      <c r="L375" s="217">
        <f>INDEX(PM_Sportings[],MATCH(PM_Kompleksais[[#This Row],[Dablībnieka numurs]],PM_Sportings[Dablībnieka numurs],0),6)</f>
        <v>0</v>
      </c>
      <c r="M375" s="215" t="str">
        <f>INDEX(PM_Sportings[],MATCH(PM_Kompleksais[[#This Row],[Dablībnieka numurs]],PM_Sportings[Dablībnieka numurs],0),7)</f>
        <v>NAV</v>
      </c>
      <c r="N375" s="216">
        <f>INDEX(PM_Sportings[],MATCH(PM_Kompleksais[[#This Row],[Dablībnieka numurs]],PM_Sportings[Dablībnieka numurs],0),8)</f>
        <v>0</v>
      </c>
      <c r="O37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5" s="220" t="str">
        <f>IF(ISNUMBER(PM_Kompleksais[[#This Row],[Vietu
Summa
(AUTO)]]),RANK(PM_Kompleksais[[#This Row],[Vietu
Summa
(AUTO)]],PM_Kompleksais[Vietu
Summa
(AUTO)],1),"Trūkst Rezultāts")</f>
        <v>Trūkst Rezultāts</v>
      </c>
      <c r="R37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6" spans="2:18" ht="15" x14ac:dyDescent="0.25">
      <c r="B376" s="90">
        <v>370</v>
      </c>
      <c r="C376" s="91">
        <f>INDEX(PM_Dalibnieki[],MATCH(PM_Kompleksais[[#This Row],[Dablībnieka numurs]],PM_Dalibnieki[Dablībnieka numurs],0),2)</f>
        <v>0</v>
      </c>
      <c r="D376" s="91">
        <f>INDEX(PM_Dalibnieki[],MATCH(PM_Kompleksais[[#This Row],[Dablībnieka numurs]],PM_Dalibnieki[Dablībnieka numurs],0),3)</f>
        <v>0</v>
      </c>
      <c r="E376" s="92">
        <f>INDEX(PM_Dalibnieki[],MATCH(PM_Kompleksais[[#This Row],[Dablībnieka numurs]],PM_Dalibnieki[Dablībnieka numurs],0),4)</f>
        <v>0</v>
      </c>
      <c r="F376" s="93">
        <f>INDEX(PM_Cuka[],MATCH(PM_Kompleksais[[#This Row],[Dablībnieka numurs]],PM_Cuka[Dablībnieka numurs],0),12)</f>
        <v>0</v>
      </c>
      <c r="G376" s="215" t="str">
        <f>INDEX(PM_Cuka[],MATCH(PM_Kompleksais[[#This Row],[Dablībnieka numurs]],PM_Cuka[Dablībnieka numurs],0),13)</f>
        <v>NAV</v>
      </c>
      <c r="H376" s="216">
        <f>INDEX(PM_Cuka[],MATCH(PM_Kompleksais[[#This Row],[Dablībnieka numurs]],PM_Cuka[Dablībnieka numurs],0),14)</f>
        <v>0</v>
      </c>
      <c r="I376" s="217">
        <f>INDEX(PM_EULopi[],MATCH(PM_Kompleksais[[#This Row],[Dablībnieka numurs]],PM_EULopi[Dablībnieka numurs],0),33)</f>
        <v>0</v>
      </c>
      <c r="J376" s="215" t="str">
        <f>INDEX(PM_EULopi[],MATCH(PM_Kompleksais[[#This Row],[Dablībnieka numurs]],PM_EULopi[Dablībnieka numurs],0),35)</f>
        <v>NAV</v>
      </c>
      <c r="K376" s="216">
        <f>INDEX(PM_EULopi[],MATCH(PM_Kompleksais[[#This Row],[Dablībnieka numurs]],PM_EULopi[Dablībnieka numurs],0),36)</f>
        <v>0</v>
      </c>
      <c r="L376" s="217">
        <f>INDEX(PM_Sportings[],MATCH(PM_Kompleksais[[#This Row],[Dablībnieka numurs]],PM_Sportings[Dablībnieka numurs],0),6)</f>
        <v>0</v>
      </c>
      <c r="M376" s="215" t="str">
        <f>INDEX(PM_Sportings[],MATCH(PM_Kompleksais[[#This Row],[Dablībnieka numurs]],PM_Sportings[Dablībnieka numurs],0),7)</f>
        <v>NAV</v>
      </c>
      <c r="N376" s="216">
        <f>INDEX(PM_Sportings[],MATCH(PM_Kompleksais[[#This Row],[Dablībnieka numurs]],PM_Sportings[Dablībnieka numurs],0),8)</f>
        <v>0</v>
      </c>
      <c r="O37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6" s="220" t="str">
        <f>IF(ISNUMBER(PM_Kompleksais[[#This Row],[Vietu
Summa
(AUTO)]]),RANK(PM_Kompleksais[[#This Row],[Vietu
Summa
(AUTO)]],PM_Kompleksais[Vietu
Summa
(AUTO)],1),"Trūkst Rezultāts")</f>
        <v>Trūkst Rezultāts</v>
      </c>
      <c r="R37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7" spans="2:18" ht="15" x14ac:dyDescent="0.25">
      <c r="B377" s="90">
        <v>371</v>
      </c>
      <c r="C377" s="91">
        <f>INDEX(PM_Dalibnieki[],MATCH(PM_Kompleksais[[#This Row],[Dablībnieka numurs]],PM_Dalibnieki[Dablībnieka numurs],0),2)</f>
        <v>0</v>
      </c>
      <c r="D377" s="91">
        <f>INDEX(PM_Dalibnieki[],MATCH(PM_Kompleksais[[#This Row],[Dablībnieka numurs]],PM_Dalibnieki[Dablībnieka numurs],0),3)</f>
        <v>0</v>
      </c>
      <c r="E377" s="92">
        <f>INDEX(PM_Dalibnieki[],MATCH(PM_Kompleksais[[#This Row],[Dablībnieka numurs]],PM_Dalibnieki[Dablībnieka numurs],0),4)</f>
        <v>0</v>
      </c>
      <c r="F377" s="93">
        <f>INDEX(PM_Cuka[],MATCH(PM_Kompleksais[[#This Row],[Dablībnieka numurs]],PM_Cuka[Dablībnieka numurs],0),12)</f>
        <v>0</v>
      </c>
      <c r="G377" s="215" t="str">
        <f>INDEX(PM_Cuka[],MATCH(PM_Kompleksais[[#This Row],[Dablībnieka numurs]],PM_Cuka[Dablībnieka numurs],0),13)</f>
        <v>NAV</v>
      </c>
      <c r="H377" s="216">
        <f>INDEX(PM_Cuka[],MATCH(PM_Kompleksais[[#This Row],[Dablībnieka numurs]],PM_Cuka[Dablībnieka numurs],0),14)</f>
        <v>0</v>
      </c>
      <c r="I377" s="217">
        <f>INDEX(PM_EULopi[],MATCH(PM_Kompleksais[[#This Row],[Dablībnieka numurs]],PM_EULopi[Dablībnieka numurs],0),33)</f>
        <v>0</v>
      </c>
      <c r="J377" s="215" t="str">
        <f>INDEX(PM_EULopi[],MATCH(PM_Kompleksais[[#This Row],[Dablībnieka numurs]],PM_EULopi[Dablībnieka numurs],0),35)</f>
        <v>NAV</v>
      </c>
      <c r="K377" s="216">
        <f>INDEX(PM_EULopi[],MATCH(PM_Kompleksais[[#This Row],[Dablībnieka numurs]],PM_EULopi[Dablībnieka numurs],0),36)</f>
        <v>0</v>
      </c>
      <c r="L377" s="217">
        <f>INDEX(PM_Sportings[],MATCH(PM_Kompleksais[[#This Row],[Dablībnieka numurs]],PM_Sportings[Dablībnieka numurs],0),6)</f>
        <v>0</v>
      </c>
      <c r="M377" s="215" t="str">
        <f>INDEX(PM_Sportings[],MATCH(PM_Kompleksais[[#This Row],[Dablībnieka numurs]],PM_Sportings[Dablībnieka numurs],0),7)</f>
        <v>NAV</v>
      </c>
      <c r="N377" s="216">
        <f>INDEX(PM_Sportings[],MATCH(PM_Kompleksais[[#This Row],[Dablībnieka numurs]],PM_Sportings[Dablībnieka numurs],0),8)</f>
        <v>0</v>
      </c>
      <c r="O37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7" s="220" t="str">
        <f>IF(ISNUMBER(PM_Kompleksais[[#This Row],[Vietu
Summa
(AUTO)]]),RANK(PM_Kompleksais[[#This Row],[Vietu
Summa
(AUTO)]],PM_Kompleksais[Vietu
Summa
(AUTO)],1),"Trūkst Rezultāts")</f>
        <v>Trūkst Rezultāts</v>
      </c>
      <c r="R37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8" spans="2:18" ht="15" x14ac:dyDescent="0.25">
      <c r="B378" s="90">
        <v>372</v>
      </c>
      <c r="C378" s="91">
        <f>INDEX(PM_Dalibnieki[],MATCH(PM_Kompleksais[[#This Row],[Dablībnieka numurs]],PM_Dalibnieki[Dablībnieka numurs],0),2)</f>
        <v>0</v>
      </c>
      <c r="D378" s="91">
        <f>INDEX(PM_Dalibnieki[],MATCH(PM_Kompleksais[[#This Row],[Dablībnieka numurs]],PM_Dalibnieki[Dablībnieka numurs],0),3)</f>
        <v>0</v>
      </c>
      <c r="E378" s="92">
        <f>INDEX(PM_Dalibnieki[],MATCH(PM_Kompleksais[[#This Row],[Dablībnieka numurs]],PM_Dalibnieki[Dablībnieka numurs],0),4)</f>
        <v>0</v>
      </c>
      <c r="F378" s="93">
        <f>INDEX(PM_Cuka[],MATCH(PM_Kompleksais[[#This Row],[Dablībnieka numurs]],PM_Cuka[Dablībnieka numurs],0),12)</f>
        <v>0</v>
      </c>
      <c r="G378" s="215" t="str">
        <f>INDEX(PM_Cuka[],MATCH(PM_Kompleksais[[#This Row],[Dablībnieka numurs]],PM_Cuka[Dablībnieka numurs],0),13)</f>
        <v>NAV</v>
      </c>
      <c r="H378" s="216">
        <f>INDEX(PM_Cuka[],MATCH(PM_Kompleksais[[#This Row],[Dablībnieka numurs]],PM_Cuka[Dablībnieka numurs],0),14)</f>
        <v>0</v>
      </c>
      <c r="I378" s="217">
        <f>INDEX(PM_EULopi[],MATCH(PM_Kompleksais[[#This Row],[Dablībnieka numurs]],PM_EULopi[Dablībnieka numurs],0),33)</f>
        <v>0</v>
      </c>
      <c r="J378" s="215" t="str">
        <f>INDEX(PM_EULopi[],MATCH(PM_Kompleksais[[#This Row],[Dablībnieka numurs]],PM_EULopi[Dablībnieka numurs],0),35)</f>
        <v>NAV</v>
      </c>
      <c r="K378" s="216">
        <f>INDEX(PM_EULopi[],MATCH(PM_Kompleksais[[#This Row],[Dablībnieka numurs]],PM_EULopi[Dablībnieka numurs],0),36)</f>
        <v>0</v>
      </c>
      <c r="L378" s="217">
        <f>INDEX(PM_Sportings[],MATCH(PM_Kompleksais[[#This Row],[Dablībnieka numurs]],PM_Sportings[Dablībnieka numurs],0),6)</f>
        <v>0</v>
      </c>
      <c r="M378" s="215" t="str">
        <f>INDEX(PM_Sportings[],MATCH(PM_Kompleksais[[#This Row],[Dablībnieka numurs]],PM_Sportings[Dablībnieka numurs],0),7)</f>
        <v>NAV</v>
      </c>
      <c r="N378" s="216">
        <f>INDEX(PM_Sportings[],MATCH(PM_Kompleksais[[#This Row],[Dablībnieka numurs]],PM_Sportings[Dablībnieka numurs],0),8)</f>
        <v>0</v>
      </c>
      <c r="O37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8" s="220" t="str">
        <f>IF(ISNUMBER(PM_Kompleksais[[#This Row],[Vietu
Summa
(AUTO)]]),RANK(PM_Kompleksais[[#This Row],[Vietu
Summa
(AUTO)]],PM_Kompleksais[Vietu
Summa
(AUTO)],1),"Trūkst Rezultāts")</f>
        <v>Trūkst Rezultāts</v>
      </c>
      <c r="R37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79" spans="2:18" ht="15" x14ac:dyDescent="0.25">
      <c r="B379" s="90">
        <v>373</v>
      </c>
      <c r="C379" s="91">
        <f>INDEX(PM_Dalibnieki[],MATCH(PM_Kompleksais[[#This Row],[Dablībnieka numurs]],PM_Dalibnieki[Dablībnieka numurs],0),2)</f>
        <v>0</v>
      </c>
      <c r="D379" s="91">
        <f>INDEX(PM_Dalibnieki[],MATCH(PM_Kompleksais[[#This Row],[Dablībnieka numurs]],PM_Dalibnieki[Dablībnieka numurs],0),3)</f>
        <v>0</v>
      </c>
      <c r="E379" s="92">
        <f>INDEX(PM_Dalibnieki[],MATCH(PM_Kompleksais[[#This Row],[Dablībnieka numurs]],PM_Dalibnieki[Dablībnieka numurs],0),4)</f>
        <v>0</v>
      </c>
      <c r="F379" s="93">
        <f>INDEX(PM_Cuka[],MATCH(PM_Kompleksais[[#This Row],[Dablībnieka numurs]],PM_Cuka[Dablībnieka numurs],0),12)</f>
        <v>0</v>
      </c>
      <c r="G379" s="215" t="str">
        <f>INDEX(PM_Cuka[],MATCH(PM_Kompleksais[[#This Row],[Dablībnieka numurs]],PM_Cuka[Dablībnieka numurs],0),13)</f>
        <v>NAV</v>
      </c>
      <c r="H379" s="216">
        <f>INDEX(PM_Cuka[],MATCH(PM_Kompleksais[[#This Row],[Dablībnieka numurs]],PM_Cuka[Dablībnieka numurs],0),14)</f>
        <v>0</v>
      </c>
      <c r="I379" s="217">
        <f>INDEX(PM_EULopi[],MATCH(PM_Kompleksais[[#This Row],[Dablībnieka numurs]],PM_EULopi[Dablībnieka numurs],0),33)</f>
        <v>0</v>
      </c>
      <c r="J379" s="215" t="str">
        <f>INDEX(PM_EULopi[],MATCH(PM_Kompleksais[[#This Row],[Dablībnieka numurs]],PM_EULopi[Dablībnieka numurs],0),35)</f>
        <v>NAV</v>
      </c>
      <c r="K379" s="216">
        <f>INDEX(PM_EULopi[],MATCH(PM_Kompleksais[[#This Row],[Dablībnieka numurs]],PM_EULopi[Dablībnieka numurs],0),36)</f>
        <v>0</v>
      </c>
      <c r="L379" s="217">
        <f>INDEX(PM_Sportings[],MATCH(PM_Kompleksais[[#This Row],[Dablībnieka numurs]],PM_Sportings[Dablībnieka numurs],0),6)</f>
        <v>0</v>
      </c>
      <c r="M379" s="215" t="str">
        <f>INDEX(PM_Sportings[],MATCH(PM_Kompleksais[[#This Row],[Dablībnieka numurs]],PM_Sportings[Dablībnieka numurs],0),7)</f>
        <v>NAV</v>
      </c>
      <c r="N379" s="216">
        <f>INDEX(PM_Sportings[],MATCH(PM_Kompleksais[[#This Row],[Dablībnieka numurs]],PM_Sportings[Dablībnieka numurs],0),8)</f>
        <v>0</v>
      </c>
      <c r="O37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7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79" s="220" t="str">
        <f>IF(ISNUMBER(PM_Kompleksais[[#This Row],[Vietu
Summa
(AUTO)]]),RANK(PM_Kompleksais[[#This Row],[Vietu
Summa
(AUTO)]],PM_Kompleksais[Vietu
Summa
(AUTO)],1),"Trūkst Rezultāts")</f>
        <v>Trūkst Rezultāts</v>
      </c>
      <c r="R37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0" spans="2:18" ht="15" x14ac:dyDescent="0.25">
      <c r="B380" s="90">
        <v>374</v>
      </c>
      <c r="C380" s="91">
        <f>INDEX(PM_Dalibnieki[],MATCH(PM_Kompleksais[[#This Row],[Dablībnieka numurs]],PM_Dalibnieki[Dablībnieka numurs],0),2)</f>
        <v>0</v>
      </c>
      <c r="D380" s="91">
        <f>INDEX(PM_Dalibnieki[],MATCH(PM_Kompleksais[[#This Row],[Dablībnieka numurs]],PM_Dalibnieki[Dablībnieka numurs],0),3)</f>
        <v>0</v>
      </c>
      <c r="E380" s="92">
        <f>INDEX(PM_Dalibnieki[],MATCH(PM_Kompleksais[[#This Row],[Dablībnieka numurs]],PM_Dalibnieki[Dablībnieka numurs],0),4)</f>
        <v>0</v>
      </c>
      <c r="F380" s="93">
        <f>INDEX(PM_Cuka[],MATCH(PM_Kompleksais[[#This Row],[Dablībnieka numurs]],PM_Cuka[Dablībnieka numurs],0),12)</f>
        <v>0</v>
      </c>
      <c r="G380" s="215" t="str">
        <f>INDEX(PM_Cuka[],MATCH(PM_Kompleksais[[#This Row],[Dablībnieka numurs]],PM_Cuka[Dablībnieka numurs],0),13)</f>
        <v>NAV</v>
      </c>
      <c r="H380" s="216">
        <f>INDEX(PM_Cuka[],MATCH(PM_Kompleksais[[#This Row],[Dablībnieka numurs]],PM_Cuka[Dablībnieka numurs],0),14)</f>
        <v>0</v>
      </c>
      <c r="I380" s="217">
        <f>INDEX(PM_EULopi[],MATCH(PM_Kompleksais[[#This Row],[Dablībnieka numurs]],PM_EULopi[Dablībnieka numurs],0),33)</f>
        <v>0</v>
      </c>
      <c r="J380" s="215" t="str">
        <f>INDEX(PM_EULopi[],MATCH(PM_Kompleksais[[#This Row],[Dablībnieka numurs]],PM_EULopi[Dablībnieka numurs],0),35)</f>
        <v>NAV</v>
      </c>
      <c r="K380" s="216">
        <f>INDEX(PM_EULopi[],MATCH(PM_Kompleksais[[#This Row],[Dablībnieka numurs]],PM_EULopi[Dablībnieka numurs],0),36)</f>
        <v>0</v>
      </c>
      <c r="L380" s="217">
        <f>INDEX(PM_Sportings[],MATCH(PM_Kompleksais[[#This Row],[Dablībnieka numurs]],PM_Sportings[Dablībnieka numurs],0),6)</f>
        <v>0</v>
      </c>
      <c r="M380" s="215" t="str">
        <f>INDEX(PM_Sportings[],MATCH(PM_Kompleksais[[#This Row],[Dablībnieka numurs]],PM_Sportings[Dablībnieka numurs],0),7)</f>
        <v>NAV</v>
      </c>
      <c r="N380" s="216">
        <f>INDEX(PM_Sportings[],MATCH(PM_Kompleksais[[#This Row],[Dablībnieka numurs]],PM_Sportings[Dablībnieka numurs],0),8)</f>
        <v>0</v>
      </c>
      <c r="O38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0" s="220" t="str">
        <f>IF(ISNUMBER(PM_Kompleksais[[#This Row],[Vietu
Summa
(AUTO)]]),RANK(PM_Kompleksais[[#This Row],[Vietu
Summa
(AUTO)]],PM_Kompleksais[Vietu
Summa
(AUTO)],1),"Trūkst Rezultāts")</f>
        <v>Trūkst Rezultāts</v>
      </c>
      <c r="R38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1" spans="2:18" ht="15" x14ac:dyDescent="0.25">
      <c r="B381" s="90">
        <v>375</v>
      </c>
      <c r="C381" s="91">
        <f>INDEX(PM_Dalibnieki[],MATCH(PM_Kompleksais[[#This Row],[Dablībnieka numurs]],PM_Dalibnieki[Dablībnieka numurs],0),2)</f>
        <v>0</v>
      </c>
      <c r="D381" s="91">
        <f>INDEX(PM_Dalibnieki[],MATCH(PM_Kompleksais[[#This Row],[Dablībnieka numurs]],PM_Dalibnieki[Dablībnieka numurs],0),3)</f>
        <v>0</v>
      </c>
      <c r="E381" s="92">
        <f>INDEX(PM_Dalibnieki[],MATCH(PM_Kompleksais[[#This Row],[Dablībnieka numurs]],PM_Dalibnieki[Dablībnieka numurs],0),4)</f>
        <v>0</v>
      </c>
      <c r="F381" s="93">
        <f>INDEX(PM_Cuka[],MATCH(PM_Kompleksais[[#This Row],[Dablībnieka numurs]],PM_Cuka[Dablībnieka numurs],0),12)</f>
        <v>0</v>
      </c>
      <c r="G381" s="215" t="str">
        <f>INDEX(PM_Cuka[],MATCH(PM_Kompleksais[[#This Row],[Dablībnieka numurs]],PM_Cuka[Dablībnieka numurs],0),13)</f>
        <v>NAV</v>
      </c>
      <c r="H381" s="216">
        <f>INDEX(PM_Cuka[],MATCH(PM_Kompleksais[[#This Row],[Dablībnieka numurs]],PM_Cuka[Dablībnieka numurs],0),14)</f>
        <v>0</v>
      </c>
      <c r="I381" s="217">
        <f>INDEX(PM_EULopi[],MATCH(PM_Kompleksais[[#This Row],[Dablībnieka numurs]],PM_EULopi[Dablībnieka numurs],0),33)</f>
        <v>0</v>
      </c>
      <c r="J381" s="215" t="str">
        <f>INDEX(PM_EULopi[],MATCH(PM_Kompleksais[[#This Row],[Dablībnieka numurs]],PM_EULopi[Dablībnieka numurs],0),35)</f>
        <v>NAV</v>
      </c>
      <c r="K381" s="216">
        <f>INDEX(PM_EULopi[],MATCH(PM_Kompleksais[[#This Row],[Dablībnieka numurs]],PM_EULopi[Dablībnieka numurs],0),36)</f>
        <v>0</v>
      </c>
      <c r="L381" s="217">
        <f>INDEX(PM_Sportings[],MATCH(PM_Kompleksais[[#This Row],[Dablībnieka numurs]],PM_Sportings[Dablībnieka numurs],0),6)</f>
        <v>0</v>
      </c>
      <c r="M381" s="215" t="str">
        <f>INDEX(PM_Sportings[],MATCH(PM_Kompleksais[[#This Row],[Dablībnieka numurs]],PM_Sportings[Dablībnieka numurs],0),7)</f>
        <v>NAV</v>
      </c>
      <c r="N381" s="216">
        <f>INDEX(PM_Sportings[],MATCH(PM_Kompleksais[[#This Row],[Dablībnieka numurs]],PM_Sportings[Dablībnieka numurs],0),8)</f>
        <v>0</v>
      </c>
      <c r="O38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1" s="220" t="str">
        <f>IF(ISNUMBER(PM_Kompleksais[[#This Row],[Vietu
Summa
(AUTO)]]),RANK(PM_Kompleksais[[#This Row],[Vietu
Summa
(AUTO)]],PM_Kompleksais[Vietu
Summa
(AUTO)],1),"Trūkst Rezultāts")</f>
        <v>Trūkst Rezultāts</v>
      </c>
      <c r="R38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2" spans="2:18" ht="15" x14ac:dyDescent="0.25">
      <c r="B382" s="90">
        <v>376</v>
      </c>
      <c r="C382" s="91">
        <f>INDEX(PM_Dalibnieki[],MATCH(PM_Kompleksais[[#This Row],[Dablībnieka numurs]],PM_Dalibnieki[Dablībnieka numurs],0),2)</f>
        <v>0</v>
      </c>
      <c r="D382" s="91">
        <f>INDEX(PM_Dalibnieki[],MATCH(PM_Kompleksais[[#This Row],[Dablībnieka numurs]],PM_Dalibnieki[Dablībnieka numurs],0),3)</f>
        <v>0</v>
      </c>
      <c r="E382" s="92">
        <f>INDEX(PM_Dalibnieki[],MATCH(PM_Kompleksais[[#This Row],[Dablībnieka numurs]],PM_Dalibnieki[Dablībnieka numurs],0),4)</f>
        <v>0</v>
      </c>
      <c r="F382" s="93">
        <f>INDEX(PM_Cuka[],MATCH(PM_Kompleksais[[#This Row],[Dablībnieka numurs]],PM_Cuka[Dablībnieka numurs],0),12)</f>
        <v>0</v>
      </c>
      <c r="G382" s="215" t="str">
        <f>INDEX(PM_Cuka[],MATCH(PM_Kompleksais[[#This Row],[Dablībnieka numurs]],PM_Cuka[Dablībnieka numurs],0),13)</f>
        <v>NAV</v>
      </c>
      <c r="H382" s="216">
        <f>INDEX(PM_Cuka[],MATCH(PM_Kompleksais[[#This Row],[Dablībnieka numurs]],PM_Cuka[Dablībnieka numurs],0),14)</f>
        <v>0</v>
      </c>
      <c r="I382" s="217">
        <f>INDEX(PM_EULopi[],MATCH(PM_Kompleksais[[#This Row],[Dablībnieka numurs]],PM_EULopi[Dablībnieka numurs],0),33)</f>
        <v>0</v>
      </c>
      <c r="J382" s="215" t="str">
        <f>INDEX(PM_EULopi[],MATCH(PM_Kompleksais[[#This Row],[Dablībnieka numurs]],PM_EULopi[Dablībnieka numurs],0),35)</f>
        <v>NAV</v>
      </c>
      <c r="K382" s="216">
        <f>INDEX(PM_EULopi[],MATCH(PM_Kompleksais[[#This Row],[Dablībnieka numurs]],PM_EULopi[Dablībnieka numurs],0),36)</f>
        <v>0</v>
      </c>
      <c r="L382" s="217">
        <f>INDEX(PM_Sportings[],MATCH(PM_Kompleksais[[#This Row],[Dablībnieka numurs]],PM_Sportings[Dablībnieka numurs],0),6)</f>
        <v>0</v>
      </c>
      <c r="M382" s="215" t="str">
        <f>INDEX(PM_Sportings[],MATCH(PM_Kompleksais[[#This Row],[Dablībnieka numurs]],PM_Sportings[Dablībnieka numurs],0),7)</f>
        <v>NAV</v>
      </c>
      <c r="N382" s="216">
        <f>INDEX(PM_Sportings[],MATCH(PM_Kompleksais[[#This Row],[Dablībnieka numurs]],PM_Sportings[Dablībnieka numurs],0),8)</f>
        <v>0</v>
      </c>
      <c r="O38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2" s="220" t="str">
        <f>IF(ISNUMBER(PM_Kompleksais[[#This Row],[Vietu
Summa
(AUTO)]]),RANK(PM_Kompleksais[[#This Row],[Vietu
Summa
(AUTO)]],PM_Kompleksais[Vietu
Summa
(AUTO)],1),"Trūkst Rezultāts")</f>
        <v>Trūkst Rezultāts</v>
      </c>
      <c r="R38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3" spans="2:18" ht="15" x14ac:dyDescent="0.25">
      <c r="B383" s="90">
        <v>377</v>
      </c>
      <c r="C383" s="91">
        <f>INDEX(PM_Dalibnieki[],MATCH(PM_Kompleksais[[#This Row],[Dablībnieka numurs]],PM_Dalibnieki[Dablībnieka numurs],0),2)</f>
        <v>0</v>
      </c>
      <c r="D383" s="91">
        <f>INDEX(PM_Dalibnieki[],MATCH(PM_Kompleksais[[#This Row],[Dablībnieka numurs]],PM_Dalibnieki[Dablībnieka numurs],0),3)</f>
        <v>0</v>
      </c>
      <c r="E383" s="92">
        <f>INDEX(PM_Dalibnieki[],MATCH(PM_Kompleksais[[#This Row],[Dablībnieka numurs]],PM_Dalibnieki[Dablībnieka numurs],0),4)</f>
        <v>0</v>
      </c>
      <c r="F383" s="93">
        <f>INDEX(PM_Cuka[],MATCH(PM_Kompleksais[[#This Row],[Dablībnieka numurs]],PM_Cuka[Dablībnieka numurs],0),12)</f>
        <v>0</v>
      </c>
      <c r="G383" s="215" t="str">
        <f>INDEX(PM_Cuka[],MATCH(PM_Kompleksais[[#This Row],[Dablībnieka numurs]],PM_Cuka[Dablībnieka numurs],0),13)</f>
        <v>NAV</v>
      </c>
      <c r="H383" s="216">
        <f>INDEX(PM_Cuka[],MATCH(PM_Kompleksais[[#This Row],[Dablībnieka numurs]],PM_Cuka[Dablībnieka numurs],0),14)</f>
        <v>0</v>
      </c>
      <c r="I383" s="217">
        <f>INDEX(PM_EULopi[],MATCH(PM_Kompleksais[[#This Row],[Dablībnieka numurs]],PM_EULopi[Dablībnieka numurs],0),33)</f>
        <v>0</v>
      </c>
      <c r="J383" s="215" t="str">
        <f>INDEX(PM_EULopi[],MATCH(PM_Kompleksais[[#This Row],[Dablībnieka numurs]],PM_EULopi[Dablībnieka numurs],0),35)</f>
        <v>NAV</v>
      </c>
      <c r="K383" s="216">
        <f>INDEX(PM_EULopi[],MATCH(PM_Kompleksais[[#This Row],[Dablībnieka numurs]],PM_EULopi[Dablībnieka numurs],0),36)</f>
        <v>0</v>
      </c>
      <c r="L383" s="217">
        <f>INDEX(PM_Sportings[],MATCH(PM_Kompleksais[[#This Row],[Dablībnieka numurs]],PM_Sportings[Dablībnieka numurs],0),6)</f>
        <v>0</v>
      </c>
      <c r="M383" s="215" t="str">
        <f>INDEX(PM_Sportings[],MATCH(PM_Kompleksais[[#This Row],[Dablībnieka numurs]],PM_Sportings[Dablībnieka numurs],0),7)</f>
        <v>NAV</v>
      </c>
      <c r="N383" s="216">
        <f>INDEX(PM_Sportings[],MATCH(PM_Kompleksais[[#This Row],[Dablībnieka numurs]],PM_Sportings[Dablībnieka numurs],0),8)</f>
        <v>0</v>
      </c>
      <c r="O38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3" s="220" t="str">
        <f>IF(ISNUMBER(PM_Kompleksais[[#This Row],[Vietu
Summa
(AUTO)]]),RANK(PM_Kompleksais[[#This Row],[Vietu
Summa
(AUTO)]],PM_Kompleksais[Vietu
Summa
(AUTO)],1),"Trūkst Rezultāts")</f>
        <v>Trūkst Rezultāts</v>
      </c>
      <c r="R38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4" spans="2:18" ht="15" x14ac:dyDescent="0.25">
      <c r="B384" s="90">
        <v>378</v>
      </c>
      <c r="C384" s="91">
        <f>INDEX(PM_Dalibnieki[],MATCH(PM_Kompleksais[[#This Row],[Dablībnieka numurs]],PM_Dalibnieki[Dablībnieka numurs],0),2)</f>
        <v>0</v>
      </c>
      <c r="D384" s="91">
        <f>INDEX(PM_Dalibnieki[],MATCH(PM_Kompleksais[[#This Row],[Dablībnieka numurs]],PM_Dalibnieki[Dablībnieka numurs],0),3)</f>
        <v>0</v>
      </c>
      <c r="E384" s="92">
        <f>INDEX(PM_Dalibnieki[],MATCH(PM_Kompleksais[[#This Row],[Dablībnieka numurs]],PM_Dalibnieki[Dablībnieka numurs],0),4)</f>
        <v>0</v>
      </c>
      <c r="F384" s="93">
        <f>INDEX(PM_Cuka[],MATCH(PM_Kompleksais[[#This Row],[Dablībnieka numurs]],PM_Cuka[Dablībnieka numurs],0),12)</f>
        <v>0</v>
      </c>
      <c r="G384" s="215" t="str">
        <f>INDEX(PM_Cuka[],MATCH(PM_Kompleksais[[#This Row],[Dablībnieka numurs]],PM_Cuka[Dablībnieka numurs],0),13)</f>
        <v>NAV</v>
      </c>
      <c r="H384" s="216">
        <f>INDEX(PM_Cuka[],MATCH(PM_Kompleksais[[#This Row],[Dablībnieka numurs]],PM_Cuka[Dablībnieka numurs],0),14)</f>
        <v>0</v>
      </c>
      <c r="I384" s="217">
        <f>INDEX(PM_EULopi[],MATCH(PM_Kompleksais[[#This Row],[Dablībnieka numurs]],PM_EULopi[Dablībnieka numurs],0),33)</f>
        <v>0</v>
      </c>
      <c r="J384" s="215" t="str">
        <f>INDEX(PM_EULopi[],MATCH(PM_Kompleksais[[#This Row],[Dablībnieka numurs]],PM_EULopi[Dablībnieka numurs],0),35)</f>
        <v>NAV</v>
      </c>
      <c r="K384" s="216">
        <f>INDEX(PM_EULopi[],MATCH(PM_Kompleksais[[#This Row],[Dablībnieka numurs]],PM_EULopi[Dablībnieka numurs],0),36)</f>
        <v>0</v>
      </c>
      <c r="L384" s="217">
        <f>INDEX(PM_Sportings[],MATCH(PM_Kompleksais[[#This Row],[Dablībnieka numurs]],PM_Sportings[Dablībnieka numurs],0),6)</f>
        <v>0</v>
      </c>
      <c r="M384" s="215" t="str">
        <f>INDEX(PM_Sportings[],MATCH(PM_Kompleksais[[#This Row],[Dablībnieka numurs]],PM_Sportings[Dablībnieka numurs],0),7)</f>
        <v>NAV</v>
      </c>
      <c r="N384" s="216">
        <f>INDEX(PM_Sportings[],MATCH(PM_Kompleksais[[#This Row],[Dablībnieka numurs]],PM_Sportings[Dablībnieka numurs],0),8)</f>
        <v>0</v>
      </c>
      <c r="O38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4" s="220" t="str">
        <f>IF(ISNUMBER(PM_Kompleksais[[#This Row],[Vietu
Summa
(AUTO)]]),RANK(PM_Kompleksais[[#This Row],[Vietu
Summa
(AUTO)]],PM_Kompleksais[Vietu
Summa
(AUTO)],1),"Trūkst Rezultāts")</f>
        <v>Trūkst Rezultāts</v>
      </c>
      <c r="R38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5" spans="2:18" ht="15" x14ac:dyDescent="0.25">
      <c r="B385" s="90">
        <v>379</v>
      </c>
      <c r="C385" s="91">
        <f>INDEX(PM_Dalibnieki[],MATCH(PM_Kompleksais[[#This Row],[Dablībnieka numurs]],PM_Dalibnieki[Dablībnieka numurs],0),2)</f>
        <v>0</v>
      </c>
      <c r="D385" s="91">
        <f>INDEX(PM_Dalibnieki[],MATCH(PM_Kompleksais[[#This Row],[Dablībnieka numurs]],PM_Dalibnieki[Dablībnieka numurs],0),3)</f>
        <v>0</v>
      </c>
      <c r="E385" s="92">
        <f>INDEX(PM_Dalibnieki[],MATCH(PM_Kompleksais[[#This Row],[Dablībnieka numurs]],PM_Dalibnieki[Dablībnieka numurs],0),4)</f>
        <v>0</v>
      </c>
      <c r="F385" s="93">
        <f>INDEX(PM_Cuka[],MATCH(PM_Kompleksais[[#This Row],[Dablībnieka numurs]],PM_Cuka[Dablībnieka numurs],0),12)</f>
        <v>0</v>
      </c>
      <c r="G385" s="215" t="str">
        <f>INDEX(PM_Cuka[],MATCH(PM_Kompleksais[[#This Row],[Dablībnieka numurs]],PM_Cuka[Dablībnieka numurs],0),13)</f>
        <v>NAV</v>
      </c>
      <c r="H385" s="216">
        <f>INDEX(PM_Cuka[],MATCH(PM_Kompleksais[[#This Row],[Dablībnieka numurs]],PM_Cuka[Dablībnieka numurs],0),14)</f>
        <v>0</v>
      </c>
      <c r="I385" s="217">
        <f>INDEX(PM_EULopi[],MATCH(PM_Kompleksais[[#This Row],[Dablībnieka numurs]],PM_EULopi[Dablībnieka numurs],0),33)</f>
        <v>0</v>
      </c>
      <c r="J385" s="215" t="str">
        <f>INDEX(PM_EULopi[],MATCH(PM_Kompleksais[[#This Row],[Dablībnieka numurs]],PM_EULopi[Dablībnieka numurs],0),35)</f>
        <v>NAV</v>
      </c>
      <c r="K385" s="216">
        <f>INDEX(PM_EULopi[],MATCH(PM_Kompleksais[[#This Row],[Dablībnieka numurs]],PM_EULopi[Dablībnieka numurs],0),36)</f>
        <v>0</v>
      </c>
      <c r="L385" s="217">
        <f>INDEX(PM_Sportings[],MATCH(PM_Kompleksais[[#This Row],[Dablībnieka numurs]],PM_Sportings[Dablībnieka numurs],0),6)</f>
        <v>0</v>
      </c>
      <c r="M385" s="215" t="str">
        <f>INDEX(PM_Sportings[],MATCH(PM_Kompleksais[[#This Row],[Dablībnieka numurs]],PM_Sportings[Dablībnieka numurs],0),7)</f>
        <v>NAV</v>
      </c>
      <c r="N385" s="216">
        <f>INDEX(PM_Sportings[],MATCH(PM_Kompleksais[[#This Row],[Dablībnieka numurs]],PM_Sportings[Dablībnieka numurs],0),8)</f>
        <v>0</v>
      </c>
      <c r="O38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5" s="220" t="str">
        <f>IF(ISNUMBER(PM_Kompleksais[[#This Row],[Vietu
Summa
(AUTO)]]),RANK(PM_Kompleksais[[#This Row],[Vietu
Summa
(AUTO)]],PM_Kompleksais[Vietu
Summa
(AUTO)],1),"Trūkst Rezultāts")</f>
        <v>Trūkst Rezultāts</v>
      </c>
      <c r="R38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6" spans="2:18" ht="15" x14ac:dyDescent="0.25">
      <c r="B386" s="90">
        <v>380</v>
      </c>
      <c r="C386" s="91">
        <f>INDEX(PM_Dalibnieki[],MATCH(PM_Kompleksais[[#This Row],[Dablībnieka numurs]],PM_Dalibnieki[Dablībnieka numurs],0),2)</f>
        <v>0</v>
      </c>
      <c r="D386" s="91">
        <f>INDEX(PM_Dalibnieki[],MATCH(PM_Kompleksais[[#This Row],[Dablībnieka numurs]],PM_Dalibnieki[Dablībnieka numurs],0),3)</f>
        <v>0</v>
      </c>
      <c r="E386" s="92">
        <f>INDEX(PM_Dalibnieki[],MATCH(PM_Kompleksais[[#This Row],[Dablībnieka numurs]],PM_Dalibnieki[Dablībnieka numurs],0),4)</f>
        <v>0</v>
      </c>
      <c r="F386" s="93">
        <f>INDEX(PM_Cuka[],MATCH(PM_Kompleksais[[#This Row],[Dablībnieka numurs]],PM_Cuka[Dablībnieka numurs],0),12)</f>
        <v>0</v>
      </c>
      <c r="G386" s="215" t="str">
        <f>INDEX(PM_Cuka[],MATCH(PM_Kompleksais[[#This Row],[Dablībnieka numurs]],PM_Cuka[Dablībnieka numurs],0),13)</f>
        <v>NAV</v>
      </c>
      <c r="H386" s="216">
        <f>INDEX(PM_Cuka[],MATCH(PM_Kompleksais[[#This Row],[Dablībnieka numurs]],PM_Cuka[Dablībnieka numurs],0),14)</f>
        <v>0</v>
      </c>
      <c r="I386" s="217">
        <f>INDEX(PM_EULopi[],MATCH(PM_Kompleksais[[#This Row],[Dablībnieka numurs]],PM_EULopi[Dablībnieka numurs],0),33)</f>
        <v>0</v>
      </c>
      <c r="J386" s="215" t="str">
        <f>INDEX(PM_EULopi[],MATCH(PM_Kompleksais[[#This Row],[Dablībnieka numurs]],PM_EULopi[Dablībnieka numurs],0),35)</f>
        <v>NAV</v>
      </c>
      <c r="K386" s="216">
        <f>INDEX(PM_EULopi[],MATCH(PM_Kompleksais[[#This Row],[Dablībnieka numurs]],PM_EULopi[Dablībnieka numurs],0),36)</f>
        <v>0</v>
      </c>
      <c r="L386" s="217">
        <f>INDEX(PM_Sportings[],MATCH(PM_Kompleksais[[#This Row],[Dablībnieka numurs]],PM_Sportings[Dablībnieka numurs],0),6)</f>
        <v>0</v>
      </c>
      <c r="M386" s="215" t="str">
        <f>INDEX(PM_Sportings[],MATCH(PM_Kompleksais[[#This Row],[Dablībnieka numurs]],PM_Sportings[Dablībnieka numurs],0),7)</f>
        <v>NAV</v>
      </c>
      <c r="N386" s="216">
        <f>INDEX(PM_Sportings[],MATCH(PM_Kompleksais[[#This Row],[Dablībnieka numurs]],PM_Sportings[Dablībnieka numurs],0),8)</f>
        <v>0</v>
      </c>
      <c r="O38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6" s="220" t="str">
        <f>IF(ISNUMBER(PM_Kompleksais[[#This Row],[Vietu
Summa
(AUTO)]]),RANK(PM_Kompleksais[[#This Row],[Vietu
Summa
(AUTO)]],PM_Kompleksais[Vietu
Summa
(AUTO)],1),"Trūkst Rezultāts")</f>
        <v>Trūkst Rezultāts</v>
      </c>
      <c r="R38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7" spans="2:18" ht="15" x14ac:dyDescent="0.25">
      <c r="B387" s="90">
        <v>381</v>
      </c>
      <c r="C387" s="91">
        <f>INDEX(PM_Dalibnieki[],MATCH(PM_Kompleksais[[#This Row],[Dablībnieka numurs]],PM_Dalibnieki[Dablībnieka numurs],0),2)</f>
        <v>0</v>
      </c>
      <c r="D387" s="91">
        <f>INDEX(PM_Dalibnieki[],MATCH(PM_Kompleksais[[#This Row],[Dablībnieka numurs]],PM_Dalibnieki[Dablībnieka numurs],0),3)</f>
        <v>0</v>
      </c>
      <c r="E387" s="92">
        <f>INDEX(PM_Dalibnieki[],MATCH(PM_Kompleksais[[#This Row],[Dablībnieka numurs]],PM_Dalibnieki[Dablībnieka numurs],0),4)</f>
        <v>0</v>
      </c>
      <c r="F387" s="93">
        <f>INDEX(PM_Cuka[],MATCH(PM_Kompleksais[[#This Row],[Dablībnieka numurs]],PM_Cuka[Dablībnieka numurs],0),12)</f>
        <v>0</v>
      </c>
      <c r="G387" s="215" t="str">
        <f>INDEX(PM_Cuka[],MATCH(PM_Kompleksais[[#This Row],[Dablībnieka numurs]],PM_Cuka[Dablībnieka numurs],0),13)</f>
        <v>NAV</v>
      </c>
      <c r="H387" s="216">
        <f>INDEX(PM_Cuka[],MATCH(PM_Kompleksais[[#This Row],[Dablībnieka numurs]],PM_Cuka[Dablībnieka numurs],0),14)</f>
        <v>0</v>
      </c>
      <c r="I387" s="217">
        <f>INDEX(PM_EULopi[],MATCH(PM_Kompleksais[[#This Row],[Dablībnieka numurs]],PM_EULopi[Dablībnieka numurs],0),33)</f>
        <v>0</v>
      </c>
      <c r="J387" s="215" t="str">
        <f>INDEX(PM_EULopi[],MATCH(PM_Kompleksais[[#This Row],[Dablībnieka numurs]],PM_EULopi[Dablībnieka numurs],0),35)</f>
        <v>NAV</v>
      </c>
      <c r="K387" s="216">
        <f>INDEX(PM_EULopi[],MATCH(PM_Kompleksais[[#This Row],[Dablībnieka numurs]],PM_EULopi[Dablībnieka numurs],0),36)</f>
        <v>0</v>
      </c>
      <c r="L387" s="217">
        <f>INDEX(PM_Sportings[],MATCH(PM_Kompleksais[[#This Row],[Dablībnieka numurs]],PM_Sportings[Dablībnieka numurs],0),6)</f>
        <v>0</v>
      </c>
      <c r="M387" s="215" t="str">
        <f>INDEX(PM_Sportings[],MATCH(PM_Kompleksais[[#This Row],[Dablībnieka numurs]],PM_Sportings[Dablībnieka numurs],0),7)</f>
        <v>NAV</v>
      </c>
      <c r="N387" s="216">
        <f>INDEX(PM_Sportings[],MATCH(PM_Kompleksais[[#This Row],[Dablībnieka numurs]],PM_Sportings[Dablībnieka numurs],0),8)</f>
        <v>0</v>
      </c>
      <c r="O38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7" s="220" t="str">
        <f>IF(ISNUMBER(PM_Kompleksais[[#This Row],[Vietu
Summa
(AUTO)]]),RANK(PM_Kompleksais[[#This Row],[Vietu
Summa
(AUTO)]],PM_Kompleksais[Vietu
Summa
(AUTO)],1),"Trūkst Rezultāts")</f>
        <v>Trūkst Rezultāts</v>
      </c>
      <c r="R38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8" spans="2:18" ht="15" x14ac:dyDescent="0.25">
      <c r="B388" s="90">
        <v>382</v>
      </c>
      <c r="C388" s="91">
        <f>INDEX(PM_Dalibnieki[],MATCH(PM_Kompleksais[[#This Row],[Dablībnieka numurs]],PM_Dalibnieki[Dablībnieka numurs],0),2)</f>
        <v>0</v>
      </c>
      <c r="D388" s="91">
        <f>INDEX(PM_Dalibnieki[],MATCH(PM_Kompleksais[[#This Row],[Dablībnieka numurs]],PM_Dalibnieki[Dablībnieka numurs],0),3)</f>
        <v>0</v>
      </c>
      <c r="E388" s="92">
        <f>INDEX(PM_Dalibnieki[],MATCH(PM_Kompleksais[[#This Row],[Dablībnieka numurs]],PM_Dalibnieki[Dablībnieka numurs],0),4)</f>
        <v>0</v>
      </c>
      <c r="F388" s="93">
        <f>INDEX(PM_Cuka[],MATCH(PM_Kompleksais[[#This Row],[Dablībnieka numurs]],PM_Cuka[Dablībnieka numurs],0),12)</f>
        <v>0</v>
      </c>
      <c r="G388" s="215" t="str">
        <f>INDEX(PM_Cuka[],MATCH(PM_Kompleksais[[#This Row],[Dablībnieka numurs]],PM_Cuka[Dablībnieka numurs],0),13)</f>
        <v>NAV</v>
      </c>
      <c r="H388" s="216">
        <f>INDEX(PM_Cuka[],MATCH(PM_Kompleksais[[#This Row],[Dablībnieka numurs]],PM_Cuka[Dablībnieka numurs],0),14)</f>
        <v>0</v>
      </c>
      <c r="I388" s="217">
        <f>INDEX(PM_EULopi[],MATCH(PM_Kompleksais[[#This Row],[Dablībnieka numurs]],PM_EULopi[Dablībnieka numurs],0),33)</f>
        <v>0</v>
      </c>
      <c r="J388" s="215" t="str">
        <f>INDEX(PM_EULopi[],MATCH(PM_Kompleksais[[#This Row],[Dablībnieka numurs]],PM_EULopi[Dablībnieka numurs],0),35)</f>
        <v>NAV</v>
      </c>
      <c r="K388" s="216">
        <f>INDEX(PM_EULopi[],MATCH(PM_Kompleksais[[#This Row],[Dablībnieka numurs]],PM_EULopi[Dablībnieka numurs],0),36)</f>
        <v>0</v>
      </c>
      <c r="L388" s="217">
        <f>INDEX(PM_Sportings[],MATCH(PM_Kompleksais[[#This Row],[Dablībnieka numurs]],PM_Sportings[Dablībnieka numurs],0),6)</f>
        <v>0</v>
      </c>
      <c r="M388" s="215" t="str">
        <f>INDEX(PM_Sportings[],MATCH(PM_Kompleksais[[#This Row],[Dablībnieka numurs]],PM_Sportings[Dablībnieka numurs],0),7)</f>
        <v>NAV</v>
      </c>
      <c r="N388" s="216">
        <f>INDEX(PM_Sportings[],MATCH(PM_Kompleksais[[#This Row],[Dablībnieka numurs]],PM_Sportings[Dablībnieka numurs],0),8)</f>
        <v>0</v>
      </c>
      <c r="O38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8" s="220" t="str">
        <f>IF(ISNUMBER(PM_Kompleksais[[#This Row],[Vietu
Summa
(AUTO)]]),RANK(PM_Kompleksais[[#This Row],[Vietu
Summa
(AUTO)]],PM_Kompleksais[Vietu
Summa
(AUTO)],1),"Trūkst Rezultāts")</f>
        <v>Trūkst Rezultāts</v>
      </c>
      <c r="R38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89" spans="2:18" ht="15" x14ac:dyDescent="0.25">
      <c r="B389" s="90">
        <v>383</v>
      </c>
      <c r="C389" s="91">
        <f>INDEX(PM_Dalibnieki[],MATCH(PM_Kompleksais[[#This Row],[Dablībnieka numurs]],PM_Dalibnieki[Dablībnieka numurs],0),2)</f>
        <v>0</v>
      </c>
      <c r="D389" s="91">
        <f>INDEX(PM_Dalibnieki[],MATCH(PM_Kompleksais[[#This Row],[Dablībnieka numurs]],PM_Dalibnieki[Dablībnieka numurs],0),3)</f>
        <v>0</v>
      </c>
      <c r="E389" s="92">
        <f>INDEX(PM_Dalibnieki[],MATCH(PM_Kompleksais[[#This Row],[Dablībnieka numurs]],PM_Dalibnieki[Dablībnieka numurs],0),4)</f>
        <v>0</v>
      </c>
      <c r="F389" s="93">
        <f>INDEX(PM_Cuka[],MATCH(PM_Kompleksais[[#This Row],[Dablībnieka numurs]],PM_Cuka[Dablībnieka numurs],0),12)</f>
        <v>0</v>
      </c>
      <c r="G389" s="215" t="str">
        <f>INDEX(PM_Cuka[],MATCH(PM_Kompleksais[[#This Row],[Dablībnieka numurs]],PM_Cuka[Dablībnieka numurs],0),13)</f>
        <v>NAV</v>
      </c>
      <c r="H389" s="216">
        <f>INDEX(PM_Cuka[],MATCH(PM_Kompleksais[[#This Row],[Dablībnieka numurs]],PM_Cuka[Dablībnieka numurs],0),14)</f>
        <v>0</v>
      </c>
      <c r="I389" s="217">
        <f>INDEX(PM_EULopi[],MATCH(PM_Kompleksais[[#This Row],[Dablībnieka numurs]],PM_EULopi[Dablībnieka numurs],0),33)</f>
        <v>0</v>
      </c>
      <c r="J389" s="215" t="str">
        <f>INDEX(PM_EULopi[],MATCH(PM_Kompleksais[[#This Row],[Dablībnieka numurs]],PM_EULopi[Dablībnieka numurs],0),35)</f>
        <v>NAV</v>
      </c>
      <c r="K389" s="216">
        <f>INDEX(PM_EULopi[],MATCH(PM_Kompleksais[[#This Row],[Dablībnieka numurs]],PM_EULopi[Dablībnieka numurs],0),36)</f>
        <v>0</v>
      </c>
      <c r="L389" s="217">
        <f>INDEX(PM_Sportings[],MATCH(PM_Kompleksais[[#This Row],[Dablībnieka numurs]],PM_Sportings[Dablībnieka numurs],0),6)</f>
        <v>0</v>
      </c>
      <c r="M389" s="215" t="str">
        <f>INDEX(PM_Sportings[],MATCH(PM_Kompleksais[[#This Row],[Dablībnieka numurs]],PM_Sportings[Dablībnieka numurs],0),7)</f>
        <v>NAV</v>
      </c>
      <c r="N389" s="216">
        <f>INDEX(PM_Sportings[],MATCH(PM_Kompleksais[[#This Row],[Dablībnieka numurs]],PM_Sportings[Dablībnieka numurs],0),8)</f>
        <v>0</v>
      </c>
      <c r="O38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8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89" s="220" t="str">
        <f>IF(ISNUMBER(PM_Kompleksais[[#This Row],[Vietu
Summa
(AUTO)]]),RANK(PM_Kompleksais[[#This Row],[Vietu
Summa
(AUTO)]],PM_Kompleksais[Vietu
Summa
(AUTO)],1),"Trūkst Rezultāts")</f>
        <v>Trūkst Rezultāts</v>
      </c>
      <c r="R38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0" spans="2:18" ht="15" x14ac:dyDescent="0.25">
      <c r="B390" s="90">
        <v>384</v>
      </c>
      <c r="C390" s="91">
        <f>INDEX(PM_Dalibnieki[],MATCH(PM_Kompleksais[[#This Row],[Dablībnieka numurs]],PM_Dalibnieki[Dablībnieka numurs],0),2)</f>
        <v>0</v>
      </c>
      <c r="D390" s="91">
        <f>INDEX(PM_Dalibnieki[],MATCH(PM_Kompleksais[[#This Row],[Dablībnieka numurs]],PM_Dalibnieki[Dablībnieka numurs],0),3)</f>
        <v>0</v>
      </c>
      <c r="E390" s="92">
        <f>INDEX(PM_Dalibnieki[],MATCH(PM_Kompleksais[[#This Row],[Dablībnieka numurs]],PM_Dalibnieki[Dablībnieka numurs],0),4)</f>
        <v>0</v>
      </c>
      <c r="F390" s="93">
        <f>INDEX(PM_Cuka[],MATCH(PM_Kompleksais[[#This Row],[Dablībnieka numurs]],PM_Cuka[Dablībnieka numurs],0),12)</f>
        <v>0</v>
      </c>
      <c r="G390" s="215" t="str">
        <f>INDEX(PM_Cuka[],MATCH(PM_Kompleksais[[#This Row],[Dablībnieka numurs]],PM_Cuka[Dablībnieka numurs],0),13)</f>
        <v>NAV</v>
      </c>
      <c r="H390" s="216">
        <f>INDEX(PM_Cuka[],MATCH(PM_Kompleksais[[#This Row],[Dablībnieka numurs]],PM_Cuka[Dablībnieka numurs],0),14)</f>
        <v>0</v>
      </c>
      <c r="I390" s="217">
        <f>INDEX(PM_EULopi[],MATCH(PM_Kompleksais[[#This Row],[Dablībnieka numurs]],PM_EULopi[Dablībnieka numurs],0),33)</f>
        <v>0</v>
      </c>
      <c r="J390" s="215" t="str">
        <f>INDEX(PM_EULopi[],MATCH(PM_Kompleksais[[#This Row],[Dablībnieka numurs]],PM_EULopi[Dablībnieka numurs],0),35)</f>
        <v>NAV</v>
      </c>
      <c r="K390" s="216">
        <f>INDEX(PM_EULopi[],MATCH(PM_Kompleksais[[#This Row],[Dablībnieka numurs]],PM_EULopi[Dablībnieka numurs],0),36)</f>
        <v>0</v>
      </c>
      <c r="L390" s="217">
        <f>INDEX(PM_Sportings[],MATCH(PM_Kompleksais[[#This Row],[Dablībnieka numurs]],PM_Sportings[Dablībnieka numurs],0),6)</f>
        <v>0</v>
      </c>
      <c r="M390" s="215" t="str">
        <f>INDEX(PM_Sportings[],MATCH(PM_Kompleksais[[#This Row],[Dablībnieka numurs]],PM_Sportings[Dablībnieka numurs],0),7)</f>
        <v>NAV</v>
      </c>
      <c r="N390" s="216">
        <f>INDEX(PM_Sportings[],MATCH(PM_Kompleksais[[#This Row],[Dablībnieka numurs]],PM_Sportings[Dablībnieka numurs],0),8)</f>
        <v>0</v>
      </c>
      <c r="O39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0" s="220" t="str">
        <f>IF(ISNUMBER(PM_Kompleksais[[#This Row],[Vietu
Summa
(AUTO)]]),RANK(PM_Kompleksais[[#This Row],[Vietu
Summa
(AUTO)]],PM_Kompleksais[Vietu
Summa
(AUTO)],1),"Trūkst Rezultāts")</f>
        <v>Trūkst Rezultāts</v>
      </c>
      <c r="R39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1" spans="2:18" ht="15" x14ac:dyDescent="0.25">
      <c r="B391" s="90">
        <v>385</v>
      </c>
      <c r="C391" s="91">
        <f>INDEX(PM_Dalibnieki[],MATCH(PM_Kompleksais[[#This Row],[Dablībnieka numurs]],PM_Dalibnieki[Dablībnieka numurs],0),2)</f>
        <v>0</v>
      </c>
      <c r="D391" s="91">
        <f>INDEX(PM_Dalibnieki[],MATCH(PM_Kompleksais[[#This Row],[Dablībnieka numurs]],PM_Dalibnieki[Dablībnieka numurs],0),3)</f>
        <v>0</v>
      </c>
      <c r="E391" s="92">
        <f>INDEX(PM_Dalibnieki[],MATCH(PM_Kompleksais[[#This Row],[Dablībnieka numurs]],PM_Dalibnieki[Dablībnieka numurs],0),4)</f>
        <v>0</v>
      </c>
      <c r="F391" s="93">
        <f>INDEX(PM_Cuka[],MATCH(PM_Kompleksais[[#This Row],[Dablībnieka numurs]],PM_Cuka[Dablībnieka numurs],0),12)</f>
        <v>0</v>
      </c>
      <c r="G391" s="215" t="str">
        <f>INDEX(PM_Cuka[],MATCH(PM_Kompleksais[[#This Row],[Dablībnieka numurs]],PM_Cuka[Dablībnieka numurs],0),13)</f>
        <v>NAV</v>
      </c>
      <c r="H391" s="216">
        <f>INDEX(PM_Cuka[],MATCH(PM_Kompleksais[[#This Row],[Dablībnieka numurs]],PM_Cuka[Dablībnieka numurs],0),14)</f>
        <v>0</v>
      </c>
      <c r="I391" s="217">
        <f>INDEX(PM_EULopi[],MATCH(PM_Kompleksais[[#This Row],[Dablībnieka numurs]],PM_EULopi[Dablībnieka numurs],0),33)</f>
        <v>0</v>
      </c>
      <c r="J391" s="215" t="str">
        <f>INDEX(PM_EULopi[],MATCH(PM_Kompleksais[[#This Row],[Dablībnieka numurs]],PM_EULopi[Dablībnieka numurs],0),35)</f>
        <v>NAV</v>
      </c>
      <c r="K391" s="216">
        <f>INDEX(PM_EULopi[],MATCH(PM_Kompleksais[[#This Row],[Dablībnieka numurs]],PM_EULopi[Dablībnieka numurs],0),36)</f>
        <v>0</v>
      </c>
      <c r="L391" s="217">
        <f>INDEX(PM_Sportings[],MATCH(PM_Kompleksais[[#This Row],[Dablībnieka numurs]],PM_Sportings[Dablībnieka numurs],0),6)</f>
        <v>0</v>
      </c>
      <c r="M391" s="215" t="str">
        <f>INDEX(PM_Sportings[],MATCH(PM_Kompleksais[[#This Row],[Dablībnieka numurs]],PM_Sportings[Dablībnieka numurs],0),7)</f>
        <v>NAV</v>
      </c>
      <c r="N391" s="216">
        <f>INDEX(PM_Sportings[],MATCH(PM_Kompleksais[[#This Row],[Dablībnieka numurs]],PM_Sportings[Dablībnieka numurs],0),8)</f>
        <v>0</v>
      </c>
      <c r="O39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1" s="220" t="str">
        <f>IF(ISNUMBER(PM_Kompleksais[[#This Row],[Vietu
Summa
(AUTO)]]),RANK(PM_Kompleksais[[#This Row],[Vietu
Summa
(AUTO)]],PM_Kompleksais[Vietu
Summa
(AUTO)],1),"Trūkst Rezultāts")</f>
        <v>Trūkst Rezultāts</v>
      </c>
      <c r="R39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2" spans="2:18" ht="15" x14ac:dyDescent="0.25">
      <c r="B392" s="90">
        <v>386</v>
      </c>
      <c r="C392" s="91">
        <f>INDEX(PM_Dalibnieki[],MATCH(PM_Kompleksais[[#This Row],[Dablībnieka numurs]],PM_Dalibnieki[Dablībnieka numurs],0),2)</f>
        <v>0</v>
      </c>
      <c r="D392" s="91">
        <f>INDEX(PM_Dalibnieki[],MATCH(PM_Kompleksais[[#This Row],[Dablībnieka numurs]],PM_Dalibnieki[Dablībnieka numurs],0),3)</f>
        <v>0</v>
      </c>
      <c r="E392" s="92">
        <f>INDEX(PM_Dalibnieki[],MATCH(PM_Kompleksais[[#This Row],[Dablībnieka numurs]],PM_Dalibnieki[Dablībnieka numurs],0),4)</f>
        <v>0</v>
      </c>
      <c r="F392" s="93">
        <f>INDEX(PM_Cuka[],MATCH(PM_Kompleksais[[#This Row],[Dablībnieka numurs]],PM_Cuka[Dablībnieka numurs],0),12)</f>
        <v>0</v>
      </c>
      <c r="G392" s="215" t="str">
        <f>INDEX(PM_Cuka[],MATCH(PM_Kompleksais[[#This Row],[Dablībnieka numurs]],PM_Cuka[Dablībnieka numurs],0),13)</f>
        <v>NAV</v>
      </c>
      <c r="H392" s="216">
        <f>INDEX(PM_Cuka[],MATCH(PM_Kompleksais[[#This Row],[Dablībnieka numurs]],PM_Cuka[Dablībnieka numurs],0),14)</f>
        <v>0</v>
      </c>
      <c r="I392" s="217">
        <f>INDEX(PM_EULopi[],MATCH(PM_Kompleksais[[#This Row],[Dablībnieka numurs]],PM_EULopi[Dablībnieka numurs],0),33)</f>
        <v>0</v>
      </c>
      <c r="J392" s="215" t="str">
        <f>INDEX(PM_EULopi[],MATCH(PM_Kompleksais[[#This Row],[Dablībnieka numurs]],PM_EULopi[Dablībnieka numurs],0),35)</f>
        <v>NAV</v>
      </c>
      <c r="K392" s="216">
        <f>INDEX(PM_EULopi[],MATCH(PM_Kompleksais[[#This Row],[Dablībnieka numurs]],PM_EULopi[Dablībnieka numurs],0),36)</f>
        <v>0</v>
      </c>
      <c r="L392" s="217">
        <f>INDEX(PM_Sportings[],MATCH(PM_Kompleksais[[#This Row],[Dablībnieka numurs]],PM_Sportings[Dablībnieka numurs],0),6)</f>
        <v>0</v>
      </c>
      <c r="M392" s="215" t="str">
        <f>INDEX(PM_Sportings[],MATCH(PM_Kompleksais[[#This Row],[Dablībnieka numurs]],PM_Sportings[Dablībnieka numurs],0),7)</f>
        <v>NAV</v>
      </c>
      <c r="N392" s="216">
        <f>INDEX(PM_Sportings[],MATCH(PM_Kompleksais[[#This Row],[Dablībnieka numurs]],PM_Sportings[Dablībnieka numurs],0),8)</f>
        <v>0</v>
      </c>
      <c r="O39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2" s="220" t="str">
        <f>IF(ISNUMBER(PM_Kompleksais[[#This Row],[Vietu
Summa
(AUTO)]]),RANK(PM_Kompleksais[[#This Row],[Vietu
Summa
(AUTO)]],PM_Kompleksais[Vietu
Summa
(AUTO)],1),"Trūkst Rezultāts")</f>
        <v>Trūkst Rezultāts</v>
      </c>
      <c r="R39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3" spans="2:18" ht="15" x14ac:dyDescent="0.25">
      <c r="B393" s="90">
        <v>387</v>
      </c>
      <c r="C393" s="91">
        <f>INDEX(PM_Dalibnieki[],MATCH(PM_Kompleksais[[#This Row],[Dablībnieka numurs]],PM_Dalibnieki[Dablībnieka numurs],0),2)</f>
        <v>0</v>
      </c>
      <c r="D393" s="91">
        <f>INDEX(PM_Dalibnieki[],MATCH(PM_Kompleksais[[#This Row],[Dablībnieka numurs]],PM_Dalibnieki[Dablībnieka numurs],0),3)</f>
        <v>0</v>
      </c>
      <c r="E393" s="92">
        <f>INDEX(PM_Dalibnieki[],MATCH(PM_Kompleksais[[#This Row],[Dablībnieka numurs]],PM_Dalibnieki[Dablībnieka numurs],0),4)</f>
        <v>0</v>
      </c>
      <c r="F393" s="93">
        <f>INDEX(PM_Cuka[],MATCH(PM_Kompleksais[[#This Row],[Dablībnieka numurs]],PM_Cuka[Dablībnieka numurs],0),12)</f>
        <v>0</v>
      </c>
      <c r="G393" s="215" t="str">
        <f>INDEX(PM_Cuka[],MATCH(PM_Kompleksais[[#This Row],[Dablībnieka numurs]],PM_Cuka[Dablībnieka numurs],0),13)</f>
        <v>NAV</v>
      </c>
      <c r="H393" s="216">
        <f>INDEX(PM_Cuka[],MATCH(PM_Kompleksais[[#This Row],[Dablībnieka numurs]],PM_Cuka[Dablībnieka numurs],0),14)</f>
        <v>0</v>
      </c>
      <c r="I393" s="217">
        <f>INDEX(PM_EULopi[],MATCH(PM_Kompleksais[[#This Row],[Dablībnieka numurs]],PM_EULopi[Dablībnieka numurs],0),33)</f>
        <v>0</v>
      </c>
      <c r="J393" s="215" t="str">
        <f>INDEX(PM_EULopi[],MATCH(PM_Kompleksais[[#This Row],[Dablībnieka numurs]],PM_EULopi[Dablībnieka numurs],0),35)</f>
        <v>NAV</v>
      </c>
      <c r="K393" s="216">
        <f>INDEX(PM_EULopi[],MATCH(PM_Kompleksais[[#This Row],[Dablībnieka numurs]],PM_EULopi[Dablībnieka numurs],0),36)</f>
        <v>0</v>
      </c>
      <c r="L393" s="217">
        <f>INDEX(PM_Sportings[],MATCH(PM_Kompleksais[[#This Row],[Dablībnieka numurs]],PM_Sportings[Dablībnieka numurs],0),6)</f>
        <v>0</v>
      </c>
      <c r="M393" s="215" t="str">
        <f>INDEX(PM_Sportings[],MATCH(PM_Kompleksais[[#This Row],[Dablībnieka numurs]],PM_Sportings[Dablībnieka numurs],0),7)</f>
        <v>NAV</v>
      </c>
      <c r="N393" s="216">
        <f>INDEX(PM_Sportings[],MATCH(PM_Kompleksais[[#This Row],[Dablībnieka numurs]],PM_Sportings[Dablībnieka numurs],0),8)</f>
        <v>0</v>
      </c>
      <c r="O39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3" s="220" t="str">
        <f>IF(ISNUMBER(PM_Kompleksais[[#This Row],[Vietu
Summa
(AUTO)]]),RANK(PM_Kompleksais[[#This Row],[Vietu
Summa
(AUTO)]],PM_Kompleksais[Vietu
Summa
(AUTO)],1),"Trūkst Rezultāts")</f>
        <v>Trūkst Rezultāts</v>
      </c>
      <c r="R39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4" spans="2:18" ht="15" x14ac:dyDescent="0.25">
      <c r="B394" s="90">
        <v>388</v>
      </c>
      <c r="C394" s="91">
        <f>INDEX(PM_Dalibnieki[],MATCH(PM_Kompleksais[[#This Row],[Dablībnieka numurs]],PM_Dalibnieki[Dablībnieka numurs],0),2)</f>
        <v>0</v>
      </c>
      <c r="D394" s="91">
        <f>INDEX(PM_Dalibnieki[],MATCH(PM_Kompleksais[[#This Row],[Dablībnieka numurs]],PM_Dalibnieki[Dablībnieka numurs],0),3)</f>
        <v>0</v>
      </c>
      <c r="E394" s="92">
        <f>INDEX(PM_Dalibnieki[],MATCH(PM_Kompleksais[[#This Row],[Dablībnieka numurs]],PM_Dalibnieki[Dablībnieka numurs],0),4)</f>
        <v>0</v>
      </c>
      <c r="F394" s="93">
        <f>INDEX(PM_Cuka[],MATCH(PM_Kompleksais[[#This Row],[Dablībnieka numurs]],PM_Cuka[Dablībnieka numurs],0),12)</f>
        <v>0</v>
      </c>
      <c r="G394" s="215" t="str">
        <f>INDEX(PM_Cuka[],MATCH(PM_Kompleksais[[#This Row],[Dablībnieka numurs]],PM_Cuka[Dablībnieka numurs],0),13)</f>
        <v>NAV</v>
      </c>
      <c r="H394" s="216">
        <f>INDEX(PM_Cuka[],MATCH(PM_Kompleksais[[#This Row],[Dablībnieka numurs]],PM_Cuka[Dablībnieka numurs],0),14)</f>
        <v>0</v>
      </c>
      <c r="I394" s="217">
        <f>INDEX(PM_EULopi[],MATCH(PM_Kompleksais[[#This Row],[Dablībnieka numurs]],PM_EULopi[Dablībnieka numurs],0),33)</f>
        <v>0</v>
      </c>
      <c r="J394" s="215" t="str">
        <f>INDEX(PM_EULopi[],MATCH(PM_Kompleksais[[#This Row],[Dablībnieka numurs]],PM_EULopi[Dablībnieka numurs],0),35)</f>
        <v>NAV</v>
      </c>
      <c r="K394" s="216">
        <f>INDEX(PM_EULopi[],MATCH(PM_Kompleksais[[#This Row],[Dablībnieka numurs]],PM_EULopi[Dablībnieka numurs],0),36)</f>
        <v>0</v>
      </c>
      <c r="L394" s="217">
        <f>INDEX(PM_Sportings[],MATCH(PM_Kompleksais[[#This Row],[Dablībnieka numurs]],PM_Sportings[Dablībnieka numurs],0),6)</f>
        <v>0</v>
      </c>
      <c r="M394" s="215" t="str">
        <f>INDEX(PM_Sportings[],MATCH(PM_Kompleksais[[#This Row],[Dablībnieka numurs]],PM_Sportings[Dablībnieka numurs],0),7)</f>
        <v>NAV</v>
      </c>
      <c r="N394" s="216">
        <f>INDEX(PM_Sportings[],MATCH(PM_Kompleksais[[#This Row],[Dablībnieka numurs]],PM_Sportings[Dablībnieka numurs],0),8)</f>
        <v>0</v>
      </c>
      <c r="O39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4" s="220" t="str">
        <f>IF(ISNUMBER(PM_Kompleksais[[#This Row],[Vietu
Summa
(AUTO)]]),RANK(PM_Kompleksais[[#This Row],[Vietu
Summa
(AUTO)]],PM_Kompleksais[Vietu
Summa
(AUTO)],1),"Trūkst Rezultāts")</f>
        <v>Trūkst Rezultāts</v>
      </c>
      <c r="R39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5" spans="2:18" ht="15" x14ac:dyDescent="0.25">
      <c r="B395" s="90">
        <v>389</v>
      </c>
      <c r="C395" s="91">
        <f>INDEX(PM_Dalibnieki[],MATCH(PM_Kompleksais[[#This Row],[Dablībnieka numurs]],PM_Dalibnieki[Dablībnieka numurs],0),2)</f>
        <v>0</v>
      </c>
      <c r="D395" s="91">
        <f>INDEX(PM_Dalibnieki[],MATCH(PM_Kompleksais[[#This Row],[Dablībnieka numurs]],PM_Dalibnieki[Dablībnieka numurs],0),3)</f>
        <v>0</v>
      </c>
      <c r="E395" s="92">
        <f>INDEX(PM_Dalibnieki[],MATCH(PM_Kompleksais[[#This Row],[Dablībnieka numurs]],PM_Dalibnieki[Dablībnieka numurs],0),4)</f>
        <v>0</v>
      </c>
      <c r="F395" s="93">
        <f>INDEX(PM_Cuka[],MATCH(PM_Kompleksais[[#This Row],[Dablībnieka numurs]],PM_Cuka[Dablībnieka numurs],0),12)</f>
        <v>0</v>
      </c>
      <c r="G395" s="215" t="str">
        <f>INDEX(PM_Cuka[],MATCH(PM_Kompleksais[[#This Row],[Dablībnieka numurs]],PM_Cuka[Dablībnieka numurs],0),13)</f>
        <v>NAV</v>
      </c>
      <c r="H395" s="216">
        <f>INDEX(PM_Cuka[],MATCH(PM_Kompleksais[[#This Row],[Dablībnieka numurs]],PM_Cuka[Dablībnieka numurs],0),14)</f>
        <v>0</v>
      </c>
      <c r="I395" s="217">
        <f>INDEX(PM_EULopi[],MATCH(PM_Kompleksais[[#This Row],[Dablībnieka numurs]],PM_EULopi[Dablībnieka numurs],0),33)</f>
        <v>0</v>
      </c>
      <c r="J395" s="215" t="str">
        <f>INDEX(PM_EULopi[],MATCH(PM_Kompleksais[[#This Row],[Dablībnieka numurs]],PM_EULopi[Dablībnieka numurs],0),35)</f>
        <v>NAV</v>
      </c>
      <c r="K395" s="216">
        <f>INDEX(PM_EULopi[],MATCH(PM_Kompleksais[[#This Row],[Dablībnieka numurs]],PM_EULopi[Dablībnieka numurs],0),36)</f>
        <v>0</v>
      </c>
      <c r="L395" s="217">
        <f>INDEX(PM_Sportings[],MATCH(PM_Kompleksais[[#This Row],[Dablībnieka numurs]],PM_Sportings[Dablībnieka numurs],0),6)</f>
        <v>0</v>
      </c>
      <c r="M395" s="215" t="str">
        <f>INDEX(PM_Sportings[],MATCH(PM_Kompleksais[[#This Row],[Dablībnieka numurs]],PM_Sportings[Dablībnieka numurs],0),7)</f>
        <v>NAV</v>
      </c>
      <c r="N395" s="216">
        <f>INDEX(PM_Sportings[],MATCH(PM_Kompleksais[[#This Row],[Dablībnieka numurs]],PM_Sportings[Dablībnieka numurs],0),8)</f>
        <v>0</v>
      </c>
      <c r="O39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5" s="220" t="str">
        <f>IF(ISNUMBER(PM_Kompleksais[[#This Row],[Vietu
Summa
(AUTO)]]),RANK(PM_Kompleksais[[#This Row],[Vietu
Summa
(AUTO)]],PM_Kompleksais[Vietu
Summa
(AUTO)],1),"Trūkst Rezultāts")</f>
        <v>Trūkst Rezultāts</v>
      </c>
      <c r="R39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6" spans="2:18" ht="15" x14ac:dyDescent="0.25">
      <c r="B396" s="90">
        <v>390</v>
      </c>
      <c r="C396" s="91">
        <f>INDEX(PM_Dalibnieki[],MATCH(PM_Kompleksais[[#This Row],[Dablībnieka numurs]],PM_Dalibnieki[Dablībnieka numurs],0),2)</f>
        <v>0</v>
      </c>
      <c r="D396" s="91">
        <f>INDEX(PM_Dalibnieki[],MATCH(PM_Kompleksais[[#This Row],[Dablībnieka numurs]],PM_Dalibnieki[Dablībnieka numurs],0),3)</f>
        <v>0</v>
      </c>
      <c r="E396" s="92">
        <f>INDEX(PM_Dalibnieki[],MATCH(PM_Kompleksais[[#This Row],[Dablībnieka numurs]],PM_Dalibnieki[Dablībnieka numurs],0),4)</f>
        <v>0</v>
      </c>
      <c r="F396" s="93">
        <f>INDEX(PM_Cuka[],MATCH(PM_Kompleksais[[#This Row],[Dablībnieka numurs]],PM_Cuka[Dablībnieka numurs],0),12)</f>
        <v>0</v>
      </c>
      <c r="G396" s="215" t="str">
        <f>INDEX(PM_Cuka[],MATCH(PM_Kompleksais[[#This Row],[Dablībnieka numurs]],PM_Cuka[Dablībnieka numurs],0),13)</f>
        <v>NAV</v>
      </c>
      <c r="H396" s="216">
        <f>INDEX(PM_Cuka[],MATCH(PM_Kompleksais[[#This Row],[Dablībnieka numurs]],PM_Cuka[Dablībnieka numurs],0),14)</f>
        <v>0</v>
      </c>
      <c r="I396" s="217">
        <f>INDEX(PM_EULopi[],MATCH(PM_Kompleksais[[#This Row],[Dablībnieka numurs]],PM_EULopi[Dablībnieka numurs],0),33)</f>
        <v>0</v>
      </c>
      <c r="J396" s="215" t="str">
        <f>INDEX(PM_EULopi[],MATCH(PM_Kompleksais[[#This Row],[Dablībnieka numurs]],PM_EULopi[Dablībnieka numurs],0),35)</f>
        <v>NAV</v>
      </c>
      <c r="K396" s="216">
        <f>INDEX(PM_EULopi[],MATCH(PM_Kompleksais[[#This Row],[Dablībnieka numurs]],PM_EULopi[Dablībnieka numurs],0),36)</f>
        <v>0</v>
      </c>
      <c r="L396" s="217">
        <f>INDEX(PM_Sportings[],MATCH(PM_Kompleksais[[#This Row],[Dablībnieka numurs]],PM_Sportings[Dablībnieka numurs],0),6)</f>
        <v>0</v>
      </c>
      <c r="M396" s="215" t="str">
        <f>INDEX(PM_Sportings[],MATCH(PM_Kompleksais[[#This Row],[Dablībnieka numurs]],PM_Sportings[Dablībnieka numurs],0),7)</f>
        <v>NAV</v>
      </c>
      <c r="N396" s="216">
        <f>INDEX(PM_Sportings[],MATCH(PM_Kompleksais[[#This Row],[Dablībnieka numurs]],PM_Sportings[Dablībnieka numurs],0),8)</f>
        <v>0</v>
      </c>
      <c r="O39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6" s="220" t="str">
        <f>IF(ISNUMBER(PM_Kompleksais[[#This Row],[Vietu
Summa
(AUTO)]]),RANK(PM_Kompleksais[[#This Row],[Vietu
Summa
(AUTO)]],PM_Kompleksais[Vietu
Summa
(AUTO)],1),"Trūkst Rezultāts")</f>
        <v>Trūkst Rezultāts</v>
      </c>
      <c r="R39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7" spans="2:18" ht="15" x14ac:dyDescent="0.25">
      <c r="B397" s="90">
        <v>391</v>
      </c>
      <c r="C397" s="91">
        <f>INDEX(PM_Dalibnieki[],MATCH(PM_Kompleksais[[#This Row],[Dablībnieka numurs]],PM_Dalibnieki[Dablībnieka numurs],0),2)</f>
        <v>0</v>
      </c>
      <c r="D397" s="91">
        <f>INDEX(PM_Dalibnieki[],MATCH(PM_Kompleksais[[#This Row],[Dablībnieka numurs]],PM_Dalibnieki[Dablībnieka numurs],0),3)</f>
        <v>0</v>
      </c>
      <c r="E397" s="92">
        <f>INDEX(PM_Dalibnieki[],MATCH(PM_Kompleksais[[#This Row],[Dablībnieka numurs]],PM_Dalibnieki[Dablībnieka numurs],0),4)</f>
        <v>0</v>
      </c>
      <c r="F397" s="93">
        <f>INDEX(PM_Cuka[],MATCH(PM_Kompleksais[[#This Row],[Dablībnieka numurs]],PM_Cuka[Dablībnieka numurs],0),12)</f>
        <v>0</v>
      </c>
      <c r="G397" s="215" t="str">
        <f>INDEX(PM_Cuka[],MATCH(PM_Kompleksais[[#This Row],[Dablībnieka numurs]],PM_Cuka[Dablībnieka numurs],0),13)</f>
        <v>NAV</v>
      </c>
      <c r="H397" s="216">
        <f>INDEX(PM_Cuka[],MATCH(PM_Kompleksais[[#This Row],[Dablībnieka numurs]],PM_Cuka[Dablībnieka numurs],0),14)</f>
        <v>0</v>
      </c>
      <c r="I397" s="217">
        <f>INDEX(PM_EULopi[],MATCH(PM_Kompleksais[[#This Row],[Dablībnieka numurs]],PM_EULopi[Dablībnieka numurs],0),33)</f>
        <v>0</v>
      </c>
      <c r="J397" s="215" t="str">
        <f>INDEX(PM_EULopi[],MATCH(PM_Kompleksais[[#This Row],[Dablībnieka numurs]],PM_EULopi[Dablībnieka numurs],0),35)</f>
        <v>NAV</v>
      </c>
      <c r="K397" s="216">
        <f>INDEX(PM_EULopi[],MATCH(PM_Kompleksais[[#This Row],[Dablībnieka numurs]],PM_EULopi[Dablībnieka numurs],0),36)</f>
        <v>0</v>
      </c>
      <c r="L397" s="217">
        <f>INDEX(PM_Sportings[],MATCH(PM_Kompleksais[[#This Row],[Dablībnieka numurs]],PM_Sportings[Dablībnieka numurs],0),6)</f>
        <v>0</v>
      </c>
      <c r="M397" s="215" t="str">
        <f>INDEX(PM_Sportings[],MATCH(PM_Kompleksais[[#This Row],[Dablībnieka numurs]],PM_Sportings[Dablībnieka numurs],0),7)</f>
        <v>NAV</v>
      </c>
      <c r="N397" s="216">
        <f>INDEX(PM_Sportings[],MATCH(PM_Kompleksais[[#This Row],[Dablībnieka numurs]],PM_Sportings[Dablībnieka numurs],0),8)</f>
        <v>0</v>
      </c>
      <c r="O39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7" s="220" t="str">
        <f>IF(ISNUMBER(PM_Kompleksais[[#This Row],[Vietu
Summa
(AUTO)]]),RANK(PM_Kompleksais[[#This Row],[Vietu
Summa
(AUTO)]],PM_Kompleksais[Vietu
Summa
(AUTO)],1),"Trūkst Rezultāts")</f>
        <v>Trūkst Rezultāts</v>
      </c>
      <c r="R39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8" spans="2:18" ht="15" x14ac:dyDescent="0.25">
      <c r="B398" s="90">
        <v>392</v>
      </c>
      <c r="C398" s="91">
        <f>INDEX(PM_Dalibnieki[],MATCH(PM_Kompleksais[[#This Row],[Dablībnieka numurs]],PM_Dalibnieki[Dablībnieka numurs],0),2)</f>
        <v>0</v>
      </c>
      <c r="D398" s="91">
        <f>INDEX(PM_Dalibnieki[],MATCH(PM_Kompleksais[[#This Row],[Dablībnieka numurs]],PM_Dalibnieki[Dablībnieka numurs],0),3)</f>
        <v>0</v>
      </c>
      <c r="E398" s="92">
        <f>INDEX(PM_Dalibnieki[],MATCH(PM_Kompleksais[[#This Row],[Dablībnieka numurs]],PM_Dalibnieki[Dablībnieka numurs],0),4)</f>
        <v>0</v>
      </c>
      <c r="F398" s="93">
        <f>INDEX(PM_Cuka[],MATCH(PM_Kompleksais[[#This Row],[Dablībnieka numurs]],PM_Cuka[Dablībnieka numurs],0),12)</f>
        <v>0</v>
      </c>
      <c r="G398" s="215" t="str">
        <f>INDEX(PM_Cuka[],MATCH(PM_Kompleksais[[#This Row],[Dablībnieka numurs]],PM_Cuka[Dablībnieka numurs],0),13)</f>
        <v>NAV</v>
      </c>
      <c r="H398" s="216">
        <f>INDEX(PM_Cuka[],MATCH(PM_Kompleksais[[#This Row],[Dablībnieka numurs]],PM_Cuka[Dablībnieka numurs],0),14)</f>
        <v>0</v>
      </c>
      <c r="I398" s="217">
        <f>INDEX(PM_EULopi[],MATCH(PM_Kompleksais[[#This Row],[Dablībnieka numurs]],PM_EULopi[Dablībnieka numurs],0),33)</f>
        <v>0</v>
      </c>
      <c r="J398" s="215" t="str">
        <f>INDEX(PM_EULopi[],MATCH(PM_Kompleksais[[#This Row],[Dablībnieka numurs]],PM_EULopi[Dablībnieka numurs],0),35)</f>
        <v>NAV</v>
      </c>
      <c r="K398" s="216">
        <f>INDEX(PM_EULopi[],MATCH(PM_Kompleksais[[#This Row],[Dablībnieka numurs]],PM_EULopi[Dablībnieka numurs],0),36)</f>
        <v>0</v>
      </c>
      <c r="L398" s="217">
        <f>INDEX(PM_Sportings[],MATCH(PM_Kompleksais[[#This Row],[Dablībnieka numurs]],PM_Sportings[Dablībnieka numurs],0),6)</f>
        <v>0</v>
      </c>
      <c r="M398" s="215" t="str">
        <f>INDEX(PM_Sportings[],MATCH(PM_Kompleksais[[#This Row],[Dablībnieka numurs]],PM_Sportings[Dablībnieka numurs],0),7)</f>
        <v>NAV</v>
      </c>
      <c r="N398" s="216">
        <f>INDEX(PM_Sportings[],MATCH(PM_Kompleksais[[#This Row],[Dablībnieka numurs]],PM_Sportings[Dablībnieka numurs],0),8)</f>
        <v>0</v>
      </c>
      <c r="O39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8" s="220" t="str">
        <f>IF(ISNUMBER(PM_Kompleksais[[#This Row],[Vietu
Summa
(AUTO)]]),RANK(PM_Kompleksais[[#This Row],[Vietu
Summa
(AUTO)]],PM_Kompleksais[Vietu
Summa
(AUTO)],1),"Trūkst Rezultāts")</f>
        <v>Trūkst Rezultāts</v>
      </c>
      <c r="R39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399" spans="2:18" ht="15" x14ac:dyDescent="0.25">
      <c r="B399" s="90">
        <v>393</v>
      </c>
      <c r="C399" s="91">
        <f>INDEX(PM_Dalibnieki[],MATCH(PM_Kompleksais[[#This Row],[Dablībnieka numurs]],PM_Dalibnieki[Dablībnieka numurs],0),2)</f>
        <v>0</v>
      </c>
      <c r="D399" s="91">
        <f>INDEX(PM_Dalibnieki[],MATCH(PM_Kompleksais[[#This Row],[Dablībnieka numurs]],PM_Dalibnieki[Dablībnieka numurs],0),3)</f>
        <v>0</v>
      </c>
      <c r="E399" s="92">
        <f>INDEX(PM_Dalibnieki[],MATCH(PM_Kompleksais[[#This Row],[Dablībnieka numurs]],PM_Dalibnieki[Dablībnieka numurs],0),4)</f>
        <v>0</v>
      </c>
      <c r="F399" s="93">
        <f>INDEX(PM_Cuka[],MATCH(PM_Kompleksais[[#This Row],[Dablībnieka numurs]],PM_Cuka[Dablībnieka numurs],0),12)</f>
        <v>0</v>
      </c>
      <c r="G399" s="215" t="str">
        <f>INDEX(PM_Cuka[],MATCH(PM_Kompleksais[[#This Row],[Dablībnieka numurs]],PM_Cuka[Dablībnieka numurs],0),13)</f>
        <v>NAV</v>
      </c>
      <c r="H399" s="216">
        <f>INDEX(PM_Cuka[],MATCH(PM_Kompleksais[[#This Row],[Dablībnieka numurs]],PM_Cuka[Dablībnieka numurs],0),14)</f>
        <v>0</v>
      </c>
      <c r="I399" s="217">
        <f>INDEX(PM_EULopi[],MATCH(PM_Kompleksais[[#This Row],[Dablībnieka numurs]],PM_EULopi[Dablībnieka numurs],0),33)</f>
        <v>0</v>
      </c>
      <c r="J399" s="215" t="str">
        <f>INDEX(PM_EULopi[],MATCH(PM_Kompleksais[[#This Row],[Dablībnieka numurs]],PM_EULopi[Dablībnieka numurs],0),35)</f>
        <v>NAV</v>
      </c>
      <c r="K399" s="216">
        <f>INDEX(PM_EULopi[],MATCH(PM_Kompleksais[[#This Row],[Dablībnieka numurs]],PM_EULopi[Dablībnieka numurs],0),36)</f>
        <v>0</v>
      </c>
      <c r="L399" s="217">
        <f>INDEX(PM_Sportings[],MATCH(PM_Kompleksais[[#This Row],[Dablībnieka numurs]],PM_Sportings[Dablībnieka numurs],0),6)</f>
        <v>0</v>
      </c>
      <c r="M399" s="215" t="str">
        <f>INDEX(PM_Sportings[],MATCH(PM_Kompleksais[[#This Row],[Dablībnieka numurs]],PM_Sportings[Dablībnieka numurs],0),7)</f>
        <v>NAV</v>
      </c>
      <c r="N399" s="216">
        <f>INDEX(PM_Sportings[],MATCH(PM_Kompleksais[[#This Row],[Dablībnieka numurs]],PM_Sportings[Dablībnieka numurs],0),8)</f>
        <v>0</v>
      </c>
      <c r="O39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39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399" s="220" t="str">
        <f>IF(ISNUMBER(PM_Kompleksais[[#This Row],[Vietu
Summa
(AUTO)]]),RANK(PM_Kompleksais[[#This Row],[Vietu
Summa
(AUTO)]],PM_Kompleksais[Vietu
Summa
(AUTO)],1),"Trūkst Rezultāts")</f>
        <v>Trūkst Rezultāts</v>
      </c>
      <c r="R39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0" spans="2:18" ht="15" x14ac:dyDescent="0.25">
      <c r="B400" s="90">
        <v>394</v>
      </c>
      <c r="C400" s="91">
        <f>INDEX(PM_Dalibnieki[],MATCH(PM_Kompleksais[[#This Row],[Dablībnieka numurs]],PM_Dalibnieki[Dablībnieka numurs],0),2)</f>
        <v>0</v>
      </c>
      <c r="D400" s="91">
        <f>INDEX(PM_Dalibnieki[],MATCH(PM_Kompleksais[[#This Row],[Dablībnieka numurs]],PM_Dalibnieki[Dablībnieka numurs],0),3)</f>
        <v>0</v>
      </c>
      <c r="E400" s="92">
        <f>INDEX(PM_Dalibnieki[],MATCH(PM_Kompleksais[[#This Row],[Dablībnieka numurs]],PM_Dalibnieki[Dablībnieka numurs],0),4)</f>
        <v>0</v>
      </c>
      <c r="F400" s="93">
        <f>INDEX(PM_Cuka[],MATCH(PM_Kompleksais[[#This Row],[Dablībnieka numurs]],PM_Cuka[Dablībnieka numurs],0),12)</f>
        <v>0</v>
      </c>
      <c r="G400" s="215" t="str">
        <f>INDEX(PM_Cuka[],MATCH(PM_Kompleksais[[#This Row],[Dablībnieka numurs]],PM_Cuka[Dablībnieka numurs],0),13)</f>
        <v>NAV</v>
      </c>
      <c r="H400" s="216">
        <f>INDEX(PM_Cuka[],MATCH(PM_Kompleksais[[#This Row],[Dablībnieka numurs]],PM_Cuka[Dablībnieka numurs],0),14)</f>
        <v>0</v>
      </c>
      <c r="I400" s="217">
        <f>INDEX(PM_EULopi[],MATCH(PM_Kompleksais[[#This Row],[Dablībnieka numurs]],PM_EULopi[Dablībnieka numurs],0),33)</f>
        <v>0</v>
      </c>
      <c r="J400" s="215" t="str">
        <f>INDEX(PM_EULopi[],MATCH(PM_Kompleksais[[#This Row],[Dablībnieka numurs]],PM_EULopi[Dablībnieka numurs],0),35)</f>
        <v>NAV</v>
      </c>
      <c r="K400" s="216">
        <f>INDEX(PM_EULopi[],MATCH(PM_Kompleksais[[#This Row],[Dablībnieka numurs]],PM_EULopi[Dablībnieka numurs],0),36)</f>
        <v>0</v>
      </c>
      <c r="L400" s="217">
        <f>INDEX(PM_Sportings[],MATCH(PM_Kompleksais[[#This Row],[Dablībnieka numurs]],PM_Sportings[Dablībnieka numurs],0),6)</f>
        <v>0</v>
      </c>
      <c r="M400" s="215" t="str">
        <f>INDEX(PM_Sportings[],MATCH(PM_Kompleksais[[#This Row],[Dablībnieka numurs]],PM_Sportings[Dablībnieka numurs],0),7)</f>
        <v>NAV</v>
      </c>
      <c r="N400" s="216">
        <f>INDEX(PM_Sportings[],MATCH(PM_Kompleksais[[#This Row],[Dablībnieka numurs]],PM_Sportings[Dablībnieka numurs],0),8)</f>
        <v>0</v>
      </c>
      <c r="O40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0" s="220" t="str">
        <f>IF(ISNUMBER(PM_Kompleksais[[#This Row],[Vietu
Summa
(AUTO)]]),RANK(PM_Kompleksais[[#This Row],[Vietu
Summa
(AUTO)]],PM_Kompleksais[Vietu
Summa
(AUTO)],1),"Trūkst Rezultāts")</f>
        <v>Trūkst Rezultāts</v>
      </c>
      <c r="R40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1" spans="2:18" ht="15" x14ac:dyDescent="0.25">
      <c r="B401" s="90">
        <v>395</v>
      </c>
      <c r="C401" s="91">
        <f>INDEX(PM_Dalibnieki[],MATCH(PM_Kompleksais[[#This Row],[Dablībnieka numurs]],PM_Dalibnieki[Dablībnieka numurs],0),2)</f>
        <v>0</v>
      </c>
      <c r="D401" s="91">
        <f>INDEX(PM_Dalibnieki[],MATCH(PM_Kompleksais[[#This Row],[Dablībnieka numurs]],PM_Dalibnieki[Dablībnieka numurs],0),3)</f>
        <v>0</v>
      </c>
      <c r="E401" s="92">
        <f>INDEX(PM_Dalibnieki[],MATCH(PM_Kompleksais[[#This Row],[Dablībnieka numurs]],PM_Dalibnieki[Dablībnieka numurs],0),4)</f>
        <v>0</v>
      </c>
      <c r="F401" s="93">
        <f>INDEX(PM_Cuka[],MATCH(PM_Kompleksais[[#This Row],[Dablībnieka numurs]],PM_Cuka[Dablībnieka numurs],0),12)</f>
        <v>0</v>
      </c>
      <c r="G401" s="215" t="str">
        <f>INDEX(PM_Cuka[],MATCH(PM_Kompleksais[[#This Row],[Dablībnieka numurs]],PM_Cuka[Dablībnieka numurs],0),13)</f>
        <v>NAV</v>
      </c>
      <c r="H401" s="216">
        <f>INDEX(PM_Cuka[],MATCH(PM_Kompleksais[[#This Row],[Dablībnieka numurs]],PM_Cuka[Dablībnieka numurs],0),14)</f>
        <v>0</v>
      </c>
      <c r="I401" s="217">
        <f>INDEX(PM_EULopi[],MATCH(PM_Kompleksais[[#This Row],[Dablībnieka numurs]],PM_EULopi[Dablībnieka numurs],0),33)</f>
        <v>0</v>
      </c>
      <c r="J401" s="215" t="str">
        <f>INDEX(PM_EULopi[],MATCH(PM_Kompleksais[[#This Row],[Dablībnieka numurs]],PM_EULopi[Dablībnieka numurs],0),35)</f>
        <v>NAV</v>
      </c>
      <c r="K401" s="216">
        <f>INDEX(PM_EULopi[],MATCH(PM_Kompleksais[[#This Row],[Dablībnieka numurs]],PM_EULopi[Dablībnieka numurs],0),36)</f>
        <v>0</v>
      </c>
      <c r="L401" s="217">
        <f>INDEX(PM_Sportings[],MATCH(PM_Kompleksais[[#This Row],[Dablībnieka numurs]],PM_Sportings[Dablībnieka numurs],0),6)</f>
        <v>0</v>
      </c>
      <c r="M401" s="215" t="str">
        <f>INDEX(PM_Sportings[],MATCH(PM_Kompleksais[[#This Row],[Dablībnieka numurs]],PM_Sportings[Dablībnieka numurs],0),7)</f>
        <v>NAV</v>
      </c>
      <c r="N401" s="216">
        <f>INDEX(PM_Sportings[],MATCH(PM_Kompleksais[[#This Row],[Dablībnieka numurs]],PM_Sportings[Dablībnieka numurs],0),8)</f>
        <v>0</v>
      </c>
      <c r="O40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1" s="220" t="str">
        <f>IF(ISNUMBER(PM_Kompleksais[[#This Row],[Vietu
Summa
(AUTO)]]),RANK(PM_Kompleksais[[#This Row],[Vietu
Summa
(AUTO)]],PM_Kompleksais[Vietu
Summa
(AUTO)],1),"Trūkst Rezultāts")</f>
        <v>Trūkst Rezultāts</v>
      </c>
      <c r="R40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2" spans="2:18" ht="15" x14ac:dyDescent="0.25">
      <c r="B402" s="90">
        <v>396</v>
      </c>
      <c r="C402" s="91">
        <f>INDEX(PM_Dalibnieki[],MATCH(PM_Kompleksais[[#This Row],[Dablībnieka numurs]],PM_Dalibnieki[Dablībnieka numurs],0),2)</f>
        <v>0</v>
      </c>
      <c r="D402" s="91">
        <f>INDEX(PM_Dalibnieki[],MATCH(PM_Kompleksais[[#This Row],[Dablībnieka numurs]],PM_Dalibnieki[Dablībnieka numurs],0),3)</f>
        <v>0</v>
      </c>
      <c r="E402" s="92">
        <f>INDEX(PM_Dalibnieki[],MATCH(PM_Kompleksais[[#This Row],[Dablībnieka numurs]],PM_Dalibnieki[Dablībnieka numurs],0),4)</f>
        <v>0</v>
      </c>
      <c r="F402" s="93">
        <f>INDEX(PM_Cuka[],MATCH(PM_Kompleksais[[#This Row],[Dablībnieka numurs]],PM_Cuka[Dablībnieka numurs],0),12)</f>
        <v>0</v>
      </c>
      <c r="G402" s="215" t="str">
        <f>INDEX(PM_Cuka[],MATCH(PM_Kompleksais[[#This Row],[Dablībnieka numurs]],PM_Cuka[Dablībnieka numurs],0),13)</f>
        <v>NAV</v>
      </c>
      <c r="H402" s="216">
        <f>INDEX(PM_Cuka[],MATCH(PM_Kompleksais[[#This Row],[Dablībnieka numurs]],PM_Cuka[Dablībnieka numurs],0),14)</f>
        <v>0</v>
      </c>
      <c r="I402" s="217">
        <f>INDEX(PM_EULopi[],MATCH(PM_Kompleksais[[#This Row],[Dablībnieka numurs]],PM_EULopi[Dablībnieka numurs],0),33)</f>
        <v>0</v>
      </c>
      <c r="J402" s="215" t="str">
        <f>INDEX(PM_EULopi[],MATCH(PM_Kompleksais[[#This Row],[Dablībnieka numurs]],PM_EULopi[Dablībnieka numurs],0),35)</f>
        <v>NAV</v>
      </c>
      <c r="K402" s="216">
        <f>INDEX(PM_EULopi[],MATCH(PM_Kompleksais[[#This Row],[Dablībnieka numurs]],PM_EULopi[Dablībnieka numurs],0),36)</f>
        <v>0</v>
      </c>
      <c r="L402" s="217">
        <f>INDEX(PM_Sportings[],MATCH(PM_Kompleksais[[#This Row],[Dablībnieka numurs]],PM_Sportings[Dablībnieka numurs],0),6)</f>
        <v>0</v>
      </c>
      <c r="M402" s="215" t="str">
        <f>INDEX(PM_Sportings[],MATCH(PM_Kompleksais[[#This Row],[Dablībnieka numurs]],PM_Sportings[Dablībnieka numurs],0),7)</f>
        <v>NAV</v>
      </c>
      <c r="N402" s="216">
        <f>INDEX(PM_Sportings[],MATCH(PM_Kompleksais[[#This Row],[Dablībnieka numurs]],PM_Sportings[Dablībnieka numurs],0),8)</f>
        <v>0</v>
      </c>
      <c r="O40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2" s="220" t="str">
        <f>IF(ISNUMBER(PM_Kompleksais[[#This Row],[Vietu
Summa
(AUTO)]]),RANK(PM_Kompleksais[[#This Row],[Vietu
Summa
(AUTO)]],PM_Kompleksais[Vietu
Summa
(AUTO)],1),"Trūkst Rezultāts")</f>
        <v>Trūkst Rezultāts</v>
      </c>
      <c r="R40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3" spans="2:18" ht="15" x14ac:dyDescent="0.25">
      <c r="B403" s="90">
        <v>397</v>
      </c>
      <c r="C403" s="91">
        <f>INDEX(PM_Dalibnieki[],MATCH(PM_Kompleksais[[#This Row],[Dablībnieka numurs]],PM_Dalibnieki[Dablībnieka numurs],0),2)</f>
        <v>0</v>
      </c>
      <c r="D403" s="91">
        <f>INDEX(PM_Dalibnieki[],MATCH(PM_Kompleksais[[#This Row],[Dablībnieka numurs]],PM_Dalibnieki[Dablībnieka numurs],0),3)</f>
        <v>0</v>
      </c>
      <c r="E403" s="92">
        <f>INDEX(PM_Dalibnieki[],MATCH(PM_Kompleksais[[#This Row],[Dablībnieka numurs]],PM_Dalibnieki[Dablībnieka numurs],0),4)</f>
        <v>0</v>
      </c>
      <c r="F403" s="93">
        <f>INDEX(PM_Cuka[],MATCH(PM_Kompleksais[[#This Row],[Dablībnieka numurs]],PM_Cuka[Dablībnieka numurs],0),12)</f>
        <v>0</v>
      </c>
      <c r="G403" s="215" t="str">
        <f>INDEX(PM_Cuka[],MATCH(PM_Kompleksais[[#This Row],[Dablībnieka numurs]],PM_Cuka[Dablībnieka numurs],0),13)</f>
        <v>NAV</v>
      </c>
      <c r="H403" s="216">
        <f>INDEX(PM_Cuka[],MATCH(PM_Kompleksais[[#This Row],[Dablībnieka numurs]],PM_Cuka[Dablībnieka numurs],0),14)</f>
        <v>0</v>
      </c>
      <c r="I403" s="217">
        <f>INDEX(PM_EULopi[],MATCH(PM_Kompleksais[[#This Row],[Dablībnieka numurs]],PM_EULopi[Dablībnieka numurs],0),33)</f>
        <v>0</v>
      </c>
      <c r="J403" s="215" t="str">
        <f>INDEX(PM_EULopi[],MATCH(PM_Kompleksais[[#This Row],[Dablībnieka numurs]],PM_EULopi[Dablībnieka numurs],0),35)</f>
        <v>NAV</v>
      </c>
      <c r="K403" s="216">
        <f>INDEX(PM_EULopi[],MATCH(PM_Kompleksais[[#This Row],[Dablībnieka numurs]],PM_EULopi[Dablībnieka numurs],0),36)</f>
        <v>0</v>
      </c>
      <c r="L403" s="217">
        <f>INDEX(PM_Sportings[],MATCH(PM_Kompleksais[[#This Row],[Dablībnieka numurs]],PM_Sportings[Dablībnieka numurs],0),6)</f>
        <v>0</v>
      </c>
      <c r="M403" s="215" t="str">
        <f>INDEX(PM_Sportings[],MATCH(PM_Kompleksais[[#This Row],[Dablībnieka numurs]],PM_Sportings[Dablībnieka numurs],0),7)</f>
        <v>NAV</v>
      </c>
      <c r="N403" s="216">
        <f>INDEX(PM_Sportings[],MATCH(PM_Kompleksais[[#This Row],[Dablībnieka numurs]],PM_Sportings[Dablībnieka numurs],0),8)</f>
        <v>0</v>
      </c>
      <c r="O40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3" s="220" t="str">
        <f>IF(ISNUMBER(PM_Kompleksais[[#This Row],[Vietu
Summa
(AUTO)]]),RANK(PM_Kompleksais[[#This Row],[Vietu
Summa
(AUTO)]],PM_Kompleksais[Vietu
Summa
(AUTO)],1),"Trūkst Rezultāts")</f>
        <v>Trūkst Rezultāts</v>
      </c>
      <c r="R40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4" spans="2:18" ht="15" x14ac:dyDescent="0.25">
      <c r="B404" s="90">
        <v>398</v>
      </c>
      <c r="C404" s="91">
        <f>INDEX(PM_Dalibnieki[],MATCH(PM_Kompleksais[[#This Row],[Dablībnieka numurs]],PM_Dalibnieki[Dablībnieka numurs],0),2)</f>
        <v>0</v>
      </c>
      <c r="D404" s="91">
        <f>INDEX(PM_Dalibnieki[],MATCH(PM_Kompleksais[[#This Row],[Dablībnieka numurs]],PM_Dalibnieki[Dablībnieka numurs],0),3)</f>
        <v>0</v>
      </c>
      <c r="E404" s="92">
        <f>INDEX(PM_Dalibnieki[],MATCH(PM_Kompleksais[[#This Row],[Dablībnieka numurs]],PM_Dalibnieki[Dablībnieka numurs],0),4)</f>
        <v>0</v>
      </c>
      <c r="F404" s="93">
        <f>INDEX(PM_Cuka[],MATCH(PM_Kompleksais[[#This Row],[Dablībnieka numurs]],PM_Cuka[Dablībnieka numurs],0),12)</f>
        <v>0</v>
      </c>
      <c r="G404" s="215" t="str">
        <f>INDEX(PM_Cuka[],MATCH(PM_Kompleksais[[#This Row],[Dablībnieka numurs]],PM_Cuka[Dablībnieka numurs],0),13)</f>
        <v>NAV</v>
      </c>
      <c r="H404" s="216">
        <f>INDEX(PM_Cuka[],MATCH(PM_Kompleksais[[#This Row],[Dablībnieka numurs]],PM_Cuka[Dablībnieka numurs],0),14)</f>
        <v>0</v>
      </c>
      <c r="I404" s="217">
        <f>INDEX(PM_EULopi[],MATCH(PM_Kompleksais[[#This Row],[Dablībnieka numurs]],PM_EULopi[Dablībnieka numurs],0),33)</f>
        <v>0</v>
      </c>
      <c r="J404" s="215" t="str">
        <f>INDEX(PM_EULopi[],MATCH(PM_Kompleksais[[#This Row],[Dablībnieka numurs]],PM_EULopi[Dablībnieka numurs],0),35)</f>
        <v>NAV</v>
      </c>
      <c r="K404" s="216">
        <f>INDEX(PM_EULopi[],MATCH(PM_Kompleksais[[#This Row],[Dablībnieka numurs]],PM_EULopi[Dablībnieka numurs],0),36)</f>
        <v>0</v>
      </c>
      <c r="L404" s="217">
        <f>INDEX(PM_Sportings[],MATCH(PM_Kompleksais[[#This Row],[Dablībnieka numurs]],PM_Sportings[Dablībnieka numurs],0),6)</f>
        <v>0</v>
      </c>
      <c r="M404" s="215" t="str">
        <f>INDEX(PM_Sportings[],MATCH(PM_Kompleksais[[#This Row],[Dablībnieka numurs]],PM_Sportings[Dablībnieka numurs],0),7)</f>
        <v>NAV</v>
      </c>
      <c r="N404" s="216">
        <f>INDEX(PM_Sportings[],MATCH(PM_Kompleksais[[#This Row],[Dablībnieka numurs]],PM_Sportings[Dablībnieka numurs],0),8)</f>
        <v>0</v>
      </c>
      <c r="O40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4" s="220" t="str">
        <f>IF(ISNUMBER(PM_Kompleksais[[#This Row],[Vietu
Summa
(AUTO)]]),RANK(PM_Kompleksais[[#This Row],[Vietu
Summa
(AUTO)]],PM_Kompleksais[Vietu
Summa
(AUTO)],1),"Trūkst Rezultāts")</f>
        <v>Trūkst Rezultāts</v>
      </c>
      <c r="R40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5" spans="2:18" ht="15" x14ac:dyDescent="0.25">
      <c r="B405" s="90">
        <v>399</v>
      </c>
      <c r="C405" s="91">
        <f>INDEX(PM_Dalibnieki[],MATCH(PM_Kompleksais[[#This Row],[Dablībnieka numurs]],PM_Dalibnieki[Dablībnieka numurs],0),2)</f>
        <v>0</v>
      </c>
      <c r="D405" s="91">
        <f>INDEX(PM_Dalibnieki[],MATCH(PM_Kompleksais[[#This Row],[Dablībnieka numurs]],PM_Dalibnieki[Dablībnieka numurs],0),3)</f>
        <v>0</v>
      </c>
      <c r="E405" s="92">
        <f>INDEX(PM_Dalibnieki[],MATCH(PM_Kompleksais[[#This Row],[Dablībnieka numurs]],PM_Dalibnieki[Dablībnieka numurs],0),4)</f>
        <v>0</v>
      </c>
      <c r="F405" s="93">
        <f>INDEX(PM_Cuka[],MATCH(PM_Kompleksais[[#This Row],[Dablībnieka numurs]],PM_Cuka[Dablībnieka numurs],0),12)</f>
        <v>0</v>
      </c>
      <c r="G405" s="215" t="str">
        <f>INDEX(PM_Cuka[],MATCH(PM_Kompleksais[[#This Row],[Dablībnieka numurs]],PM_Cuka[Dablībnieka numurs],0),13)</f>
        <v>NAV</v>
      </c>
      <c r="H405" s="216">
        <f>INDEX(PM_Cuka[],MATCH(PM_Kompleksais[[#This Row],[Dablībnieka numurs]],PM_Cuka[Dablībnieka numurs],0),14)</f>
        <v>0</v>
      </c>
      <c r="I405" s="217">
        <f>INDEX(PM_EULopi[],MATCH(PM_Kompleksais[[#This Row],[Dablībnieka numurs]],PM_EULopi[Dablībnieka numurs],0),33)</f>
        <v>0</v>
      </c>
      <c r="J405" s="215" t="str">
        <f>INDEX(PM_EULopi[],MATCH(PM_Kompleksais[[#This Row],[Dablībnieka numurs]],PM_EULopi[Dablībnieka numurs],0),35)</f>
        <v>NAV</v>
      </c>
      <c r="K405" s="216">
        <f>INDEX(PM_EULopi[],MATCH(PM_Kompleksais[[#This Row],[Dablībnieka numurs]],PM_EULopi[Dablībnieka numurs],0),36)</f>
        <v>0</v>
      </c>
      <c r="L405" s="217">
        <f>INDEX(PM_Sportings[],MATCH(PM_Kompleksais[[#This Row],[Dablībnieka numurs]],PM_Sportings[Dablībnieka numurs],0),6)</f>
        <v>0</v>
      </c>
      <c r="M405" s="215" t="str">
        <f>INDEX(PM_Sportings[],MATCH(PM_Kompleksais[[#This Row],[Dablībnieka numurs]],PM_Sportings[Dablībnieka numurs],0),7)</f>
        <v>NAV</v>
      </c>
      <c r="N405" s="216">
        <f>INDEX(PM_Sportings[],MATCH(PM_Kompleksais[[#This Row],[Dablībnieka numurs]],PM_Sportings[Dablībnieka numurs],0),8)</f>
        <v>0</v>
      </c>
      <c r="O40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5" s="220" t="str">
        <f>IF(ISNUMBER(PM_Kompleksais[[#This Row],[Vietu
Summa
(AUTO)]]),RANK(PM_Kompleksais[[#This Row],[Vietu
Summa
(AUTO)]],PM_Kompleksais[Vietu
Summa
(AUTO)],1),"Trūkst Rezultāts")</f>
        <v>Trūkst Rezultāts</v>
      </c>
      <c r="R40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6" spans="2:18" ht="15" x14ac:dyDescent="0.25">
      <c r="B406" s="90">
        <v>400</v>
      </c>
      <c r="C406" s="91">
        <f>INDEX(PM_Dalibnieki[],MATCH(PM_Kompleksais[[#This Row],[Dablībnieka numurs]],PM_Dalibnieki[Dablībnieka numurs],0),2)</f>
        <v>0</v>
      </c>
      <c r="D406" s="91">
        <f>INDEX(PM_Dalibnieki[],MATCH(PM_Kompleksais[[#This Row],[Dablībnieka numurs]],PM_Dalibnieki[Dablībnieka numurs],0),3)</f>
        <v>0</v>
      </c>
      <c r="E406" s="92">
        <f>INDEX(PM_Dalibnieki[],MATCH(PM_Kompleksais[[#This Row],[Dablībnieka numurs]],PM_Dalibnieki[Dablībnieka numurs],0),4)</f>
        <v>0</v>
      </c>
      <c r="F406" s="93">
        <f>INDEX(PM_Cuka[],MATCH(PM_Kompleksais[[#This Row],[Dablībnieka numurs]],PM_Cuka[Dablībnieka numurs],0),12)</f>
        <v>0</v>
      </c>
      <c r="G406" s="215" t="str">
        <f>INDEX(PM_Cuka[],MATCH(PM_Kompleksais[[#This Row],[Dablībnieka numurs]],PM_Cuka[Dablībnieka numurs],0),13)</f>
        <v>NAV</v>
      </c>
      <c r="H406" s="216">
        <f>INDEX(PM_Cuka[],MATCH(PM_Kompleksais[[#This Row],[Dablībnieka numurs]],PM_Cuka[Dablībnieka numurs],0),14)</f>
        <v>0</v>
      </c>
      <c r="I406" s="217">
        <f>INDEX(PM_EULopi[],MATCH(PM_Kompleksais[[#This Row],[Dablībnieka numurs]],PM_EULopi[Dablībnieka numurs],0),33)</f>
        <v>0</v>
      </c>
      <c r="J406" s="215" t="str">
        <f>INDEX(PM_EULopi[],MATCH(PM_Kompleksais[[#This Row],[Dablībnieka numurs]],PM_EULopi[Dablībnieka numurs],0),35)</f>
        <v>NAV</v>
      </c>
      <c r="K406" s="216">
        <f>INDEX(PM_EULopi[],MATCH(PM_Kompleksais[[#This Row],[Dablībnieka numurs]],PM_EULopi[Dablībnieka numurs],0),36)</f>
        <v>0</v>
      </c>
      <c r="L406" s="217">
        <f>INDEX(PM_Sportings[],MATCH(PM_Kompleksais[[#This Row],[Dablībnieka numurs]],PM_Sportings[Dablībnieka numurs],0),6)</f>
        <v>0</v>
      </c>
      <c r="M406" s="215" t="str">
        <f>INDEX(PM_Sportings[],MATCH(PM_Kompleksais[[#This Row],[Dablībnieka numurs]],PM_Sportings[Dablībnieka numurs],0),7)</f>
        <v>NAV</v>
      </c>
      <c r="N406" s="216">
        <f>INDEX(PM_Sportings[],MATCH(PM_Kompleksais[[#This Row],[Dablībnieka numurs]],PM_Sportings[Dablībnieka numurs],0),8)</f>
        <v>0</v>
      </c>
      <c r="O40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6" s="220" t="str">
        <f>IF(ISNUMBER(PM_Kompleksais[[#This Row],[Vietu
Summa
(AUTO)]]),RANK(PM_Kompleksais[[#This Row],[Vietu
Summa
(AUTO)]],PM_Kompleksais[Vietu
Summa
(AUTO)],1),"Trūkst Rezultāts")</f>
        <v>Trūkst Rezultāts</v>
      </c>
      <c r="R40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7" spans="2:18" ht="15" x14ac:dyDescent="0.25">
      <c r="B407" s="90">
        <v>401</v>
      </c>
      <c r="C407" s="91">
        <f>INDEX(PM_Dalibnieki[],MATCH(PM_Kompleksais[[#This Row],[Dablībnieka numurs]],PM_Dalibnieki[Dablībnieka numurs],0),2)</f>
        <v>0</v>
      </c>
      <c r="D407" s="91">
        <f>INDEX(PM_Dalibnieki[],MATCH(PM_Kompleksais[[#This Row],[Dablībnieka numurs]],PM_Dalibnieki[Dablībnieka numurs],0),3)</f>
        <v>0</v>
      </c>
      <c r="E407" s="92">
        <f>INDEX(PM_Dalibnieki[],MATCH(PM_Kompleksais[[#This Row],[Dablībnieka numurs]],PM_Dalibnieki[Dablībnieka numurs],0),4)</f>
        <v>0</v>
      </c>
      <c r="F407" s="93">
        <f>INDEX(PM_Cuka[],MATCH(PM_Kompleksais[[#This Row],[Dablībnieka numurs]],PM_Cuka[Dablībnieka numurs],0),12)</f>
        <v>0</v>
      </c>
      <c r="G407" s="215" t="str">
        <f>INDEX(PM_Cuka[],MATCH(PM_Kompleksais[[#This Row],[Dablībnieka numurs]],PM_Cuka[Dablībnieka numurs],0),13)</f>
        <v>NAV</v>
      </c>
      <c r="H407" s="216">
        <f>INDEX(PM_Cuka[],MATCH(PM_Kompleksais[[#This Row],[Dablībnieka numurs]],PM_Cuka[Dablībnieka numurs],0),14)</f>
        <v>0</v>
      </c>
      <c r="I407" s="217">
        <f>INDEX(PM_EULopi[],MATCH(PM_Kompleksais[[#This Row],[Dablībnieka numurs]],PM_EULopi[Dablībnieka numurs],0),33)</f>
        <v>0</v>
      </c>
      <c r="J407" s="215" t="str">
        <f>INDEX(PM_EULopi[],MATCH(PM_Kompleksais[[#This Row],[Dablībnieka numurs]],PM_EULopi[Dablībnieka numurs],0),35)</f>
        <v>NAV</v>
      </c>
      <c r="K407" s="216">
        <f>INDEX(PM_EULopi[],MATCH(PM_Kompleksais[[#This Row],[Dablībnieka numurs]],PM_EULopi[Dablībnieka numurs],0),36)</f>
        <v>0</v>
      </c>
      <c r="L407" s="217">
        <f>INDEX(PM_Sportings[],MATCH(PM_Kompleksais[[#This Row],[Dablībnieka numurs]],PM_Sportings[Dablībnieka numurs],0),6)</f>
        <v>0</v>
      </c>
      <c r="M407" s="215" t="str">
        <f>INDEX(PM_Sportings[],MATCH(PM_Kompleksais[[#This Row],[Dablībnieka numurs]],PM_Sportings[Dablībnieka numurs],0),7)</f>
        <v>NAV</v>
      </c>
      <c r="N407" s="216">
        <f>INDEX(PM_Sportings[],MATCH(PM_Kompleksais[[#This Row],[Dablībnieka numurs]],PM_Sportings[Dablībnieka numurs],0),8)</f>
        <v>0</v>
      </c>
      <c r="O40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7" s="220" t="str">
        <f>IF(ISNUMBER(PM_Kompleksais[[#This Row],[Vietu
Summa
(AUTO)]]),RANK(PM_Kompleksais[[#This Row],[Vietu
Summa
(AUTO)]],PM_Kompleksais[Vietu
Summa
(AUTO)],1),"Trūkst Rezultāts")</f>
        <v>Trūkst Rezultāts</v>
      </c>
      <c r="R40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8" spans="2:18" ht="15" x14ac:dyDescent="0.25">
      <c r="B408" s="90">
        <v>402</v>
      </c>
      <c r="C408" s="91">
        <f>INDEX(PM_Dalibnieki[],MATCH(PM_Kompleksais[[#This Row],[Dablībnieka numurs]],PM_Dalibnieki[Dablībnieka numurs],0),2)</f>
        <v>0</v>
      </c>
      <c r="D408" s="91">
        <f>INDEX(PM_Dalibnieki[],MATCH(PM_Kompleksais[[#This Row],[Dablībnieka numurs]],PM_Dalibnieki[Dablībnieka numurs],0),3)</f>
        <v>0</v>
      </c>
      <c r="E408" s="92">
        <f>INDEX(PM_Dalibnieki[],MATCH(PM_Kompleksais[[#This Row],[Dablībnieka numurs]],PM_Dalibnieki[Dablībnieka numurs],0),4)</f>
        <v>0</v>
      </c>
      <c r="F408" s="93">
        <f>INDEX(PM_Cuka[],MATCH(PM_Kompleksais[[#This Row],[Dablībnieka numurs]],PM_Cuka[Dablībnieka numurs],0),12)</f>
        <v>0</v>
      </c>
      <c r="G408" s="215" t="str">
        <f>INDEX(PM_Cuka[],MATCH(PM_Kompleksais[[#This Row],[Dablībnieka numurs]],PM_Cuka[Dablībnieka numurs],0),13)</f>
        <v>NAV</v>
      </c>
      <c r="H408" s="216">
        <f>INDEX(PM_Cuka[],MATCH(PM_Kompleksais[[#This Row],[Dablībnieka numurs]],PM_Cuka[Dablībnieka numurs],0),14)</f>
        <v>0</v>
      </c>
      <c r="I408" s="217">
        <f>INDEX(PM_EULopi[],MATCH(PM_Kompleksais[[#This Row],[Dablībnieka numurs]],PM_EULopi[Dablībnieka numurs],0),33)</f>
        <v>0</v>
      </c>
      <c r="J408" s="215" t="str">
        <f>INDEX(PM_EULopi[],MATCH(PM_Kompleksais[[#This Row],[Dablībnieka numurs]],PM_EULopi[Dablībnieka numurs],0),35)</f>
        <v>NAV</v>
      </c>
      <c r="K408" s="216">
        <f>INDEX(PM_EULopi[],MATCH(PM_Kompleksais[[#This Row],[Dablībnieka numurs]],PM_EULopi[Dablībnieka numurs],0),36)</f>
        <v>0</v>
      </c>
      <c r="L408" s="217">
        <f>INDEX(PM_Sportings[],MATCH(PM_Kompleksais[[#This Row],[Dablībnieka numurs]],PM_Sportings[Dablībnieka numurs],0),6)</f>
        <v>0</v>
      </c>
      <c r="M408" s="215" t="str">
        <f>INDEX(PM_Sportings[],MATCH(PM_Kompleksais[[#This Row],[Dablībnieka numurs]],PM_Sportings[Dablībnieka numurs],0),7)</f>
        <v>NAV</v>
      </c>
      <c r="N408" s="216">
        <f>INDEX(PM_Sportings[],MATCH(PM_Kompleksais[[#This Row],[Dablībnieka numurs]],PM_Sportings[Dablībnieka numurs],0),8)</f>
        <v>0</v>
      </c>
      <c r="O40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8" s="220" t="str">
        <f>IF(ISNUMBER(PM_Kompleksais[[#This Row],[Vietu
Summa
(AUTO)]]),RANK(PM_Kompleksais[[#This Row],[Vietu
Summa
(AUTO)]],PM_Kompleksais[Vietu
Summa
(AUTO)],1),"Trūkst Rezultāts")</f>
        <v>Trūkst Rezultāts</v>
      </c>
      <c r="R40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09" spans="2:18" ht="15" x14ac:dyDescent="0.25">
      <c r="B409" s="90">
        <v>403</v>
      </c>
      <c r="C409" s="91">
        <f>INDEX(PM_Dalibnieki[],MATCH(PM_Kompleksais[[#This Row],[Dablībnieka numurs]],PM_Dalibnieki[Dablībnieka numurs],0),2)</f>
        <v>0</v>
      </c>
      <c r="D409" s="91">
        <f>INDEX(PM_Dalibnieki[],MATCH(PM_Kompleksais[[#This Row],[Dablībnieka numurs]],PM_Dalibnieki[Dablībnieka numurs],0),3)</f>
        <v>0</v>
      </c>
      <c r="E409" s="92">
        <f>INDEX(PM_Dalibnieki[],MATCH(PM_Kompleksais[[#This Row],[Dablībnieka numurs]],PM_Dalibnieki[Dablībnieka numurs],0),4)</f>
        <v>0</v>
      </c>
      <c r="F409" s="93">
        <f>INDEX(PM_Cuka[],MATCH(PM_Kompleksais[[#This Row],[Dablībnieka numurs]],PM_Cuka[Dablībnieka numurs],0),12)</f>
        <v>0</v>
      </c>
      <c r="G409" s="215" t="str">
        <f>INDEX(PM_Cuka[],MATCH(PM_Kompleksais[[#This Row],[Dablībnieka numurs]],PM_Cuka[Dablībnieka numurs],0),13)</f>
        <v>NAV</v>
      </c>
      <c r="H409" s="216">
        <f>INDEX(PM_Cuka[],MATCH(PM_Kompleksais[[#This Row],[Dablībnieka numurs]],PM_Cuka[Dablībnieka numurs],0),14)</f>
        <v>0</v>
      </c>
      <c r="I409" s="217">
        <f>INDEX(PM_EULopi[],MATCH(PM_Kompleksais[[#This Row],[Dablībnieka numurs]],PM_EULopi[Dablībnieka numurs],0),33)</f>
        <v>0</v>
      </c>
      <c r="J409" s="215" t="str">
        <f>INDEX(PM_EULopi[],MATCH(PM_Kompleksais[[#This Row],[Dablībnieka numurs]],PM_EULopi[Dablībnieka numurs],0),35)</f>
        <v>NAV</v>
      </c>
      <c r="K409" s="216">
        <f>INDEX(PM_EULopi[],MATCH(PM_Kompleksais[[#This Row],[Dablībnieka numurs]],PM_EULopi[Dablībnieka numurs],0),36)</f>
        <v>0</v>
      </c>
      <c r="L409" s="217">
        <f>INDEX(PM_Sportings[],MATCH(PM_Kompleksais[[#This Row],[Dablībnieka numurs]],PM_Sportings[Dablībnieka numurs],0),6)</f>
        <v>0</v>
      </c>
      <c r="M409" s="215" t="str">
        <f>INDEX(PM_Sportings[],MATCH(PM_Kompleksais[[#This Row],[Dablībnieka numurs]],PM_Sportings[Dablībnieka numurs],0),7)</f>
        <v>NAV</v>
      </c>
      <c r="N409" s="216">
        <f>INDEX(PM_Sportings[],MATCH(PM_Kompleksais[[#This Row],[Dablībnieka numurs]],PM_Sportings[Dablībnieka numurs],0),8)</f>
        <v>0</v>
      </c>
      <c r="O40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0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09" s="220" t="str">
        <f>IF(ISNUMBER(PM_Kompleksais[[#This Row],[Vietu
Summa
(AUTO)]]),RANK(PM_Kompleksais[[#This Row],[Vietu
Summa
(AUTO)]],PM_Kompleksais[Vietu
Summa
(AUTO)],1),"Trūkst Rezultāts")</f>
        <v>Trūkst Rezultāts</v>
      </c>
      <c r="R40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0" spans="2:18" ht="15" x14ac:dyDescent="0.25">
      <c r="B410" s="90">
        <v>404</v>
      </c>
      <c r="C410" s="91">
        <f>INDEX(PM_Dalibnieki[],MATCH(PM_Kompleksais[[#This Row],[Dablībnieka numurs]],PM_Dalibnieki[Dablībnieka numurs],0),2)</f>
        <v>0</v>
      </c>
      <c r="D410" s="91">
        <f>INDEX(PM_Dalibnieki[],MATCH(PM_Kompleksais[[#This Row],[Dablībnieka numurs]],PM_Dalibnieki[Dablībnieka numurs],0),3)</f>
        <v>0</v>
      </c>
      <c r="E410" s="92">
        <f>INDEX(PM_Dalibnieki[],MATCH(PM_Kompleksais[[#This Row],[Dablībnieka numurs]],PM_Dalibnieki[Dablībnieka numurs],0),4)</f>
        <v>0</v>
      </c>
      <c r="F410" s="93">
        <f>INDEX(PM_Cuka[],MATCH(PM_Kompleksais[[#This Row],[Dablībnieka numurs]],PM_Cuka[Dablībnieka numurs],0),12)</f>
        <v>0</v>
      </c>
      <c r="G410" s="215" t="str">
        <f>INDEX(PM_Cuka[],MATCH(PM_Kompleksais[[#This Row],[Dablībnieka numurs]],PM_Cuka[Dablībnieka numurs],0),13)</f>
        <v>NAV</v>
      </c>
      <c r="H410" s="216">
        <f>INDEX(PM_Cuka[],MATCH(PM_Kompleksais[[#This Row],[Dablībnieka numurs]],PM_Cuka[Dablībnieka numurs],0),14)</f>
        <v>0</v>
      </c>
      <c r="I410" s="217">
        <f>INDEX(PM_EULopi[],MATCH(PM_Kompleksais[[#This Row],[Dablībnieka numurs]],PM_EULopi[Dablībnieka numurs],0),33)</f>
        <v>0</v>
      </c>
      <c r="J410" s="215" t="str">
        <f>INDEX(PM_EULopi[],MATCH(PM_Kompleksais[[#This Row],[Dablībnieka numurs]],PM_EULopi[Dablībnieka numurs],0),35)</f>
        <v>NAV</v>
      </c>
      <c r="K410" s="216">
        <f>INDEX(PM_EULopi[],MATCH(PM_Kompleksais[[#This Row],[Dablībnieka numurs]],PM_EULopi[Dablībnieka numurs],0),36)</f>
        <v>0</v>
      </c>
      <c r="L410" s="217">
        <f>INDEX(PM_Sportings[],MATCH(PM_Kompleksais[[#This Row],[Dablībnieka numurs]],PM_Sportings[Dablībnieka numurs],0),6)</f>
        <v>0</v>
      </c>
      <c r="M410" s="215" t="str">
        <f>INDEX(PM_Sportings[],MATCH(PM_Kompleksais[[#This Row],[Dablībnieka numurs]],PM_Sportings[Dablībnieka numurs],0),7)</f>
        <v>NAV</v>
      </c>
      <c r="N410" s="216">
        <f>INDEX(PM_Sportings[],MATCH(PM_Kompleksais[[#This Row],[Dablībnieka numurs]],PM_Sportings[Dablībnieka numurs],0),8)</f>
        <v>0</v>
      </c>
      <c r="O41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0" s="220" t="str">
        <f>IF(ISNUMBER(PM_Kompleksais[[#This Row],[Vietu
Summa
(AUTO)]]),RANK(PM_Kompleksais[[#This Row],[Vietu
Summa
(AUTO)]],PM_Kompleksais[Vietu
Summa
(AUTO)],1),"Trūkst Rezultāts")</f>
        <v>Trūkst Rezultāts</v>
      </c>
      <c r="R41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1" spans="2:18" ht="15" x14ac:dyDescent="0.25">
      <c r="B411" s="90">
        <v>405</v>
      </c>
      <c r="C411" s="91">
        <f>INDEX(PM_Dalibnieki[],MATCH(PM_Kompleksais[[#This Row],[Dablībnieka numurs]],PM_Dalibnieki[Dablībnieka numurs],0),2)</f>
        <v>0</v>
      </c>
      <c r="D411" s="91">
        <f>INDEX(PM_Dalibnieki[],MATCH(PM_Kompleksais[[#This Row],[Dablībnieka numurs]],PM_Dalibnieki[Dablībnieka numurs],0),3)</f>
        <v>0</v>
      </c>
      <c r="E411" s="92">
        <f>INDEX(PM_Dalibnieki[],MATCH(PM_Kompleksais[[#This Row],[Dablībnieka numurs]],PM_Dalibnieki[Dablībnieka numurs],0),4)</f>
        <v>0</v>
      </c>
      <c r="F411" s="93">
        <f>INDEX(PM_Cuka[],MATCH(PM_Kompleksais[[#This Row],[Dablībnieka numurs]],PM_Cuka[Dablībnieka numurs],0),12)</f>
        <v>0</v>
      </c>
      <c r="G411" s="215" t="str">
        <f>INDEX(PM_Cuka[],MATCH(PM_Kompleksais[[#This Row],[Dablībnieka numurs]],PM_Cuka[Dablībnieka numurs],0),13)</f>
        <v>NAV</v>
      </c>
      <c r="H411" s="216">
        <f>INDEX(PM_Cuka[],MATCH(PM_Kompleksais[[#This Row],[Dablībnieka numurs]],PM_Cuka[Dablībnieka numurs],0),14)</f>
        <v>0</v>
      </c>
      <c r="I411" s="217">
        <f>INDEX(PM_EULopi[],MATCH(PM_Kompleksais[[#This Row],[Dablībnieka numurs]],PM_EULopi[Dablībnieka numurs],0),33)</f>
        <v>0</v>
      </c>
      <c r="J411" s="215" t="str">
        <f>INDEX(PM_EULopi[],MATCH(PM_Kompleksais[[#This Row],[Dablībnieka numurs]],PM_EULopi[Dablībnieka numurs],0),35)</f>
        <v>NAV</v>
      </c>
      <c r="K411" s="216">
        <f>INDEX(PM_EULopi[],MATCH(PM_Kompleksais[[#This Row],[Dablībnieka numurs]],PM_EULopi[Dablībnieka numurs],0),36)</f>
        <v>0</v>
      </c>
      <c r="L411" s="217">
        <f>INDEX(PM_Sportings[],MATCH(PM_Kompleksais[[#This Row],[Dablībnieka numurs]],PM_Sportings[Dablībnieka numurs],0),6)</f>
        <v>0</v>
      </c>
      <c r="M411" s="215" t="str">
        <f>INDEX(PM_Sportings[],MATCH(PM_Kompleksais[[#This Row],[Dablībnieka numurs]],PM_Sportings[Dablībnieka numurs],0),7)</f>
        <v>NAV</v>
      </c>
      <c r="N411" s="216">
        <f>INDEX(PM_Sportings[],MATCH(PM_Kompleksais[[#This Row],[Dablībnieka numurs]],PM_Sportings[Dablībnieka numurs],0),8)</f>
        <v>0</v>
      </c>
      <c r="O41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1" s="220" t="str">
        <f>IF(ISNUMBER(PM_Kompleksais[[#This Row],[Vietu
Summa
(AUTO)]]),RANK(PM_Kompleksais[[#This Row],[Vietu
Summa
(AUTO)]],PM_Kompleksais[Vietu
Summa
(AUTO)],1),"Trūkst Rezultāts")</f>
        <v>Trūkst Rezultāts</v>
      </c>
      <c r="R41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2" spans="2:18" ht="15" x14ac:dyDescent="0.25">
      <c r="B412" s="90">
        <v>406</v>
      </c>
      <c r="C412" s="91">
        <f>INDEX(PM_Dalibnieki[],MATCH(PM_Kompleksais[[#This Row],[Dablībnieka numurs]],PM_Dalibnieki[Dablībnieka numurs],0),2)</f>
        <v>0</v>
      </c>
      <c r="D412" s="91">
        <f>INDEX(PM_Dalibnieki[],MATCH(PM_Kompleksais[[#This Row],[Dablībnieka numurs]],PM_Dalibnieki[Dablībnieka numurs],0),3)</f>
        <v>0</v>
      </c>
      <c r="E412" s="92">
        <f>INDEX(PM_Dalibnieki[],MATCH(PM_Kompleksais[[#This Row],[Dablībnieka numurs]],PM_Dalibnieki[Dablībnieka numurs],0),4)</f>
        <v>0</v>
      </c>
      <c r="F412" s="93">
        <f>INDEX(PM_Cuka[],MATCH(PM_Kompleksais[[#This Row],[Dablībnieka numurs]],PM_Cuka[Dablībnieka numurs],0),12)</f>
        <v>0</v>
      </c>
      <c r="G412" s="215" t="str">
        <f>INDEX(PM_Cuka[],MATCH(PM_Kompleksais[[#This Row],[Dablībnieka numurs]],PM_Cuka[Dablībnieka numurs],0),13)</f>
        <v>NAV</v>
      </c>
      <c r="H412" s="216">
        <f>INDEX(PM_Cuka[],MATCH(PM_Kompleksais[[#This Row],[Dablībnieka numurs]],PM_Cuka[Dablībnieka numurs],0),14)</f>
        <v>0</v>
      </c>
      <c r="I412" s="217">
        <f>INDEX(PM_EULopi[],MATCH(PM_Kompleksais[[#This Row],[Dablībnieka numurs]],PM_EULopi[Dablībnieka numurs],0),33)</f>
        <v>0</v>
      </c>
      <c r="J412" s="215" t="str">
        <f>INDEX(PM_EULopi[],MATCH(PM_Kompleksais[[#This Row],[Dablībnieka numurs]],PM_EULopi[Dablībnieka numurs],0),35)</f>
        <v>NAV</v>
      </c>
      <c r="K412" s="216">
        <f>INDEX(PM_EULopi[],MATCH(PM_Kompleksais[[#This Row],[Dablībnieka numurs]],PM_EULopi[Dablībnieka numurs],0),36)</f>
        <v>0</v>
      </c>
      <c r="L412" s="217">
        <f>INDEX(PM_Sportings[],MATCH(PM_Kompleksais[[#This Row],[Dablībnieka numurs]],PM_Sportings[Dablībnieka numurs],0),6)</f>
        <v>0</v>
      </c>
      <c r="M412" s="215" t="str">
        <f>INDEX(PM_Sportings[],MATCH(PM_Kompleksais[[#This Row],[Dablībnieka numurs]],PM_Sportings[Dablībnieka numurs],0),7)</f>
        <v>NAV</v>
      </c>
      <c r="N412" s="216">
        <f>INDEX(PM_Sportings[],MATCH(PM_Kompleksais[[#This Row],[Dablībnieka numurs]],PM_Sportings[Dablībnieka numurs],0),8)</f>
        <v>0</v>
      </c>
      <c r="O41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2" s="220" t="str">
        <f>IF(ISNUMBER(PM_Kompleksais[[#This Row],[Vietu
Summa
(AUTO)]]),RANK(PM_Kompleksais[[#This Row],[Vietu
Summa
(AUTO)]],PM_Kompleksais[Vietu
Summa
(AUTO)],1),"Trūkst Rezultāts")</f>
        <v>Trūkst Rezultāts</v>
      </c>
      <c r="R41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3" spans="2:18" ht="15" x14ac:dyDescent="0.25">
      <c r="B413" s="90">
        <v>407</v>
      </c>
      <c r="C413" s="91">
        <f>INDEX(PM_Dalibnieki[],MATCH(PM_Kompleksais[[#This Row],[Dablībnieka numurs]],PM_Dalibnieki[Dablībnieka numurs],0),2)</f>
        <v>0</v>
      </c>
      <c r="D413" s="91">
        <f>INDEX(PM_Dalibnieki[],MATCH(PM_Kompleksais[[#This Row],[Dablībnieka numurs]],PM_Dalibnieki[Dablībnieka numurs],0),3)</f>
        <v>0</v>
      </c>
      <c r="E413" s="92">
        <f>INDEX(PM_Dalibnieki[],MATCH(PM_Kompleksais[[#This Row],[Dablībnieka numurs]],PM_Dalibnieki[Dablībnieka numurs],0),4)</f>
        <v>0</v>
      </c>
      <c r="F413" s="93">
        <f>INDEX(PM_Cuka[],MATCH(PM_Kompleksais[[#This Row],[Dablībnieka numurs]],PM_Cuka[Dablībnieka numurs],0),12)</f>
        <v>0</v>
      </c>
      <c r="G413" s="215" t="str">
        <f>INDEX(PM_Cuka[],MATCH(PM_Kompleksais[[#This Row],[Dablībnieka numurs]],PM_Cuka[Dablībnieka numurs],0),13)</f>
        <v>NAV</v>
      </c>
      <c r="H413" s="216">
        <f>INDEX(PM_Cuka[],MATCH(PM_Kompleksais[[#This Row],[Dablībnieka numurs]],PM_Cuka[Dablībnieka numurs],0),14)</f>
        <v>0</v>
      </c>
      <c r="I413" s="217">
        <f>INDEX(PM_EULopi[],MATCH(PM_Kompleksais[[#This Row],[Dablībnieka numurs]],PM_EULopi[Dablībnieka numurs],0),33)</f>
        <v>0</v>
      </c>
      <c r="J413" s="215" t="str">
        <f>INDEX(PM_EULopi[],MATCH(PM_Kompleksais[[#This Row],[Dablībnieka numurs]],PM_EULopi[Dablībnieka numurs],0),35)</f>
        <v>NAV</v>
      </c>
      <c r="K413" s="216">
        <f>INDEX(PM_EULopi[],MATCH(PM_Kompleksais[[#This Row],[Dablībnieka numurs]],PM_EULopi[Dablībnieka numurs],0),36)</f>
        <v>0</v>
      </c>
      <c r="L413" s="217">
        <f>INDEX(PM_Sportings[],MATCH(PM_Kompleksais[[#This Row],[Dablībnieka numurs]],PM_Sportings[Dablībnieka numurs],0),6)</f>
        <v>0</v>
      </c>
      <c r="M413" s="215" t="str">
        <f>INDEX(PM_Sportings[],MATCH(PM_Kompleksais[[#This Row],[Dablībnieka numurs]],PM_Sportings[Dablībnieka numurs],0),7)</f>
        <v>NAV</v>
      </c>
      <c r="N413" s="216">
        <f>INDEX(PM_Sportings[],MATCH(PM_Kompleksais[[#This Row],[Dablībnieka numurs]],PM_Sportings[Dablībnieka numurs],0),8)</f>
        <v>0</v>
      </c>
      <c r="O41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3" s="220" t="str">
        <f>IF(ISNUMBER(PM_Kompleksais[[#This Row],[Vietu
Summa
(AUTO)]]),RANK(PM_Kompleksais[[#This Row],[Vietu
Summa
(AUTO)]],PM_Kompleksais[Vietu
Summa
(AUTO)],1),"Trūkst Rezultāts")</f>
        <v>Trūkst Rezultāts</v>
      </c>
      <c r="R41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4" spans="2:18" ht="15" x14ac:dyDescent="0.25">
      <c r="B414" s="90">
        <v>408</v>
      </c>
      <c r="C414" s="91">
        <f>INDEX(PM_Dalibnieki[],MATCH(PM_Kompleksais[[#This Row],[Dablībnieka numurs]],PM_Dalibnieki[Dablībnieka numurs],0),2)</f>
        <v>0</v>
      </c>
      <c r="D414" s="91">
        <f>INDEX(PM_Dalibnieki[],MATCH(PM_Kompleksais[[#This Row],[Dablībnieka numurs]],PM_Dalibnieki[Dablībnieka numurs],0),3)</f>
        <v>0</v>
      </c>
      <c r="E414" s="92">
        <f>INDEX(PM_Dalibnieki[],MATCH(PM_Kompleksais[[#This Row],[Dablībnieka numurs]],PM_Dalibnieki[Dablībnieka numurs],0),4)</f>
        <v>0</v>
      </c>
      <c r="F414" s="93">
        <f>INDEX(PM_Cuka[],MATCH(PM_Kompleksais[[#This Row],[Dablībnieka numurs]],PM_Cuka[Dablībnieka numurs],0),12)</f>
        <v>0</v>
      </c>
      <c r="G414" s="215" t="str">
        <f>INDEX(PM_Cuka[],MATCH(PM_Kompleksais[[#This Row],[Dablībnieka numurs]],PM_Cuka[Dablībnieka numurs],0),13)</f>
        <v>NAV</v>
      </c>
      <c r="H414" s="216">
        <f>INDEX(PM_Cuka[],MATCH(PM_Kompleksais[[#This Row],[Dablībnieka numurs]],PM_Cuka[Dablībnieka numurs],0),14)</f>
        <v>0</v>
      </c>
      <c r="I414" s="217">
        <f>INDEX(PM_EULopi[],MATCH(PM_Kompleksais[[#This Row],[Dablībnieka numurs]],PM_EULopi[Dablībnieka numurs],0),33)</f>
        <v>0</v>
      </c>
      <c r="J414" s="215" t="str">
        <f>INDEX(PM_EULopi[],MATCH(PM_Kompleksais[[#This Row],[Dablībnieka numurs]],PM_EULopi[Dablībnieka numurs],0),35)</f>
        <v>NAV</v>
      </c>
      <c r="K414" s="216">
        <f>INDEX(PM_EULopi[],MATCH(PM_Kompleksais[[#This Row],[Dablībnieka numurs]],PM_EULopi[Dablībnieka numurs],0),36)</f>
        <v>0</v>
      </c>
      <c r="L414" s="217">
        <f>INDEX(PM_Sportings[],MATCH(PM_Kompleksais[[#This Row],[Dablībnieka numurs]],PM_Sportings[Dablībnieka numurs],0),6)</f>
        <v>0</v>
      </c>
      <c r="M414" s="215" t="str">
        <f>INDEX(PM_Sportings[],MATCH(PM_Kompleksais[[#This Row],[Dablībnieka numurs]],PM_Sportings[Dablībnieka numurs],0),7)</f>
        <v>NAV</v>
      </c>
      <c r="N414" s="216">
        <f>INDEX(PM_Sportings[],MATCH(PM_Kompleksais[[#This Row],[Dablībnieka numurs]],PM_Sportings[Dablībnieka numurs],0),8)</f>
        <v>0</v>
      </c>
      <c r="O41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4" s="220" t="str">
        <f>IF(ISNUMBER(PM_Kompleksais[[#This Row],[Vietu
Summa
(AUTO)]]),RANK(PM_Kompleksais[[#This Row],[Vietu
Summa
(AUTO)]],PM_Kompleksais[Vietu
Summa
(AUTO)],1),"Trūkst Rezultāts")</f>
        <v>Trūkst Rezultāts</v>
      </c>
      <c r="R41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5" spans="2:18" ht="15" x14ac:dyDescent="0.25">
      <c r="B415" s="90">
        <v>409</v>
      </c>
      <c r="C415" s="91">
        <f>INDEX(PM_Dalibnieki[],MATCH(PM_Kompleksais[[#This Row],[Dablībnieka numurs]],PM_Dalibnieki[Dablībnieka numurs],0),2)</f>
        <v>0</v>
      </c>
      <c r="D415" s="91">
        <f>INDEX(PM_Dalibnieki[],MATCH(PM_Kompleksais[[#This Row],[Dablībnieka numurs]],PM_Dalibnieki[Dablībnieka numurs],0),3)</f>
        <v>0</v>
      </c>
      <c r="E415" s="92">
        <f>INDEX(PM_Dalibnieki[],MATCH(PM_Kompleksais[[#This Row],[Dablībnieka numurs]],PM_Dalibnieki[Dablībnieka numurs],0),4)</f>
        <v>0</v>
      </c>
      <c r="F415" s="93">
        <f>INDEX(PM_Cuka[],MATCH(PM_Kompleksais[[#This Row],[Dablībnieka numurs]],PM_Cuka[Dablībnieka numurs],0),12)</f>
        <v>0</v>
      </c>
      <c r="G415" s="215" t="str">
        <f>INDEX(PM_Cuka[],MATCH(PM_Kompleksais[[#This Row],[Dablībnieka numurs]],PM_Cuka[Dablībnieka numurs],0),13)</f>
        <v>NAV</v>
      </c>
      <c r="H415" s="216">
        <f>INDEX(PM_Cuka[],MATCH(PM_Kompleksais[[#This Row],[Dablībnieka numurs]],PM_Cuka[Dablībnieka numurs],0),14)</f>
        <v>0</v>
      </c>
      <c r="I415" s="217">
        <f>INDEX(PM_EULopi[],MATCH(PM_Kompleksais[[#This Row],[Dablībnieka numurs]],PM_EULopi[Dablībnieka numurs],0),33)</f>
        <v>0</v>
      </c>
      <c r="J415" s="215" t="str">
        <f>INDEX(PM_EULopi[],MATCH(PM_Kompleksais[[#This Row],[Dablībnieka numurs]],PM_EULopi[Dablībnieka numurs],0),35)</f>
        <v>NAV</v>
      </c>
      <c r="K415" s="216">
        <f>INDEX(PM_EULopi[],MATCH(PM_Kompleksais[[#This Row],[Dablībnieka numurs]],PM_EULopi[Dablībnieka numurs],0),36)</f>
        <v>0</v>
      </c>
      <c r="L415" s="217">
        <f>INDEX(PM_Sportings[],MATCH(PM_Kompleksais[[#This Row],[Dablībnieka numurs]],PM_Sportings[Dablībnieka numurs],0),6)</f>
        <v>0</v>
      </c>
      <c r="M415" s="215" t="str">
        <f>INDEX(PM_Sportings[],MATCH(PM_Kompleksais[[#This Row],[Dablībnieka numurs]],PM_Sportings[Dablībnieka numurs],0),7)</f>
        <v>NAV</v>
      </c>
      <c r="N415" s="216">
        <f>INDEX(PM_Sportings[],MATCH(PM_Kompleksais[[#This Row],[Dablībnieka numurs]],PM_Sportings[Dablībnieka numurs],0),8)</f>
        <v>0</v>
      </c>
      <c r="O41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5" s="220" t="str">
        <f>IF(ISNUMBER(PM_Kompleksais[[#This Row],[Vietu
Summa
(AUTO)]]),RANK(PM_Kompleksais[[#This Row],[Vietu
Summa
(AUTO)]],PM_Kompleksais[Vietu
Summa
(AUTO)],1),"Trūkst Rezultāts")</f>
        <v>Trūkst Rezultāts</v>
      </c>
      <c r="R41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6" spans="2:18" ht="15" x14ac:dyDescent="0.25">
      <c r="B416" s="90">
        <v>410</v>
      </c>
      <c r="C416" s="91">
        <f>INDEX(PM_Dalibnieki[],MATCH(PM_Kompleksais[[#This Row],[Dablībnieka numurs]],PM_Dalibnieki[Dablībnieka numurs],0),2)</f>
        <v>0</v>
      </c>
      <c r="D416" s="91">
        <f>INDEX(PM_Dalibnieki[],MATCH(PM_Kompleksais[[#This Row],[Dablībnieka numurs]],PM_Dalibnieki[Dablībnieka numurs],0),3)</f>
        <v>0</v>
      </c>
      <c r="E416" s="92">
        <f>INDEX(PM_Dalibnieki[],MATCH(PM_Kompleksais[[#This Row],[Dablībnieka numurs]],PM_Dalibnieki[Dablībnieka numurs],0),4)</f>
        <v>0</v>
      </c>
      <c r="F416" s="93">
        <f>INDEX(PM_Cuka[],MATCH(PM_Kompleksais[[#This Row],[Dablībnieka numurs]],PM_Cuka[Dablībnieka numurs],0),12)</f>
        <v>0</v>
      </c>
      <c r="G416" s="215" t="str">
        <f>INDEX(PM_Cuka[],MATCH(PM_Kompleksais[[#This Row],[Dablībnieka numurs]],PM_Cuka[Dablībnieka numurs],0),13)</f>
        <v>NAV</v>
      </c>
      <c r="H416" s="216">
        <f>INDEX(PM_Cuka[],MATCH(PM_Kompleksais[[#This Row],[Dablībnieka numurs]],PM_Cuka[Dablībnieka numurs],0),14)</f>
        <v>0</v>
      </c>
      <c r="I416" s="217">
        <f>INDEX(PM_EULopi[],MATCH(PM_Kompleksais[[#This Row],[Dablībnieka numurs]],PM_EULopi[Dablībnieka numurs],0),33)</f>
        <v>0</v>
      </c>
      <c r="J416" s="215" t="str">
        <f>INDEX(PM_EULopi[],MATCH(PM_Kompleksais[[#This Row],[Dablībnieka numurs]],PM_EULopi[Dablībnieka numurs],0),35)</f>
        <v>NAV</v>
      </c>
      <c r="K416" s="216">
        <f>INDEX(PM_EULopi[],MATCH(PM_Kompleksais[[#This Row],[Dablībnieka numurs]],PM_EULopi[Dablībnieka numurs],0),36)</f>
        <v>0</v>
      </c>
      <c r="L416" s="217">
        <f>INDEX(PM_Sportings[],MATCH(PM_Kompleksais[[#This Row],[Dablībnieka numurs]],PM_Sportings[Dablībnieka numurs],0),6)</f>
        <v>0</v>
      </c>
      <c r="M416" s="215" t="str">
        <f>INDEX(PM_Sportings[],MATCH(PM_Kompleksais[[#This Row],[Dablībnieka numurs]],PM_Sportings[Dablībnieka numurs],0),7)</f>
        <v>NAV</v>
      </c>
      <c r="N416" s="216">
        <f>INDEX(PM_Sportings[],MATCH(PM_Kompleksais[[#This Row],[Dablībnieka numurs]],PM_Sportings[Dablībnieka numurs],0),8)</f>
        <v>0</v>
      </c>
      <c r="O41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6" s="220" t="str">
        <f>IF(ISNUMBER(PM_Kompleksais[[#This Row],[Vietu
Summa
(AUTO)]]),RANK(PM_Kompleksais[[#This Row],[Vietu
Summa
(AUTO)]],PM_Kompleksais[Vietu
Summa
(AUTO)],1),"Trūkst Rezultāts")</f>
        <v>Trūkst Rezultāts</v>
      </c>
      <c r="R41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7" spans="2:18" ht="15" x14ac:dyDescent="0.25">
      <c r="B417" s="90">
        <v>411</v>
      </c>
      <c r="C417" s="91">
        <f>INDEX(PM_Dalibnieki[],MATCH(PM_Kompleksais[[#This Row],[Dablībnieka numurs]],PM_Dalibnieki[Dablībnieka numurs],0),2)</f>
        <v>0</v>
      </c>
      <c r="D417" s="91">
        <f>INDEX(PM_Dalibnieki[],MATCH(PM_Kompleksais[[#This Row],[Dablībnieka numurs]],PM_Dalibnieki[Dablībnieka numurs],0),3)</f>
        <v>0</v>
      </c>
      <c r="E417" s="92">
        <f>INDEX(PM_Dalibnieki[],MATCH(PM_Kompleksais[[#This Row],[Dablībnieka numurs]],PM_Dalibnieki[Dablībnieka numurs],0),4)</f>
        <v>0</v>
      </c>
      <c r="F417" s="93">
        <f>INDEX(PM_Cuka[],MATCH(PM_Kompleksais[[#This Row],[Dablībnieka numurs]],PM_Cuka[Dablībnieka numurs],0),12)</f>
        <v>0</v>
      </c>
      <c r="G417" s="215" t="str">
        <f>INDEX(PM_Cuka[],MATCH(PM_Kompleksais[[#This Row],[Dablībnieka numurs]],PM_Cuka[Dablībnieka numurs],0),13)</f>
        <v>NAV</v>
      </c>
      <c r="H417" s="216">
        <f>INDEX(PM_Cuka[],MATCH(PM_Kompleksais[[#This Row],[Dablībnieka numurs]],PM_Cuka[Dablībnieka numurs],0),14)</f>
        <v>0</v>
      </c>
      <c r="I417" s="217">
        <f>INDEX(PM_EULopi[],MATCH(PM_Kompleksais[[#This Row],[Dablībnieka numurs]],PM_EULopi[Dablībnieka numurs],0),33)</f>
        <v>0</v>
      </c>
      <c r="J417" s="215" t="str">
        <f>INDEX(PM_EULopi[],MATCH(PM_Kompleksais[[#This Row],[Dablībnieka numurs]],PM_EULopi[Dablībnieka numurs],0),35)</f>
        <v>NAV</v>
      </c>
      <c r="K417" s="216">
        <f>INDEX(PM_EULopi[],MATCH(PM_Kompleksais[[#This Row],[Dablībnieka numurs]],PM_EULopi[Dablībnieka numurs],0),36)</f>
        <v>0</v>
      </c>
      <c r="L417" s="217">
        <f>INDEX(PM_Sportings[],MATCH(PM_Kompleksais[[#This Row],[Dablībnieka numurs]],PM_Sportings[Dablībnieka numurs],0),6)</f>
        <v>0</v>
      </c>
      <c r="M417" s="215" t="str">
        <f>INDEX(PM_Sportings[],MATCH(PM_Kompleksais[[#This Row],[Dablībnieka numurs]],PM_Sportings[Dablībnieka numurs],0),7)</f>
        <v>NAV</v>
      </c>
      <c r="N417" s="216">
        <f>INDEX(PM_Sportings[],MATCH(PM_Kompleksais[[#This Row],[Dablībnieka numurs]],PM_Sportings[Dablībnieka numurs],0),8)</f>
        <v>0</v>
      </c>
      <c r="O41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7" s="220" t="str">
        <f>IF(ISNUMBER(PM_Kompleksais[[#This Row],[Vietu
Summa
(AUTO)]]),RANK(PM_Kompleksais[[#This Row],[Vietu
Summa
(AUTO)]],PM_Kompleksais[Vietu
Summa
(AUTO)],1),"Trūkst Rezultāts")</f>
        <v>Trūkst Rezultāts</v>
      </c>
      <c r="R41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8" spans="2:18" ht="15" x14ac:dyDescent="0.25">
      <c r="B418" s="90">
        <v>412</v>
      </c>
      <c r="C418" s="91">
        <f>INDEX(PM_Dalibnieki[],MATCH(PM_Kompleksais[[#This Row],[Dablībnieka numurs]],PM_Dalibnieki[Dablībnieka numurs],0),2)</f>
        <v>0</v>
      </c>
      <c r="D418" s="91">
        <f>INDEX(PM_Dalibnieki[],MATCH(PM_Kompleksais[[#This Row],[Dablībnieka numurs]],PM_Dalibnieki[Dablībnieka numurs],0),3)</f>
        <v>0</v>
      </c>
      <c r="E418" s="92">
        <f>INDEX(PM_Dalibnieki[],MATCH(PM_Kompleksais[[#This Row],[Dablībnieka numurs]],PM_Dalibnieki[Dablībnieka numurs],0),4)</f>
        <v>0</v>
      </c>
      <c r="F418" s="93">
        <f>INDEX(PM_Cuka[],MATCH(PM_Kompleksais[[#This Row],[Dablībnieka numurs]],PM_Cuka[Dablībnieka numurs],0),12)</f>
        <v>0</v>
      </c>
      <c r="G418" s="215" t="str">
        <f>INDEX(PM_Cuka[],MATCH(PM_Kompleksais[[#This Row],[Dablībnieka numurs]],PM_Cuka[Dablībnieka numurs],0),13)</f>
        <v>NAV</v>
      </c>
      <c r="H418" s="216">
        <f>INDEX(PM_Cuka[],MATCH(PM_Kompleksais[[#This Row],[Dablībnieka numurs]],PM_Cuka[Dablībnieka numurs],0),14)</f>
        <v>0</v>
      </c>
      <c r="I418" s="217">
        <f>INDEX(PM_EULopi[],MATCH(PM_Kompleksais[[#This Row],[Dablībnieka numurs]],PM_EULopi[Dablībnieka numurs],0),33)</f>
        <v>0</v>
      </c>
      <c r="J418" s="215" t="str">
        <f>INDEX(PM_EULopi[],MATCH(PM_Kompleksais[[#This Row],[Dablībnieka numurs]],PM_EULopi[Dablībnieka numurs],0),35)</f>
        <v>NAV</v>
      </c>
      <c r="K418" s="216">
        <f>INDEX(PM_EULopi[],MATCH(PM_Kompleksais[[#This Row],[Dablībnieka numurs]],PM_EULopi[Dablībnieka numurs],0),36)</f>
        <v>0</v>
      </c>
      <c r="L418" s="217">
        <f>INDEX(PM_Sportings[],MATCH(PM_Kompleksais[[#This Row],[Dablībnieka numurs]],PM_Sportings[Dablībnieka numurs],0),6)</f>
        <v>0</v>
      </c>
      <c r="M418" s="215" t="str">
        <f>INDEX(PM_Sportings[],MATCH(PM_Kompleksais[[#This Row],[Dablībnieka numurs]],PM_Sportings[Dablībnieka numurs],0),7)</f>
        <v>NAV</v>
      </c>
      <c r="N418" s="216">
        <f>INDEX(PM_Sportings[],MATCH(PM_Kompleksais[[#This Row],[Dablībnieka numurs]],PM_Sportings[Dablībnieka numurs],0),8)</f>
        <v>0</v>
      </c>
      <c r="O41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8" s="220" t="str">
        <f>IF(ISNUMBER(PM_Kompleksais[[#This Row],[Vietu
Summa
(AUTO)]]),RANK(PM_Kompleksais[[#This Row],[Vietu
Summa
(AUTO)]],PM_Kompleksais[Vietu
Summa
(AUTO)],1),"Trūkst Rezultāts")</f>
        <v>Trūkst Rezultāts</v>
      </c>
      <c r="R41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19" spans="2:18" ht="15" x14ac:dyDescent="0.25">
      <c r="B419" s="90">
        <v>413</v>
      </c>
      <c r="C419" s="91">
        <f>INDEX(PM_Dalibnieki[],MATCH(PM_Kompleksais[[#This Row],[Dablībnieka numurs]],PM_Dalibnieki[Dablībnieka numurs],0),2)</f>
        <v>0</v>
      </c>
      <c r="D419" s="91">
        <f>INDEX(PM_Dalibnieki[],MATCH(PM_Kompleksais[[#This Row],[Dablībnieka numurs]],PM_Dalibnieki[Dablībnieka numurs],0),3)</f>
        <v>0</v>
      </c>
      <c r="E419" s="92">
        <f>INDEX(PM_Dalibnieki[],MATCH(PM_Kompleksais[[#This Row],[Dablībnieka numurs]],PM_Dalibnieki[Dablībnieka numurs],0),4)</f>
        <v>0</v>
      </c>
      <c r="F419" s="93">
        <f>INDEX(PM_Cuka[],MATCH(PM_Kompleksais[[#This Row],[Dablībnieka numurs]],PM_Cuka[Dablībnieka numurs],0),12)</f>
        <v>0</v>
      </c>
      <c r="G419" s="215" t="str">
        <f>INDEX(PM_Cuka[],MATCH(PM_Kompleksais[[#This Row],[Dablībnieka numurs]],PM_Cuka[Dablībnieka numurs],0),13)</f>
        <v>NAV</v>
      </c>
      <c r="H419" s="216">
        <f>INDEX(PM_Cuka[],MATCH(PM_Kompleksais[[#This Row],[Dablībnieka numurs]],PM_Cuka[Dablībnieka numurs],0),14)</f>
        <v>0</v>
      </c>
      <c r="I419" s="217">
        <f>INDEX(PM_EULopi[],MATCH(PM_Kompleksais[[#This Row],[Dablībnieka numurs]],PM_EULopi[Dablībnieka numurs],0),33)</f>
        <v>0</v>
      </c>
      <c r="J419" s="215" t="str">
        <f>INDEX(PM_EULopi[],MATCH(PM_Kompleksais[[#This Row],[Dablībnieka numurs]],PM_EULopi[Dablībnieka numurs],0),35)</f>
        <v>NAV</v>
      </c>
      <c r="K419" s="216">
        <f>INDEX(PM_EULopi[],MATCH(PM_Kompleksais[[#This Row],[Dablībnieka numurs]],PM_EULopi[Dablībnieka numurs],0),36)</f>
        <v>0</v>
      </c>
      <c r="L419" s="217">
        <f>INDEX(PM_Sportings[],MATCH(PM_Kompleksais[[#This Row],[Dablībnieka numurs]],PM_Sportings[Dablībnieka numurs],0),6)</f>
        <v>0</v>
      </c>
      <c r="M419" s="215" t="str">
        <f>INDEX(PM_Sportings[],MATCH(PM_Kompleksais[[#This Row],[Dablībnieka numurs]],PM_Sportings[Dablībnieka numurs],0),7)</f>
        <v>NAV</v>
      </c>
      <c r="N419" s="216">
        <f>INDEX(PM_Sportings[],MATCH(PM_Kompleksais[[#This Row],[Dablībnieka numurs]],PM_Sportings[Dablībnieka numurs],0),8)</f>
        <v>0</v>
      </c>
      <c r="O41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1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19" s="220" t="str">
        <f>IF(ISNUMBER(PM_Kompleksais[[#This Row],[Vietu
Summa
(AUTO)]]),RANK(PM_Kompleksais[[#This Row],[Vietu
Summa
(AUTO)]],PM_Kompleksais[Vietu
Summa
(AUTO)],1),"Trūkst Rezultāts")</f>
        <v>Trūkst Rezultāts</v>
      </c>
      <c r="R41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0" spans="2:18" ht="15" x14ac:dyDescent="0.25">
      <c r="B420" s="90">
        <v>414</v>
      </c>
      <c r="C420" s="91">
        <f>INDEX(PM_Dalibnieki[],MATCH(PM_Kompleksais[[#This Row],[Dablībnieka numurs]],PM_Dalibnieki[Dablībnieka numurs],0),2)</f>
        <v>0</v>
      </c>
      <c r="D420" s="91">
        <f>INDEX(PM_Dalibnieki[],MATCH(PM_Kompleksais[[#This Row],[Dablībnieka numurs]],PM_Dalibnieki[Dablībnieka numurs],0),3)</f>
        <v>0</v>
      </c>
      <c r="E420" s="92">
        <f>INDEX(PM_Dalibnieki[],MATCH(PM_Kompleksais[[#This Row],[Dablībnieka numurs]],PM_Dalibnieki[Dablībnieka numurs],0),4)</f>
        <v>0</v>
      </c>
      <c r="F420" s="93">
        <f>INDEX(PM_Cuka[],MATCH(PM_Kompleksais[[#This Row],[Dablībnieka numurs]],PM_Cuka[Dablībnieka numurs],0),12)</f>
        <v>0</v>
      </c>
      <c r="G420" s="215" t="str">
        <f>INDEX(PM_Cuka[],MATCH(PM_Kompleksais[[#This Row],[Dablībnieka numurs]],PM_Cuka[Dablībnieka numurs],0),13)</f>
        <v>NAV</v>
      </c>
      <c r="H420" s="216">
        <f>INDEX(PM_Cuka[],MATCH(PM_Kompleksais[[#This Row],[Dablībnieka numurs]],PM_Cuka[Dablībnieka numurs],0),14)</f>
        <v>0</v>
      </c>
      <c r="I420" s="217">
        <f>INDEX(PM_EULopi[],MATCH(PM_Kompleksais[[#This Row],[Dablībnieka numurs]],PM_EULopi[Dablībnieka numurs],0),33)</f>
        <v>0</v>
      </c>
      <c r="J420" s="215" t="str">
        <f>INDEX(PM_EULopi[],MATCH(PM_Kompleksais[[#This Row],[Dablībnieka numurs]],PM_EULopi[Dablībnieka numurs],0),35)</f>
        <v>NAV</v>
      </c>
      <c r="K420" s="216">
        <f>INDEX(PM_EULopi[],MATCH(PM_Kompleksais[[#This Row],[Dablībnieka numurs]],PM_EULopi[Dablībnieka numurs],0),36)</f>
        <v>0</v>
      </c>
      <c r="L420" s="217">
        <f>INDEX(PM_Sportings[],MATCH(PM_Kompleksais[[#This Row],[Dablībnieka numurs]],PM_Sportings[Dablībnieka numurs],0),6)</f>
        <v>0</v>
      </c>
      <c r="M420" s="215" t="str">
        <f>INDEX(PM_Sportings[],MATCH(PM_Kompleksais[[#This Row],[Dablībnieka numurs]],PM_Sportings[Dablībnieka numurs],0),7)</f>
        <v>NAV</v>
      </c>
      <c r="N420" s="216">
        <f>INDEX(PM_Sportings[],MATCH(PM_Kompleksais[[#This Row],[Dablībnieka numurs]],PM_Sportings[Dablībnieka numurs],0),8)</f>
        <v>0</v>
      </c>
      <c r="O42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0" s="220" t="str">
        <f>IF(ISNUMBER(PM_Kompleksais[[#This Row],[Vietu
Summa
(AUTO)]]),RANK(PM_Kompleksais[[#This Row],[Vietu
Summa
(AUTO)]],PM_Kompleksais[Vietu
Summa
(AUTO)],1),"Trūkst Rezultāts")</f>
        <v>Trūkst Rezultāts</v>
      </c>
      <c r="R42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1" spans="2:18" ht="15" x14ac:dyDescent="0.25">
      <c r="B421" s="90">
        <v>415</v>
      </c>
      <c r="C421" s="91">
        <f>INDEX(PM_Dalibnieki[],MATCH(PM_Kompleksais[[#This Row],[Dablībnieka numurs]],PM_Dalibnieki[Dablībnieka numurs],0),2)</f>
        <v>0</v>
      </c>
      <c r="D421" s="91">
        <f>INDEX(PM_Dalibnieki[],MATCH(PM_Kompleksais[[#This Row],[Dablībnieka numurs]],PM_Dalibnieki[Dablībnieka numurs],0),3)</f>
        <v>0</v>
      </c>
      <c r="E421" s="92">
        <f>INDEX(PM_Dalibnieki[],MATCH(PM_Kompleksais[[#This Row],[Dablībnieka numurs]],PM_Dalibnieki[Dablībnieka numurs],0),4)</f>
        <v>0</v>
      </c>
      <c r="F421" s="93">
        <f>INDEX(PM_Cuka[],MATCH(PM_Kompleksais[[#This Row],[Dablībnieka numurs]],PM_Cuka[Dablībnieka numurs],0),12)</f>
        <v>0</v>
      </c>
      <c r="G421" s="215" t="str">
        <f>INDEX(PM_Cuka[],MATCH(PM_Kompleksais[[#This Row],[Dablībnieka numurs]],PM_Cuka[Dablībnieka numurs],0),13)</f>
        <v>NAV</v>
      </c>
      <c r="H421" s="216">
        <f>INDEX(PM_Cuka[],MATCH(PM_Kompleksais[[#This Row],[Dablībnieka numurs]],PM_Cuka[Dablībnieka numurs],0),14)</f>
        <v>0</v>
      </c>
      <c r="I421" s="217">
        <f>INDEX(PM_EULopi[],MATCH(PM_Kompleksais[[#This Row],[Dablībnieka numurs]],PM_EULopi[Dablībnieka numurs],0),33)</f>
        <v>0</v>
      </c>
      <c r="J421" s="215" t="str">
        <f>INDEX(PM_EULopi[],MATCH(PM_Kompleksais[[#This Row],[Dablībnieka numurs]],PM_EULopi[Dablībnieka numurs],0),35)</f>
        <v>NAV</v>
      </c>
      <c r="K421" s="216">
        <f>INDEX(PM_EULopi[],MATCH(PM_Kompleksais[[#This Row],[Dablībnieka numurs]],PM_EULopi[Dablībnieka numurs],0),36)</f>
        <v>0</v>
      </c>
      <c r="L421" s="217">
        <f>INDEX(PM_Sportings[],MATCH(PM_Kompleksais[[#This Row],[Dablībnieka numurs]],PM_Sportings[Dablībnieka numurs],0),6)</f>
        <v>0</v>
      </c>
      <c r="M421" s="215" t="str">
        <f>INDEX(PM_Sportings[],MATCH(PM_Kompleksais[[#This Row],[Dablībnieka numurs]],PM_Sportings[Dablībnieka numurs],0),7)</f>
        <v>NAV</v>
      </c>
      <c r="N421" s="216">
        <f>INDEX(PM_Sportings[],MATCH(PM_Kompleksais[[#This Row],[Dablībnieka numurs]],PM_Sportings[Dablībnieka numurs],0),8)</f>
        <v>0</v>
      </c>
      <c r="O42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1" s="220" t="str">
        <f>IF(ISNUMBER(PM_Kompleksais[[#This Row],[Vietu
Summa
(AUTO)]]),RANK(PM_Kompleksais[[#This Row],[Vietu
Summa
(AUTO)]],PM_Kompleksais[Vietu
Summa
(AUTO)],1),"Trūkst Rezultāts")</f>
        <v>Trūkst Rezultāts</v>
      </c>
      <c r="R42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2" spans="2:18" ht="15" x14ac:dyDescent="0.25">
      <c r="B422" s="90">
        <v>416</v>
      </c>
      <c r="C422" s="91">
        <f>INDEX(PM_Dalibnieki[],MATCH(PM_Kompleksais[[#This Row],[Dablībnieka numurs]],PM_Dalibnieki[Dablībnieka numurs],0),2)</f>
        <v>0</v>
      </c>
      <c r="D422" s="91">
        <f>INDEX(PM_Dalibnieki[],MATCH(PM_Kompleksais[[#This Row],[Dablībnieka numurs]],PM_Dalibnieki[Dablībnieka numurs],0),3)</f>
        <v>0</v>
      </c>
      <c r="E422" s="92">
        <f>INDEX(PM_Dalibnieki[],MATCH(PM_Kompleksais[[#This Row],[Dablībnieka numurs]],PM_Dalibnieki[Dablībnieka numurs],0),4)</f>
        <v>0</v>
      </c>
      <c r="F422" s="93">
        <f>INDEX(PM_Cuka[],MATCH(PM_Kompleksais[[#This Row],[Dablībnieka numurs]],PM_Cuka[Dablībnieka numurs],0),12)</f>
        <v>0</v>
      </c>
      <c r="G422" s="215" t="str">
        <f>INDEX(PM_Cuka[],MATCH(PM_Kompleksais[[#This Row],[Dablībnieka numurs]],PM_Cuka[Dablībnieka numurs],0),13)</f>
        <v>NAV</v>
      </c>
      <c r="H422" s="216">
        <f>INDEX(PM_Cuka[],MATCH(PM_Kompleksais[[#This Row],[Dablībnieka numurs]],PM_Cuka[Dablībnieka numurs],0),14)</f>
        <v>0</v>
      </c>
      <c r="I422" s="217">
        <f>INDEX(PM_EULopi[],MATCH(PM_Kompleksais[[#This Row],[Dablībnieka numurs]],PM_EULopi[Dablībnieka numurs],0),33)</f>
        <v>0</v>
      </c>
      <c r="J422" s="215" t="str">
        <f>INDEX(PM_EULopi[],MATCH(PM_Kompleksais[[#This Row],[Dablībnieka numurs]],PM_EULopi[Dablībnieka numurs],0),35)</f>
        <v>NAV</v>
      </c>
      <c r="K422" s="216">
        <f>INDEX(PM_EULopi[],MATCH(PM_Kompleksais[[#This Row],[Dablībnieka numurs]],PM_EULopi[Dablībnieka numurs],0),36)</f>
        <v>0</v>
      </c>
      <c r="L422" s="217">
        <f>INDEX(PM_Sportings[],MATCH(PM_Kompleksais[[#This Row],[Dablībnieka numurs]],PM_Sportings[Dablībnieka numurs],0),6)</f>
        <v>0</v>
      </c>
      <c r="M422" s="215" t="str">
        <f>INDEX(PM_Sportings[],MATCH(PM_Kompleksais[[#This Row],[Dablībnieka numurs]],PM_Sportings[Dablībnieka numurs],0),7)</f>
        <v>NAV</v>
      </c>
      <c r="N422" s="216">
        <f>INDEX(PM_Sportings[],MATCH(PM_Kompleksais[[#This Row],[Dablībnieka numurs]],PM_Sportings[Dablībnieka numurs],0),8)</f>
        <v>0</v>
      </c>
      <c r="O42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2" s="220" t="str">
        <f>IF(ISNUMBER(PM_Kompleksais[[#This Row],[Vietu
Summa
(AUTO)]]),RANK(PM_Kompleksais[[#This Row],[Vietu
Summa
(AUTO)]],PM_Kompleksais[Vietu
Summa
(AUTO)],1),"Trūkst Rezultāts")</f>
        <v>Trūkst Rezultāts</v>
      </c>
      <c r="R42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3" spans="2:18" ht="15" x14ac:dyDescent="0.25">
      <c r="B423" s="90">
        <v>417</v>
      </c>
      <c r="C423" s="91">
        <f>INDEX(PM_Dalibnieki[],MATCH(PM_Kompleksais[[#This Row],[Dablībnieka numurs]],PM_Dalibnieki[Dablībnieka numurs],0),2)</f>
        <v>0</v>
      </c>
      <c r="D423" s="91">
        <f>INDEX(PM_Dalibnieki[],MATCH(PM_Kompleksais[[#This Row],[Dablībnieka numurs]],PM_Dalibnieki[Dablībnieka numurs],0),3)</f>
        <v>0</v>
      </c>
      <c r="E423" s="92">
        <f>INDEX(PM_Dalibnieki[],MATCH(PM_Kompleksais[[#This Row],[Dablībnieka numurs]],PM_Dalibnieki[Dablībnieka numurs],0),4)</f>
        <v>0</v>
      </c>
      <c r="F423" s="93">
        <f>INDEX(PM_Cuka[],MATCH(PM_Kompleksais[[#This Row],[Dablībnieka numurs]],PM_Cuka[Dablībnieka numurs],0),12)</f>
        <v>0</v>
      </c>
      <c r="G423" s="215" t="str">
        <f>INDEX(PM_Cuka[],MATCH(PM_Kompleksais[[#This Row],[Dablībnieka numurs]],PM_Cuka[Dablībnieka numurs],0),13)</f>
        <v>NAV</v>
      </c>
      <c r="H423" s="216">
        <f>INDEX(PM_Cuka[],MATCH(PM_Kompleksais[[#This Row],[Dablībnieka numurs]],PM_Cuka[Dablībnieka numurs],0),14)</f>
        <v>0</v>
      </c>
      <c r="I423" s="217">
        <f>INDEX(PM_EULopi[],MATCH(PM_Kompleksais[[#This Row],[Dablībnieka numurs]],PM_EULopi[Dablībnieka numurs],0),33)</f>
        <v>0</v>
      </c>
      <c r="J423" s="215" t="str">
        <f>INDEX(PM_EULopi[],MATCH(PM_Kompleksais[[#This Row],[Dablībnieka numurs]],PM_EULopi[Dablībnieka numurs],0),35)</f>
        <v>NAV</v>
      </c>
      <c r="K423" s="216">
        <f>INDEX(PM_EULopi[],MATCH(PM_Kompleksais[[#This Row],[Dablībnieka numurs]],PM_EULopi[Dablībnieka numurs],0),36)</f>
        <v>0</v>
      </c>
      <c r="L423" s="217">
        <f>INDEX(PM_Sportings[],MATCH(PM_Kompleksais[[#This Row],[Dablībnieka numurs]],PM_Sportings[Dablībnieka numurs],0),6)</f>
        <v>0</v>
      </c>
      <c r="M423" s="215" t="str">
        <f>INDEX(PM_Sportings[],MATCH(PM_Kompleksais[[#This Row],[Dablībnieka numurs]],PM_Sportings[Dablībnieka numurs],0),7)</f>
        <v>NAV</v>
      </c>
      <c r="N423" s="216">
        <f>INDEX(PM_Sportings[],MATCH(PM_Kompleksais[[#This Row],[Dablībnieka numurs]],PM_Sportings[Dablībnieka numurs],0),8)</f>
        <v>0</v>
      </c>
      <c r="O42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3" s="220" t="str">
        <f>IF(ISNUMBER(PM_Kompleksais[[#This Row],[Vietu
Summa
(AUTO)]]),RANK(PM_Kompleksais[[#This Row],[Vietu
Summa
(AUTO)]],PM_Kompleksais[Vietu
Summa
(AUTO)],1),"Trūkst Rezultāts")</f>
        <v>Trūkst Rezultāts</v>
      </c>
      <c r="R42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4" spans="2:18" ht="15" x14ac:dyDescent="0.25">
      <c r="B424" s="90">
        <v>418</v>
      </c>
      <c r="C424" s="91">
        <f>INDEX(PM_Dalibnieki[],MATCH(PM_Kompleksais[[#This Row],[Dablībnieka numurs]],PM_Dalibnieki[Dablībnieka numurs],0),2)</f>
        <v>0</v>
      </c>
      <c r="D424" s="91">
        <f>INDEX(PM_Dalibnieki[],MATCH(PM_Kompleksais[[#This Row],[Dablībnieka numurs]],PM_Dalibnieki[Dablībnieka numurs],0),3)</f>
        <v>0</v>
      </c>
      <c r="E424" s="92">
        <f>INDEX(PM_Dalibnieki[],MATCH(PM_Kompleksais[[#This Row],[Dablībnieka numurs]],PM_Dalibnieki[Dablībnieka numurs],0),4)</f>
        <v>0</v>
      </c>
      <c r="F424" s="93">
        <f>INDEX(PM_Cuka[],MATCH(PM_Kompleksais[[#This Row],[Dablībnieka numurs]],PM_Cuka[Dablībnieka numurs],0),12)</f>
        <v>0</v>
      </c>
      <c r="G424" s="215" t="str">
        <f>INDEX(PM_Cuka[],MATCH(PM_Kompleksais[[#This Row],[Dablībnieka numurs]],PM_Cuka[Dablībnieka numurs],0),13)</f>
        <v>NAV</v>
      </c>
      <c r="H424" s="216">
        <f>INDEX(PM_Cuka[],MATCH(PM_Kompleksais[[#This Row],[Dablībnieka numurs]],PM_Cuka[Dablībnieka numurs],0),14)</f>
        <v>0</v>
      </c>
      <c r="I424" s="217">
        <f>INDEX(PM_EULopi[],MATCH(PM_Kompleksais[[#This Row],[Dablībnieka numurs]],PM_EULopi[Dablībnieka numurs],0),33)</f>
        <v>0</v>
      </c>
      <c r="J424" s="215" t="str">
        <f>INDEX(PM_EULopi[],MATCH(PM_Kompleksais[[#This Row],[Dablībnieka numurs]],PM_EULopi[Dablībnieka numurs],0),35)</f>
        <v>NAV</v>
      </c>
      <c r="K424" s="216">
        <f>INDEX(PM_EULopi[],MATCH(PM_Kompleksais[[#This Row],[Dablībnieka numurs]],PM_EULopi[Dablībnieka numurs],0),36)</f>
        <v>0</v>
      </c>
      <c r="L424" s="217">
        <f>INDEX(PM_Sportings[],MATCH(PM_Kompleksais[[#This Row],[Dablībnieka numurs]],PM_Sportings[Dablībnieka numurs],0),6)</f>
        <v>0</v>
      </c>
      <c r="M424" s="215" t="str">
        <f>INDEX(PM_Sportings[],MATCH(PM_Kompleksais[[#This Row],[Dablībnieka numurs]],PM_Sportings[Dablībnieka numurs],0),7)</f>
        <v>NAV</v>
      </c>
      <c r="N424" s="216">
        <f>INDEX(PM_Sportings[],MATCH(PM_Kompleksais[[#This Row],[Dablībnieka numurs]],PM_Sportings[Dablībnieka numurs],0),8)</f>
        <v>0</v>
      </c>
      <c r="O42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4" s="220" t="str">
        <f>IF(ISNUMBER(PM_Kompleksais[[#This Row],[Vietu
Summa
(AUTO)]]),RANK(PM_Kompleksais[[#This Row],[Vietu
Summa
(AUTO)]],PM_Kompleksais[Vietu
Summa
(AUTO)],1),"Trūkst Rezultāts")</f>
        <v>Trūkst Rezultāts</v>
      </c>
      <c r="R42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5" spans="2:18" ht="15" x14ac:dyDescent="0.25">
      <c r="B425" s="90">
        <v>419</v>
      </c>
      <c r="C425" s="91">
        <f>INDEX(PM_Dalibnieki[],MATCH(PM_Kompleksais[[#This Row],[Dablībnieka numurs]],PM_Dalibnieki[Dablībnieka numurs],0),2)</f>
        <v>0</v>
      </c>
      <c r="D425" s="91">
        <f>INDEX(PM_Dalibnieki[],MATCH(PM_Kompleksais[[#This Row],[Dablībnieka numurs]],PM_Dalibnieki[Dablībnieka numurs],0),3)</f>
        <v>0</v>
      </c>
      <c r="E425" s="92">
        <f>INDEX(PM_Dalibnieki[],MATCH(PM_Kompleksais[[#This Row],[Dablībnieka numurs]],PM_Dalibnieki[Dablībnieka numurs],0),4)</f>
        <v>0</v>
      </c>
      <c r="F425" s="93">
        <f>INDEX(PM_Cuka[],MATCH(PM_Kompleksais[[#This Row],[Dablībnieka numurs]],PM_Cuka[Dablībnieka numurs],0),12)</f>
        <v>0</v>
      </c>
      <c r="G425" s="215" t="str">
        <f>INDEX(PM_Cuka[],MATCH(PM_Kompleksais[[#This Row],[Dablībnieka numurs]],PM_Cuka[Dablībnieka numurs],0),13)</f>
        <v>NAV</v>
      </c>
      <c r="H425" s="216">
        <f>INDEX(PM_Cuka[],MATCH(PM_Kompleksais[[#This Row],[Dablībnieka numurs]],PM_Cuka[Dablībnieka numurs],0),14)</f>
        <v>0</v>
      </c>
      <c r="I425" s="217">
        <f>INDEX(PM_EULopi[],MATCH(PM_Kompleksais[[#This Row],[Dablībnieka numurs]],PM_EULopi[Dablībnieka numurs],0),33)</f>
        <v>0</v>
      </c>
      <c r="J425" s="215" t="str">
        <f>INDEX(PM_EULopi[],MATCH(PM_Kompleksais[[#This Row],[Dablībnieka numurs]],PM_EULopi[Dablībnieka numurs],0),35)</f>
        <v>NAV</v>
      </c>
      <c r="K425" s="216">
        <f>INDEX(PM_EULopi[],MATCH(PM_Kompleksais[[#This Row],[Dablībnieka numurs]],PM_EULopi[Dablībnieka numurs],0),36)</f>
        <v>0</v>
      </c>
      <c r="L425" s="217">
        <f>INDEX(PM_Sportings[],MATCH(PM_Kompleksais[[#This Row],[Dablībnieka numurs]],PM_Sportings[Dablībnieka numurs],0),6)</f>
        <v>0</v>
      </c>
      <c r="M425" s="215" t="str">
        <f>INDEX(PM_Sportings[],MATCH(PM_Kompleksais[[#This Row],[Dablībnieka numurs]],PM_Sportings[Dablībnieka numurs],0),7)</f>
        <v>NAV</v>
      </c>
      <c r="N425" s="216">
        <f>INDEX(PM_Sportings[],MATCH(PM_Kompleksais[[#This Row],[Dablībnieka numurs]],PM_Sportings[Dablībnieka numurs],0),8)</f>
        <v>0</v>
      </c>
      <c r="O42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5" s="220" t="str">
        <f>IF(ISNUMBER(PM_Kompleksais[[#This Row],[Vietu
Summa
(AUTO)]]),RANK(PM_Kompleksais[[#This Row],[Vietu
Summa
(AUTO)]],PM_Kompleksais[Vietu
Summa
(AUTO)],1),"Trūkst Rezultāts")</f>
        <v>Trūkst Rezultāts</v>
      </c>
      <c r="R42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6" spans="2:18" ht="15" x14ac:dyDescent="0.25">
      <c r="B426" s="90">
        <v>420</v>
      </c>
      <c r="C426" s="91">
        <f>INDEX(PM_Dalibnieki[],MATCH(PM_Kompleksais[[#This Row],[Dablībnieka numurs]],PM_Dalibnieki[Dablībnieka numurs],0),2)</f>
        <v>0</v>
      </c>
      <c r="D426" s="91">
        <f>INDEX(PM_Dalibnieki[],MATCH(PM_Kompleksais[[#This Row],[Dablībnieka numurs]],PM_Dalibnieki[Dablībnieka numurs],0),3)</f>
        <v>0</v>
      </c>
      <c r="E426" s="92">
        <f>INDEX(PM_Dalibnieki[],MATCH(PM_Kompleksais[[#This Row],[Dablībnieka numurs]],PM_Dalibnieki[Dablībnieka numurs],0),4)</f>
        <v>0</v>
      </c>
      <c r="F426" s="93">
        <f>INDEX(PM_Cuka[],MATCH(PM_Kompleksais[[#This Row],[Dablībnieka numurs]],PM_Cuka[Dablībnieka numurs],0),12)</f>
        <v>0</v>
      </c>
      <c r="G426" s="215" t="str">
        <f>INDEX(PM_Cuka[],MATCH(PM_Kompleksais[[#This Row],[Dablībnieka numurs]],PM_Cuka[Dablībnieka numurs],0),13)</f>
        <v>NAV</v>
      </c>
      <c r="H426" s="216">
        <f>INDEX(PM_Cuka[],MATCH(PM_Kompleksais[[#This Row],[Dablībnieka numurs]],PM_Cuka[Dablībnieka numurs],0),14)</f>
        <v>0</v>
      </c>
      <c r="I426" s="217">
        <f>INDEX(PM_EULopi[],MATCH(PM_Kompleksais[[#This Row],[Dablībnieka numurs]],PM_EULopi[Dablībnieka numurs],0),33)</f>
        <v>0</v>
      </c>
      <c r="J426" s="215" t="str">
        <f>INDEX(PM_EULopi[],MATCH(PM_Kompleksais[[#This Row],[Dablībnieka numurs]],PM_EULopi[Dablībnieka numurs],0),35)</f>
        <v>NAV</v>
      </c>
      <c r="K426" s="216">
        <f>INDEX(PM_EULopi[],MATCH(PM_Kompleksais[[#This Row],[Dablībnieka numurs]],PM_EULopi[Dablībnieka numurs],0),36)</f>
        <v>0</v>
      </c>
      <c r="L426" s="217">
        <f>INDEX(PM_Sportings[],MATCH(PM_Kompleksais[[#This Row],[Dablībnieka numurs]],PM_Sportings[Dablībnieka numurs],0),6)</f>
        <v>0</v>
      </c>
      <c r="M426" s="215" t="str">
        <f>INDEX(PM_Sportings[],MATCH(PM_Kompleksais[[#This Row],[Dablībnieka numurs]],PM_Sportings[Dablībnieka numurs],0),7)</f>
        <v>NAV</v>
      </c>
      <c r="N426" s="216">
        <f>INDEX(PM_Sportings[],MATCH(PM_Kompleksais[[#This Row],[Dablībnieka numurs]],PM_Sportings[Dablībnieka numurs],0),8)</f>
        <v>0</v>
      </c>
      <c r="O42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6" s="220" t="str">
        <f>IF(ISNUMBER(PM_Kompleksais[[#This Row],[Vietu
Summa
(AUTO)]]),RANK(PM_Kompleksais[[#This Row],[Vietu
Summa
(AUTO)]],PM_Kompleksais[Vietu
Summa
(AUTO)],1),"Trūkst Rezultāts")</f>
        <v>Trūkst Rezultāts</v>
      </c>
      <c r="R42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7" spans="2:18" ht="15" x14ac:dyDescent="0.25">
      <c r="B427" s="90">
        <v>421</v>
      </c>
      <c r="C427" s="91">
        <f>INDEX(PM_Dalibnieki[],MATCH(PM_Kompleksais[[#This Row],[Dablībnieka numurs]],PM_Dalibnieki[Dablībnieka numurs],0),2)</f>
        <v>0</v>
      </c>
      <c r="D427" s="91">
        <f>INDEX(PM_Dalibnieki[],MATCH(PM_Kompleksais[[#This Row],[Dablībnieka numurs]],PM_Dalibnieki[Dablībnieka numurs],0),3)</f>
        <v>0</v>
      </c>
      <c r="E427" s="92">
        <f>INDEX(PM_Dalibnieki[],MATCH(PM_Kompleksais[[#This Row],[Dablībnieka numurs]],PM_Dalibnieki[Dablībnieka numurs],0),4)</f>
        <v>0</v>
      </c>
      <c r="F427" s="93">
        <f>INDEX(PM_Cuka[],MATCH(PM_Kompleksais[[#This Row],[Dablībnieka numurs]],PM_Cuka[Dablībnieka numurs],0),12)</f>
        <v>0</v>
      </c>
      <c r="G427" s="215" t="str">
        <f>INDEX(PM_Cuka[],MATCH(PM_Kompleksais[[#This Row],[Dablībnieka numurs]],PM_Cuka[Dablībnieka numurs],0),13)</f>
        <v>NAV</v>
      </c>
      <c r="H427" s="216">
        <f>INDEX(PM_Cuka[],MATCH(PM_Kompleksais[[#This Row],[Dablībnieka numurs]],PM_Cuka[Dablībnieka numurs],0),14)</f>
        <v>0</v>
      </c>
      <c r="I427" s="217">
        <f>INDEX(PM_EULopi[],MATCH(PM_Kompleksais[[#This Row],[Dablībnieka numurs]],PM_EULopi[Dablībnieka numurs],0),33)</f>
        <v>0</v>
      </c>
      <c r="J427" s="215" t="str">
        <f>INDEX(PM_EULopi[],MATCH(PM_Kompleksais[[#This Row],[Dablībnieka numurs]],PM_EULopi[Dablībnieka numurs],0),35)</f>
        <v>NAV</v>
      </c>
      <c r="K427" s="216">
        <f>INDEX(PM_EULopi[],MATCH(PM_Kompleksais[[#This Row],[Dablībnieka numurs]],PM_EULopi[Dablībnieka numurs],0),36)</f>
        <v>0</v>
      </c>
      <c r="L427" s="217">
        <f>INDEX(PM_Sportings[],MATCH(PM_Kompleksais[[#This Row],[Dablībnieka numurs]],PM_Sportings[Dablībnieka numurs],0),6)</f>
        <v>0</v>
      </c>
      <c r="M427" s="215" t="str">
        <f>INDEX(PM_Sportings[],MATCH(PM_Kompleksais[[#This Row],[Dablībnieka numurs]],PM_Sportings[Dablībnieka numurs],0),7)</f>
        <v>NAV</v>
      </c>
      <c r="N427" s="216">
        <f>INDEX(PM_Sportings[],MATCH(PM_Kompleksais[[#This Row],[Dablībnieka numurs]],PM_Sportings[Dablībnieka numurs],0),8)</f>
        <v>0</v>
      </c>
      <c r="O42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7" s="220" t="str">
        <f>IF(ISNUMBER(PM_Kompleksais[[#This Row],[Vietu
Summa
(AUTO)]]),RANK(PM_Kompleksais[[#This Row],[Vietu
Summa
(AUTO)]],PM_Kompleksais[Vietu
Summa
(AUTO)],1),"Trūkst Rezultāts")</f>
        <v>Trūkst Rezultāts</v>
      </c>
      <c r="R42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8" spans="2:18" ht="15" x14ac:dyDescent="0.25">
      <c r="B428" s="90">
        <v>422</v>
      </c>
      <c r="C428" s="91">
        <f>INDEX(PM_Dalibnieki[],MATCH(PM_Kompleksais[[#This Row],[Dablībnieka numurs]],PM_Dalibnieki[Dablībnieka numurs],0),2)</f>
        <v>0</v>
      </c>
      <c r="D428" s="91">
        <f>INDEX(PM_Dalibnieki[],MATCH(PM_Kompleksais[[#This Row],[Dablībnieka numurs]],PM_Dalibnieki[Dablībnieka numurs],0),3)</f>
        <v>0</v>
      </c>
      <c r="E428" s="92">
        <f>INDEX(PM_Dalibnieki[],MATCH(PM_Kompleksais[[#This Row],[Dablībnieka numurs]],PM_Dalibnieki[Dablībnieka numurs],0),4)</f>
        <v>0</v>
      </c>
      <c r="F428" s="93">
        <f>INDEX(PM_Cuka[],MATCH(PM_Kompleksais[[#This Row],[Dablībnieka numurs]],PM_Cuka[Dablībnieka numurs],0),12)</f>
        <v>0</v>
      </c>
      <c r="G428" s="215" t="str">
        <f>INDEX(PM_Cuka[],MATCH(PM_Kompleksais[[#This Row],[Dablībnieka numurs]],PM_Cuka[Dablībnieka numurs],0),13)</f>
        <v>NAV</v>
      </c>
      <c r="H428" s="216">
        <f>INDEX(PM_Cuka[],MATCH(PM_Kompleksais[[#This Row],[Dablībnieka numurs]],PM_Cuka[Dablībnieka numurs],0),14)</f>
        <v>0</v>
      </c>
      <c r="I428" s="217">
        <f>INDEX(PM_EULopi[],MATCH(PM_Kompleksais[[#This Row],[Dablībnieka numurs]],PM_EULopi[Dablībnieka numurs],0),33)</f>
        <v>0</v>
      </c>
      <c r="J428" s="215" t="str">
        <f>INDEX(PM_EULopi[],MATCH(PM_Kompleksais[[#This Row],[Dablībnieka numurs]],PM_EULopi[Dablībnieka numurs],0),35)</f>
        <v>NAV</v>
      </c>
      <c r="K428" s="216">
        <f>INDEX(PM_EULopi[],MATCH(PM_Kompleksais[[#This Row],[Dablībnieka numurs]],PM_EULopi[Dablībnieka numurs],0),36)</f>
        <v>0</v>
      </c>
      <c r="L428" s="217">
        <f>INDEX(PM_Sportings[],MATCH(PM_Kompleksais[[#This Row],[Dablībnieka numurs]],PM_Sportings[Dablībnieka numurs],0),6)</f>
        <v>0</v>
      </c>
      <c r="M428" s="215" t="str">
        <f>INDEX(PM_Sportings[],MATCH(PM_Kompleksais[[#This Row],[Dablībnieka numurs]],PM_Sportings[Dablībnieka numurs],0),7)</f>
        <v>NAV</v>
      </c>
      <c r="N428" s="216">
        <f>INDEX(PM_Sportings[],MATCH(PM_Kompleksais[[#This Row],[Dablībnieka numurs]],PM_Sportings[Dablībnieka numurs],0),8)</f>
        <v>0</v>
      </c>
      <c r="O42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8" s="220" t="str">
        <f>IF(ISNUMBER(PM_Kompleksais[[#This Row],[Vietu
Summa
(AUTO)]]),RANK(PM_Kompleksais[[#This Row],[Vietu
Summa
(AUTO)]],PM_Kompleksais[Vietu
Summa
(AUTO)],1),"Trūkst Rezultāts")</f>
        <v>Trūkst Rezultāts</v>
      </c>
      <c r="R42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29" spans="2:18" ht="15" x14ac:dyDescent="0.25">
      <c r="B429" s="90">
        <v>423</v>
      </c>
      <c r="C429" s="91">
        <f>INDEX(PM_Dalibnieki[],MATCH(PM_Kompleksais[[#This Row],[Dablībnieka numurs]],PM_Dalibnieki[Dablībnieka numurs],0),2)</f>
        <v>0</v>
      </c>
      <c r="D429" s="91">
        <f>INDEX(PM_Dalibnieki[],MATCH(PM_Kompleksais[[#This Row],[Dablībnieka numurs]],PM_Dalibnieki[Dablībnieka numurs],0),3)</f>
        <v>0</v>
      </c>
      <c r="E429" s="92">
        <f>INDEX(PM_Dalibnieki[],MATCH(PM_Kompleksais[[#This Row],[Dablībnieka numurs]],PM_Dalibnieki[Dablībnieka numurs],0),4)</f>
        <v>0</v>
      </c>
      <c r="F429" s="93">
        <f>INDEX(PM_Cuka[],MATCH(PM_Kompleksais[[#This Row],[Dablībnieka numurs]],PM_Cuka[Dablībnieka numurs],0),12)</f>
        <v>0</v>
      </c>
      <c r="G429" s="215" t="str">
        <f>INDEX(PM_Cuka[],MATCH(PM_Kompleksais[[#This Row],[Dablībnieka numurs]],PM_Cuka[Dablībnieka numurs],0),13)</f>
        <v>NAV</v>
      </c>
      <c r="H429" s="216">
        <f>INDEX(PM_Cuka[],MATCH(PM_Kompleksais[[#This Row],[Dablībnieka numurs]],PM_Cuka[Dablībnieka numurs],0),14)</f>
        <v>0</v>
      </c>
      <c r="I429" s="217">
        <f>INDEX(PM_EULopi[],MATCH(PM_Kompleksais[[#This Row],[Dablībnieka numurs]],PM_EULopi[Dablībnieka numurs],0),33)</f>
        <v>0</v>
      </c>
      <c r="J429" s="215" t="str">
        <f>INDEX(PM_EULopi[],MATCH(PM_Kompleksais[[#This Row],[Dablībnieka numurs]],PM_EULopi[Dablībnieka numurs],0),35)</f>
        <v>NAV</v>
      </c>
      <c r="K429" s="216">
        <f>INDEX(PM_EULopi[],MATCH(PM_Kompleksais[[#This Row],[Dablībnieka numurs]],PM_EULopi[Dablībnieka numurs],0),36)</f>
        <v>0</v>
      </c>
      <c r="L429" s="217">
        <f>INDEX(PM_Sportings[],MATCH(PM_Kompleksais[[#This Row],[Dablībnieka numurs]],PM_Sportings[Dablībnieka numurs],0),6)</f>
        <v>0</v>
      </c>
      <c r="M429" s="215" t="str">
        <f>INDEX(PM_Sportings[],MATCH(PM_Kompleksais[[#This Row],[Dablībnieka numurs]],PM_Sportings[Dablībnieka numurs],0),7)</f>
        <v>NAV</v>
      </c>
      <c r="N429" s="216">
        <f>INDEX(PM_Sportings[],MATCH(PM_Kompleksais[[#This Row],[Dablībnieka numurs]],PM_Sportings[Dablībnieka numurs],0),8)</f>
        <v>0</v>
      </c>
      <c r="O42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2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29" s="220" t="str">
        <f>IF(ISNUMBER(PM_Kompleksais[[#This Row],[Vietu
Summa
(AUTO)]]),RANK(PM_Kompleksais[[#This Row],[Vietu
Summa
(AUTO)]],PM_Kompleksais[Vietu
Summa
(AUTO)],1),"Trūkst Rezultāts")</f>
        <v>Trūkst Rezultāts</v>
      </c>
      <c r="R42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0" spans="2:18" ht="15" x14ac:dyDescent="0.25">
      <c r="B430" s="90">
        <v>424</v>
      </c>
      <c r="C430" s="91">
        <f>INDEX(PM_Dalibnieki[],MATCH(PM_Kompleksais[[#This Row],[Dablībnieka numurs]],PM_Dalibnieki[Dablībnieka numurs],0),2)</f>
        <v>0</v>
      </c>
      <c r="D430" s="91">
        <f>INDEX(PM_Dalibnieki[],MATCH(PM_Kompleksais[[#This Row],[Dablībnieka numurs]],PM_Dalibnieki[Dablībnieka numurs],0),3)</f>
        <v>0</v>
      </c>
      <c r="E430" s="92">
        <f>INDEX(PM_Dalibnieki[],MATCH(PM_Kompleksais[[#This Row],[Dablībnieka numurs]],PM_Dalibnieki[Dablībnieka numurs],0),4)</f>
        <v>0</v>
      </c>
      <c r="F430" s="93">
        <f>INDEX(PM_Cuka[],MATCH(PM_Kompleksais[[#This Row],[Dablībnieka numurs]],PM_Cuka[Dablībnieka numurs],0),12)</f>
        <v>0</v>
      </c>
      <c r="G430" s="215" t="str">
        <f>INDEX(PM_Cuka[],MATCH(PM_Kompleksais[[#This Row],[Dablībnieka numurs]],PM_Cuka[Dablībnieka numurs],0),13)</f>
        <v>NAV</v>
      </c>
      <c r="H430" s="216">
        <f>INDEX(PM_Cuka[],MATCH(PM_Kompleksais[[#This Row],[Dablībnieka numurs]],PM_Cuka[Dablībnieka numurs],0),14)</f>
        <v>0</v>
      </c>
      <c r="I430" s="217">
        <f>INDEX(PM_EULopi[],MATCH(PM_Kompleksais[[#This Row],[Dablībnieka numurs]],PM_EULopi[Dablībnieka numurs],0),33)</f>
        <v>0</v>
      </c>
      <c r="J430" s="215" t="str">
        <f>INDEX(PM_EULopi[],MATCH(PM_Kompleksais[[#This Row],[Dablībnieka numurs]],PM_EULopi[Dablībnieka numurs],0),35)</f>
        <v>NAV</v>
      </c>
      <c r="K430" s="216">
        <f>INDEX(PM_EULopi[],MATCH(PM_Kompleksais[[#This Row],[Dablībnieka numurs]],PM_EULopi[Dablībnieka numurs],0),36)</f>
        <v>0</v>
      </c>
      <c r="L430" s="217">
        <f>INDEX(PM_Sportings[],MATCH(PM_Kompleksais[[#This Row],[Dablībnieka numurs]],PM_Sportings[Dablībnieka numurs],0),6)</f>
        <v>0</v>
      </c>
      <c r="M430" s="215" t="str">
        <f>INDEX(PM_Sportings[],MATCH(PM_Kompleksais[[#This Row],[Dablībnieka numurs]],PM_Sportings[Dablībnieka numurs],0),7)</f>
        <v>NAV</v>
      </c>
      <c r="N430" s="216">
        <f>INDEX(PM_Sportings[],MATCH(PM_Kompleksais[[#This Row],[Dablībnieka numurs]],PM_Sportings[Dablībnieka numurs],0),8)</f>
        <v>0</v>
      </c>
      <c r="O43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0" s="220" t="str">
        <f>IF(ISNUMBER(PM_Kompleksais[[#This Row],[Vietu
Summa
(AUTO)]]),RANK(PM_Kompleksais[[#This Row],[Vietu
Summa
(AUTO)]],PM_Kompleksais[Vietu
Summa
(AUTO)],1),"Trūkst Rezultāts")</f>
        <v>Trūkst Rezultāts</v>
      </c>
      <c r="R43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1" spans="2:18" ht="15" x14ac:dyDescent="0.25">
      <c r="B431" s="90">
        <v>425</v>
      </c>
      <c r="C431" s="91">
        <f>INDEX(PM_Dalibnieki[],MATCH(PM_Kompleksais[[#This Row],[Dablībnieka numurs]],PM_Dalibnieki[Dablībnieka numurs],0),2)</f>
        <v>0</v>
      </c>
      <c r="D431" s="91">
        <f>INDEX(PM_Dalibnieki[],MATCH(PM_Kompleksais[[#This Row],[Dablībnieka numurs]],PM_Dalibnieki[Dablībnieka numurs],0),3)</f>
        <v>0</v>
      </c>
      <c r="E431" s="92">
        <f>INDEX(PM_Dalibnieki[],MATCH(PM_Kompleksais[[#This Row],[Dablībnieka numurs]],PM_Dalibnieki[Dablībnieka numurs],0),4)</f>
        <v>0</v>
      </c>
      <c r="F431" s="93">
        <f>INDEX(PM_Cuka[],MATCH(PM_Kompleksais[[#This Row],[Dablībnieka numurs]],PM_Cuka[Dablībnieka numurs],0),12)</f>
        <v>0</v>
      </c>
      <c r="G431" s="215" t="str">
        <f>INDEX(PM_Cuka[],MATCH(PM_Kompleksais[[#This Row],[Dablībnieka numurs]],PM_Cuka[Dablībnieka numurs],0),13)</f>
        <v>NAV</v>
      </c>
      <c r="H431" s="216">
        <f>INDEX(PM_Cuka[],MATCH(PM_Kompleksais[[#This Row],[Dablībnieka numurs]],PM_Cuka[Dablībnieka numurs],0),14)</f>
        <v>0</v>
      </c>
      <c r="I431" s="217">
        <f>INDEX(PM_EULopi[],MATCH(PM_Kompleksais[[#This Row],[Dablībnieka numurs]],PM_EULopi[Dablībnieka numurs],0),33)</f>
        <v>0</v>
      </c>
      <c r="J431" s="215" t="str">
        <f>INDEX(PM_EULopi[],MATCH(PM_Kompleksais[[#This Row],[Dablībnieka numurs]],PM_EULopi[Dablībnieka numurs],0),35)</f>
        <v>NAV</v>
      </c>
      <c r="K431" s="216">
        <f>INDEX(PM_EULopi[],MATCH(PM_Kompleksais[[#This Row],[Dablībnieka numurs]],PM_EULopi[Dablībnieka numurs],0),36)</f>
        <v>0</v>
      </c>
      <c r="L431" s="217">
        <f>INDEX(PM_Sportings[],MATCH(PM_Kompleksais[[#This Row],[Dablībnieka numurs]],PM_Sportings[Dablībnieka numurs],0),6)</f>
        <v>0</v>
      </c>
      <c r="M431" s="215" t="str">
        <f>INDEX(PM_Sportings[],MATCH(PM_Kompleksais[[#This Row],[Dablībnieka numurs]],PM_Sportings[Dablībnieka numurs],0),7)</f>
        <v>NAV</v>
      </c>
      <c r="N431" s="216">
        <f>INDEX(PM_Sportings[],MATCH(PM_Kompleksais[[#This Row],[Dablībnieka numurs]],PM_Sportings[Dablībnieka numurs],0),8)</f>
        <v>0</v>
      </c>
      <c r="O43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1" s="220" t="str">
        <f>IF(ISNUMBER(PM_Kompleksais[[#This Row],[Vietu
Summa
(AUTO)]]),RANK(PM_Kompleksais[[#This Row],[Vietu
Summa
(AUTO)]],PM_Kompleksais[Vietu
Summa
(AUTO)],1),"Trūkst Rezultāts")</f>
        <v>Trūkst Rezultāts</v>
      </c>
      <c r="R43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2" spans="2:18" ht="15" x14ac:dyDescent="0.25">
      <c r="B432" s="90">
        <v>426</v>
      </c>
      <c r="C432" s="91">
        <f>INDEX(PM_Dalibnieki[],MATCH(PM_Kompleksais[[#This Row],[Dablībnieka numurs]],PM_Dalibnieki[Dablībnieka numurs],0),2)</f>
        <v>0</v>
      </c>
      <c r="D432" s="91">
        <f>INDEX(PM_Dalibnieki[],MATCH(PM_Kompleksais[[#This Row],[Dablībnieka numurs]],PM_Dalibnieki[Dablībnieka numurs],0),3)</f>
        <v>0</v>
      </c>
      <c r="E432" s="92">
        <f>INDEX(PM_Dalibnieki[],MATCH(PM_Kompleksais[[#This Row],[Dablībnieka numurs]],PM_Dalibnieki[Dablībnieka numurs],0),4)</f>
        <v>0</v>
      </c>
      <c r="F432" s="93">
        <f>INDEX(PM_Cuka[],MATCH(PM_Kompleksais[[#This Row],[Dablībnieka numurs]],PM_Cuka[Dablībnieka numurs],0),12)</f>
        <v>0</v>
      </c>
      <c r="G432" s="215" t="str">
        <f>INDEX(PM_Cuka[],MATCH(PM_Kompleksais[[#This Row],[Dablībnieka numurs]],PM_Cuka[Dablībnieka numurs],0),13)</f>
        <v>NAV</v>
      </c>
      <c r="H432" s="216">
        <f>INDEX(PM_Cuka[],MATCH(PM_Kompleksais[[#This Row],[Dablībnieka numurs]],PM_Cuka[Dablībnieka numurs],0),14)</f>
        <v>0</v>
      </c>
      <c r="I432" s="217">
        <f>INDEX(PM_EULopi[],MATCH(PM_Kompleksais[[#This Row],[Dablībnieka numurs]],PM_EULopi[Dablībnieka numurs],0),33)</f>
        <v>0</v>
      </c>
      <c r="J432" s="215" t="str">
        <f>INDEX(PM_EULopi[],MATCH(PM_Kompleksais[[#This Row],[Dablībnieka numurs]],PM_EULopi[Dablībnieka numurs],0),35)</f>
        <v>NAV</v>
      </c>
      <c r="K432" s="216">
        <f>INDEX(PM_EULopi[],MATCH(PM_Kompleksais[[#This Row],[Dablībnieka numurs]],PM_EULopi[Dablībnieka numurs],0),36)</f>
        <v>0</v>
      </c>
      <c r="L432" s="217">
        <f>INDEX(PM_Sportings[],MATCH(PM_Kompleksais[[#This Row],[Dablībnieka numurs]],PM_Sportings[Dablībnieka numurs],0),6)</f>
        <v>0</v>
      </c>
      <c r="M432" s="215" t="str">
        <f>INDEX(PM_Sportings[],MATCH(PM_Kompleksais[[#This Row],[Dablībnieka numurs]],PM_Sportings[Dablībnieka numurs],0),7)</f>
        <v>NAV</v>
      </c>
      <c r="N432" s="216">
        <f>INDEX(PM_Sportings[],MATCH(PM_Kompleksais[[#This Row],[Dablībnieka numurs]],PM_Sportings[Dablībnieka numurs],0),8)</f>
        <v>0</v>
      </c>
      <c r="O43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2" s="220" t="str">
        <f>IF(ISNUMBER(PM_Kompleksais[[#This Row],[Vietu
Summa
(AUTO)]]),RANK(PM_Kompleksais[[#This Row],[Vietu
Summa
(AUTO)]],PM_Kompleksais[Vietu
Summa
(AUTO)],1),"Trūkst Rezultāts")</f>
        <v>Trūkst Rezultāts</v>
      </c>
      <c r="R43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3" spans="2:18" ht="15" x14ac:dyDescent="0.25">
      <c r="B433" s="90">
        <v>427</v>
      </c>
      <c r="C433" s="91">
        <f>INDEX(PM_Dalibnieki[],MATCH(PM_Kompleksais[[#This Row],[Dablībnieka numurs]],PM_Dalibnieki[Dablībnieka numurs],0),2)</f>
        <v>0</v>
      </c>
      <c r="D433" s="91">
        <f>INDEX(PM_Dalibnieki[],MATCH(PM_Kompleksais[[#This Row],[Dablībnieka numurs]],PM_Dalibnieki[Dablībnieka numurs],0),3)</f>
        <v>0</v>
      </c>
      <c r="E433" s="92">
        <f>INDEX(PM_Dalibnieki[],MATCH(PM_Kompleksais[[#This Row],[Dablībnieka numurs]],PM_Dalibnieki[Dablībnieka numurs],0),4)</f>
        <v>0</v>
      </c>
      <c r="F433" s="93">
        <f>INDEX(PM_Cuka[],MATCH(PM_Kompleksais[[#This Row],[Dablībnieka numurs]],PM_Cuka[Dablībnieka numurs],0),12)</f>
        <v>0</v>
      </c>
      <c r="G433" s="215" t="str">
        <f>INDEX(PM_Cuka[],MATCH(PM_Kompleksais[[#This Row],[Dablībnieka numurs]],PM_Cuka[Dablībnieka numurs],0),13)</f>
        <v>NAV</v>
      </c>
      <c r="H433" s="216">
        <f>INDEX(PM_Cuka[],MATCH(PM_Kompleksais[[#This Row],[Dablībnieka numurs]],PM_Cuka[Dablībnieka numurs],0),14)</f>
        <v>0</v>
      </c>
      <c r="I433" s="217">
        <f>INDEX(PM_EULopi[],MATCH(PM_Kompleksais[[#This Row],[Dablībnieka numurs]],PM_EULopi[Dablībnieka numurs],0),33)</f>
        <v>0</v>
      </c>
      <c r="J433" s="215" t="str">
        <f>INDEX(PM_EULopi[],MATCH(PM_Kompleksais[[#This Row],[Dablībnieka numurs]],PM_EULopi[Dablībnieka numurs],0),35)</f>
        <v>NAV</v>
      </c>
      <c r="K433" s="216">
        <f>INDEX(PM_EULopi[],MATCH(PM_Kompleksais[[#This Row],[Dablībnieka numurs]],PM_EULopi[Dablībnieka numurs],0),36)</f>
        <v>0</v>
      </c>
      <c r="L433" s="217">
        <f>INDEX(PM_Sportings[],MATCH(PM_Kompleksais[[#This Row],[Dablībnieka numurs]],PM_Sportings[Dablībnieka numurs],0),6)</f>
        <v>0</v>
      </c>
      <c r="M433" s="215" t="str">
        <f>INDEX(PM_Sportings[],MATCH(PM_Kompleksais[[#This Row],[Dablībnieka numurs]],PM_Sportings[Dablībnieka numurs],0),7)</f>
        <v>NAV</v>
      </c>
      <c r="N433" s="216">
        <f>INDEX(PM_Sportings[],MATCH(PM_Kompleksais[[#This Row],[Dablībnieka numurs]],PM_Sportings[Dablībnieka numurs],0),8)</f>
        <v>0</v>
      </c>
      <c r="O43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3" s="220" t="str">
        <f>IF(ISNUMBER(PM_Kompleksais[[#This Row],[Vietu
Summa
(AUTO)]]),RANK(PM_Kompleksais[[#This Row],[Vietu
Summa
(AUTO)]],PM_Kompleksais[Vietu
Summa
(AUTO)],1),"Trūkst Rezultāts")</f>
        <v>Trūkst Rezultāts</v>
      </c>
      <c r="R43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4" spans="2:18" ht="15" x14ac:dyDescent="0.25">
      <c r="B434" s="90">
        <v>428</v>
      </c>
      <c r="C434" s="91">
        <f>INDEX(PM_Dalibnieki[],MATCH(PM_Kompleksais[[#This Row],[Dablībnieka numurs]],PM_Dalibnieki[Dablībnieka numurs],0),2)</f>
        <v>0</v>
      </c>
      <c r="D434" s="91">
        <f>INDEX(PM_Dalibnieki[],MATCH(PM_Kompleksais[[#This Row],[Dablībnieka numurs]],PM_Dalibnieki[Dablībnieka numurs],0),3)</f>
        <v>0</v>
      </c>
      <c r="E434" s="92">
        <f>INDEX(PM_Dalibnieki[],MATCH(PM_Kompleksais[[#This Row],[Dablībnieka numurs]],PM_Dalibnieki[Dablībnieka numurs],0),4)</f>
        <v>0</v>
      </c>
      <c r="F434" s="93">
        <f>INDEX(PM_Cuka[],MATCH(PM_Kompleksais[[#This Row],[Dablībnieka numurs]],PM_Cuka[Dablībnieka numurs],0),12)</f>
        <v>0</v>
      </c>
      <c r="G434" s="215" t="str">
        <f>INDEX(PM_Cuka[],MATCH(PM_Kompleksais[[#This Row],[Dablībnieka numurs]],PM_Cuka[Dablībnieka numurs],0),13)</f>
        <v>NAV</v>
      </c>
      <c r="H434" s="216">
        <f>INDEX(PM_Cuka[],MATCH(PM_Kompleksais[[#This Row],[Dablībnieka numurs]],PM_Cuka[Dablībnieka numurs],0),14)</f>
        <v>0</v>
      </c>
      <c r="I434" s="217">
        <f>INDEX(PM_EULopi[],MATCH(PM_Kompleksais[[#This Row],[Dablībnieka numurs]],PM_EULopi[Dablībnieka numurs],0),33)</f>
        <v>0</v>
      </c>
      <c r="J434" s="215" t="str">
        <f>INDEX(PM_EULopi[],MATCH(PM_Kompleksais[[#This Row],[Dablībnieka numurs]],PM_EULopi[Dablībnieka numurs],0),35)</f>
        <v>NAV</v>
      </c>
      <c r="K434" s="216">
        <f>INDEX(PM_EULopi[],MATCH(PM_Kompleksais[[#This Row],[Dablībnieka numurs]],PM_EULopi[Dablībnieka numurs],0),36)</f>
        <v>0</v>
      </c>
      <c r="L434" s="217">
        <f>INDEX(PM_Sportings[],MATCH(PM_Kompleksais[[#This Row],[Dablībnieka numurs]],PM_Sportings[Dablībnieka numurs],0),6)</f>
        <v>0</v>
      </c>
      <c r="M434" s="215" t="str">
        <f>INDEX(PM_Sportings[],MATCH(PM_Kompleksais[[#This Row],[Dablībnieka numurs]],PM_Sportings[Dablībnieka numurs],0),7)</f>
        <v>NAV</v>
      </c>
      <c r="N434" s="216">
        <f>INDEX(PM_Sportings[],MATCH(PM_Kompleksais[[#This Row],[Dablībnieka numurs]],PM_Sportings[Dablībnieka numurs],0),8)</f>
        <v>0</v>
      </c>
      <c r="O43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4" s="220" t="str">
        <f>IF(ISNUMBER(PM_Kompleksais[[#This Row],[Vietu
Summa
(AUTO)]]),RANK(PM_Kompleksais[[#This Row],[Vietu
Summa
(AUTO)]],PM_Kompleksais[Vietu
Summa
(AUTO)],1),"Trūkst Rezultāts")</f>
        <v>Trūkst Rezultāts</v>
      </c>
      <c r="R43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5" spans="2:18" ht="15" x14ac:dyDescent="0.25">
      <c r="B435" s="90">
        <v>429</v>
      </c>
      <c r="C435" s="91">
        <f>INDEX(PM_Dalibnieki[],MATCH(PM_Kompleksais[[#This Row],[Dablībnieka numurs]],PM_Dalibnieki[Dablībnieka numurs],0),2)</f>
        <v>0</v>
      </c>
      <c r="D435" s="91">
        <f>INDEX(PM_Dalibnieki[],MATCH(PM_Kompleksais[[#This Row],[Dablībnieka numurs]],PM_Dalibnieki[Dablībnieka numurs],0),3)</f>
        <v>0</v>
      </c>
      <c r="E435" s="92">
        <f>INDEX(PM_Dalibnieki[],MATCH(PM_Kompleksais[[#This Row],[Dablībnieka numurs]],PM_Dalibnieki[Dablībnieka numurs],0),4)</f>
        <v>0</v>
      </c>
      <c r="F435" s="93">
        <f>INDEX(PM_Cuka[],MATCH(PM_Kompleksais[[#This Row],[Dablībnieka numurs]],PM_Cuka[Dablībnieka numurs],0),12)</f>
        <v>0</v>
      </c>
      <c r="G435" s="215" t="str">
        <f>INDEX(PM_Cuka[],MATCH(PM_Kompleksais[[#This Row],[Dablībnieka numurs]],PM_Cuka[Dablībnieka numurs],0),13)</f>
        <v>NAV</v>
      </c>
      <c r="H435" s="216">
        <f>INDEX(PM_Cuka[],MATCH(PM_Kompleksais[[#This Row],[Dablībnieka numurs]],PM_Cuka[Dablībnieka numurs],0),14)</f>
        <v>0</v>
      </c>
      <c r="I435" s="217">
        <f>INDEX(PM_EULopi[],MATCH(PM_Kompleksais[[#This Row],[Dablībnieka numurs]],PM_EULopi[Dablībnieka numurs],0),33)</f>
        <v>0</v>
      </c>
      <c r="J435" s="215" t="str">
        <f>INDEX(PM_EULopi[],MATCH(PM_Kompleksais[[#This Row],[Dablībnieka numurs]],PM_EULopi[Dablībnieka numurs],0),35)</f>
        <v>NAV</v>
      </c>
      <c r="K435" s="216">
        <f>INDEX(PM_EULopi[],MATCH(PM_Kompleksais[[#This Row],[Dablībnieka numurs]],PM_EULopi[Dablībnieka numurs],0),36)</f>
        <v>0</v>
      </c>
      <c r="L435" s="217">
        <f>INDEX(PM_Sportings[],MATCH(PM_Kompleksais[[#This Row],[Dablībnieka numurs]],PM_Sportings[Dablībnieka numurs],0),6)</f>
        <v>0</v>
      </c>
      <c r="M435" s="215" t="str">
        <f>INDEX(PM_Sportings[],MATCH(PM_Kompleksais[[#This Row],[Dablībnieka numurs]],PM_Sportings[Dablībnieka numurs],0),7)</f>
        <v>NAV</v>
      </c>
      <c r="N435" s="216">
        <f>INDEX(PM_Sportings[],MATCH(PM_Kompleksais[[#This Row],[Dablībnieka numurs]],PM_Sportings[Dablībnieka numurs],0),8)</f>
        <v>0</v>
      </c>
      <c r="O43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5" s="220" t="str">
        <f>IF(ISNUMBER(PM_Kompleksais[[#This Row],[Vietu
Summa
(AUTO)]]),RANK(PM_Kompleksais[[#This Row],[Vietu
Summa
(AUTO)]],PM_Kompleksais[Vietu
Summa
(AUTO)],1),"Trūkst Rezultāts")</f>
        <v>Trūkst Rezultāts</v>
      </c>
      <c r="R43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6" spans="2:18" ht="15" x14ac:dyDescent="0.25">
      <c r="B436" s="90">
        <v>430</v>
      </c>
      <c r="C436" s="91">
        <f>INDEX(PM_Dalibnieki[],MATCH(PM_Kompleksais[[#This Row],[Dablībnieka numurs]],PM_Dalibnieki[Dablībnieka numurs],0),2)</f>
        <v>0</v>
      </c>
      <c r="D436" s="91">
        <f>INDEX(PM_Dalibnieki[],MATCH(PM_Kompleksais[[#This Row],[Dablībnieka numurs]],PM_Dalibnieki[Dablībnieka numurs],0),3)</f>
        <v>0</v>
      </c>
      <c r="E436" s="92">
        <f>INDEX(PM_Dalibnieki[],MATCH(PM_Kompleksais[[#This Row],[Dablībnieka numurs]],PM_Dalibnieki[Dablībnieka numurs],0),4)</f>
        <v>0</v>
      </c>
      <c r="F436" s="93">
        <f>INDEX(PM_Cuka[],MATCH(PM_Kompleksais[[#This Row],[Dablībnieka numurs]],PM_Cuka[Dablībnieka numurs],0),12)</f>
        <v>0</v>
      </c>
      <c r="G436" s="215" t="str">
        <f>INDEX(PM_Cuka[],MATCH(PM_Kompleksais[[#This Row],[Dablībnieka numurs]],PM_Cuka[Dablībnieka numurs],0),13)</f>
        <v>NAV</v>
      </c>
      <c r="H436" s="216">
        <f>INDEX(PM_Cuka[],MATCH(PM_Kompleksais[[#This Row],[Dablībnieka numurs]],PM_Cuka[Dablībnieka numurs],0),14)</f>
        <v>0</v>
      </c>
      <c r="I436" s="217">
        <f>INDEX(PM_EULopi[],MATCH(PM_Kompleksais[[#This Row],[Dablībnieka numurs]],PM_EULopi[Dablībnieka numurs],0),33)</f>
        <v>0</v>
      </c>
      <c r="J436" s="215" t="str">
        <f>INDEX(PM_EULopi[],MATCH(PM_Kompleksais[[#This Row],[Dablībnieka numurs]],PM_EULopi[Dablībnieka numurs],0),35)</f>
        <v>NAV</v>
      </c>
      <c r="K436" s="216">
        <f>INDEX(PM_EULopi[],MATCH(PM_Kompleksais[[#This Row],[Dablībnieka numurs]],PM_EULopi[Dablībnieka numurs],0),36)</f>
        <v>0</v>
      </c>
      <c r="L436" s="217">
        <f>INDEX(PM_Sportings[],MATCH(PM_Kompleksais[[#This Row],[Dablībnieka numurs]],PM_Sportings[Dablībnieka numurs],0),6)</f>
        <v>0</v>
      </c>
      <c r="M436" s="215" t="str">
        <f>INDEX(PM_Sportings[],MATCH(PM_Kompleksais[[#This Row],[Dablībnieka numurs]],PM_Sportings[Dablībnieka numurs],0),7)</f>
        <v>NAV</v>
      </c>
      <c r="N436" s="216">
        <f>INDEX(PM_Sportings[],MATCH(PM_Kompleksais[[#This Row],[Dablībnieka numurs]],PM_Sportings[Dablībnieka numurs],0),8)</f>
        <v>0</v>
      </c>
      <c r="O43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6" s="220" t="str">
        <f>IF(ISNUMBER(PM_Kompleksais[[#This Row],[Vietu
Summa
(AUTO)]]),RANK(PM_Kompleksais[[#This Row],[Vietu
Summa
(AUTO)]],PM_Kompleksais[Vietu
Summa
(AUTO)],1),"Trūkst Rezultāts")</f>
        <v>Trūkst Rezultāts</v>
      </c>
      <c r="R43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7" spans="2:18" ht="15" x14ac:dyDescent="0.25">
      <c r="B437" s="90">
        <v>431</v>
      </c>
      <c r="C437" s="91">
        <f>INDEX(PM_Dalibnieki[],MATCH(PM_Kompleksais[[#This Row],[Dablībnieka numurs]],PM_Dalibnieki[Dablībnieka numurs],0),2)</f>
        <v>0</v>
      </c>
      <c r="D437" s="91">
        <f>INDEX(PM_Dalibnieki[],MATCH(PM_Kompleksais[[#This Row],[Dablībnieka numurs]],PM_Dalibnieki[Dablībnieka numurs],0),3)</f>
        <v>0</v>
      </c>
      <c r="E437" s="92">
        <f>INDEX(PM_Dalibnieki[],MATCH(PM_Kompleksais[[#This Row],[Dablībnieka numurs]],PM_Dalibnieki[Dablībnieka numurs],0),4)</f>
        <v>0</v>
      </c>
      <c r="F437" s="93">
        <f>INDEX(PM_Cuka[],MATCH(PM_Kompleksais[[#This Row],[Dablībnieka numurs]],PM_Cuka[Dablībnieka numurs],0),12)</f>
        <v>0</v>
      </c>
      <c r="G437" s="215" t="str">
        <f>INDEX(PM_Cuka[],MATCH(PM_Kompleksais[[#This Row],[Dablībnieka numurs]],PM_Cuka[Dablībnieka numurs],0),13)</f>
        <v>NAV</v>
      </c>
      <c r="H437" s="216">
        <f>INDEX(PM_Cuka[],MATCH(PM_Kompleksais[[#This Row],[Dablībnieka numurs]],PM_Cuka[Dablībnieka numurs],0),14)</f>
        <v>0</v>
      </c>
      <c r="I437" s="217">
        <f>INDEX(PM_EULopi[],MATCH(PM_Kompleksais[[#This Row],[Dablībnieka numurs]],PM_EULopi[Dablībnieka numurs],0),33)</f>
        <v>0</v>
      </c>
      <c r="J437" s="215" t="str">
        <f>INDEX(PM_EULopi[],MATCH(PM_Kompleksais[[#This Row],[Dablībnieka numurs]],PM_EULopi[Dablībnieka numurs],0),35)</f>
        <v>NAV</v>
      </c>
      <c r="K437" s="216">
        <f>INDEX(PM_EULopi[],MATCH(PM_Kompleksais[[#This Row],[Dablībnieka numurs]],PM_EULopi[Dablībnieka numurs],0),36)</f>
        <v>0</v>
      </c>
      <c r="L437" s="217">
        <f>INDEX(PM_Sportings[],MATCH(PM_Kompleksais[[#This Row],[Dablībnieka numurs]],PM_Sportings[Dablībnieka numurs],0),6)</f>
        <v>0</v>
      </c>
      <c r="M437" s="215" t="str">
        <f>INDEX(PM_Sportings[],MATCH(PM_Kompleksais[[#This Row],[Dablībnieka numurs]],PM_Sportings[Dablībnieka numurs],0),7)</f>
        <v>NAV</v>
      </c>
      <c r="N437" s="216">
        <f>INDEX(PM_Sportings[],MATCH(PM_Kompleksais[[#This Row],[Dablībnieka numurs]],PM_Sportings[Dablībnieka numurs],0),8)</f>
        <v>0</v>
      </c>
      <c r="O43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7" s="220" t="str">
        <f>IF(ISNUMBER(PM_Kompleksais[[#This Row],[Vietu
Summa
(AUTO)]]),RANK(PM_Kompleksais[[#This Row],[Vietu
Summa
(AUTO)]],PM_Kompleksais[Vietu
Summa
(AUTO)],1),"Trūkst Rezultāts")</f>
        <v>Trūkst Rezultāts</v>
      </c>
      <c r="R43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8" spans="2:18" ht="15" x14ac:dyDescent="0.25">
      <c r="B438" s="90">
        <v>432</v>
      </c>
      <c r="C438" s="91">
        <f>INDEX(PM_Dalibnieki[],MATCH(PM_Kompleksais[[#This Row],[Dablībnieka numurs]],PM_Dalibnieki[Dablībnieka numurs],0),2)</f>
        <v>0</v>
      </c>
      <c r="D438" s="91">
        <f>INDEX(PM_Dalibnieki[],MATCH(PM_Kompleksais[[#This Row],[Dablībnieka numurs]],PM_Dalibnieki[Dablībnieka numurs],0),3)</f>
        <v>0</v>
      </c>
      <c r="E438" s="92">
        <f>INDEX(PM_Dalibnieki[],MATCH(PM_Kompleksais[[#This Row],[Dablībnieka numurs]],PM_Dalibnieki[Dablībnieka numurs],0),4)</f>
        <v>0</v>
      </c>
      <c r="F438" s="93">
        <f>INDEX(PM_Cuka[],MATCH(PM_Kompleksais[[#This Row],[Dablībnieka numurs]],PM_Cuka[Dablībnieka numurs],0),12)</f>
        <v>0</v>
      </c>
      <c r="G438" s="215" t="str">
        <f>INDEX(PM_Cuka[],MATCH(PM_Kompleksais[[#This Row],[Dablībnieka numurs]],PM_Cuka[Dablībnieka numurs],0),13)</f>
        <v>NAV</v>
      </c>
      <c r="H438" s="216">
        <f>INDEX(PM_Cuka[],MATCH(PM_Kompleksais[[#This Row],[Dablībnieka numurs]],PM_Cuka[Dablībnieka numurs],0),14)</f>
        <v>0</v>
      </c>
      <c r="I438" s="217">
        <f>INDEX(PM_EULopi[],MATCH(PM_Kompleksais[[#This Row],[Dablībnieka numurs]],PM_EULopi[Dablībnieka numurs],0),33)</f>
        <v>0</v>
      </c>
      <c r="J438" s="215" t="str">
        <f>INDEX(PM_EULopi[],MATCH(PM_Kompleksais[[#This Row],[Dablībnieka numurs]],PM_EULopi[Dablībnieka numurs],0),35)</f>
        <v>NAV</v>
      </c>
      <c r="K438" s="216">
        <f>INDEX(PM_EULopi[],MATCH(PM_Kompleksais[[#This Row],[Dablībnieka numurs]],PM_EULopi[Dablībnieka numurs],0),36)</f>
        <v>0</v>
      </c>
      <c r="L438" s="217">
        <f>INDEX(PM_Sportings[],MATCH(PM_Kompleksais[[#This Row],[Dablībnieka numurs]],PM_Sportings[Dablībnieka numurs],0),6)</f>
        <v>0</v>
      </c>
      <c r="M438" s="215" t="str">
        <f>INDEX(PM_Sportings[],MATCH(PM_Kompleksais[[#This Row],[Dablībnieka numurs]],PM_Sportings[Dablībnieka numurs],0),7)</f>
        <v>NAV</v>
      </c>
      <c r="N438" s="216">
        <f>INDEX(PM_Sportings[],MATCH(PM_Kompleksais[[#This Row],[Dablībnieka numurs]],PM_Sportings[Dablībnieka numurs],0),8)</f>
        <v>0</v>
      </c>
      <c r="O43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8" s="220" t="str">
        <f>IF(ISNUMBER(PM_Kompleksais[[#This Row],[Vietu
Summa
(AUTO)]]),RANK(PM_Kompleksais[[#This Row],[Vietu
Summa
(AUTO)]],PM_Kompleksais[Vietu
Summa
(AUTO)],1),"Trūkst Rezultāts")</f>
        <v>Trūkst Rezultāts</v>
      </c>
      <c r="R43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39" spans="2:18" ht="15" x14ac:dyDescent="0.25">
      <c r="B439" s="90">
        <v>433</v>
      </c>
      <c r="C439" s="91">
        <f>INDEX(PM_Dalibnieki[],MATCH(PM_Kompleksais[[#This Row],[Dablībnieka numurs]],PM_Dalibnieki[Dablībnieka numurs],0),2)</f>
        <v>0</v>
      </c>
      <c r="D439" s="91">
        <f>INDEX(PM_Dalibnieki[],MATCH(PM_Kompleksais[[#This Row],[Dablībnieka numurs]],PM_Dalibnieki[Dablībnieka numurs],0),3)</f>
        <v>0</v>
      </c>
      <c r="E439" s="92">
        <f>INDEX(PM_Dalibnieki[],MATCH(PM_Kompleksais[[#This Row],[Dablībnieka numurs]],PM_Dalibnieki[Dablībnieka numurs],0),4)</f>
        <v>0</v>
      </c>
      <c r="F439" s="93">
        <f>INDEX(PM_Cuka[],MATCH(PM_Kompleksais[[#This Row],[Dablībnieka numurs]],PM_Cuka[Dablībnieka numurs],0),12)</f>
        <v>0</v>
      </c>
      <c r="G439" s="215" t="str">
        <f>INDEX(PM_Cuka[],MATCH(PM_Kompleksais[[#This Row],[Dablībnieka numurs]],PM_Cuka[Dablībnieka numurs],0),13)</f>
        <v>NAV</v>
      </c>
      <c r="H439" s="216">
        <f>INDEX(PM_Cuka[],MATCH(PM_Kompleksais[[#This Row],[Dablībnieka numurs]],PM_Cuka[Dablībnieka numurs],0),14)</f>
        <v>0</v>
      </c>
      <c r="I439" s="217">
        <f>INDEX(PM_EULopi[],MATCH(PM_Kompleksais[[#This Row],[Dablībnieka numurs]],PM_EULopi[Dablībnieka numurs],0),33)</f>
        <v>0</v>
      </c>
      <c r="J439" s="215" t="str">
        <f>INDEX(PM_EULopi[],MATCH(PM_Kompleksais[[#This Row],[Dablībnieka numurs]],PM_EULopi[Dablībnieka numurs],0),35)</f>
        <v>NAV</v>
      </c>
      <c r="K439" s="216">
        <f>INDEX(PM_EULopi[],MATCH(PM_Kompleksais[[#This Row],[Dablībnieka numurs]],PM_EULopi[Dablībnieka numurs],0),36)</f>
        <v>0</v>
      </c>
      <c r="L439" s="217">
        <f>INDEX(PM_Sportings[],MATCH(PM_Kompleksais[[#This Row],[Dablībnieka numurs]],PM_Sportings[Dablībnieka numurs],0),6)</f>
        <v>0</v>
      </c>
      <c r="M439" s="215" t="str">
        <f>INDEX(PM_Sportings[],MATCH(PM_Kompleksais[[#This Row],[Dablībnieka numurs]],PM_Sportings[Dablībnieka numurs],0),7)</f>
        <v>NAV</v>
      </c>
      <c r="N439" s="216">
        <f>INDEX(PM_Sportings[],MATCH(PM_Kompleksais[[#This Row],[Dablībnieka numurs]],PM_Sportings[Dablībnieka numurs],0),8)</f>
        <v>0</v>
      </c>
      <c r="O43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3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39" s="220" t="str">
        <f>IF(ISNUMBER(PM_Kompleksais[[#This Row],[Vietu
Summa
(AUTO)]]),RANK(PM_Kompleksais[[#This Row],[Vietu
Summa
(AUTO)]],PM_Kompleksais[Vietu
Summa
(AUTO)],1),"Trūkst Rezultāts")</f>
        <v>Trūkst Rezultāts</v>
      </c>
      <c r="R43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0" spans="2:18" ht="15" x14ac:dyDescent="0.25">
      <c r="B440" s="90">
        <v>434</v>
      </c>
      <c r="C440" s="91">
        <f>INDEX(PM_Dalibnieki[],MATCH(PM_Kompleksais[[#This Row],[Dablībnieka numurs]],PM_Dalibnieki[Dablībnieka numurs],0),2)</f>
        <v>0</v>
      </c>
      <c r="D440" s="91">
        <f>INDEX(PM_Dalibnieki[],MATCH(PM_Kompleksais[[#This Row],[Dablībnieka numurs]],PM_Dalibnieki[Dablībnieka numurs],0),3)</f>
        <v>0</v>
      </c>
      <c r="E440" s="92">
        <f>INDEX(PM_Dalibnieki[],MATCH(PM_Kompleksais[[#This Row],[Dablībnieka numurs]],PM_Dalibnieki[Dablībnieka numurs],0),4)</f>
        <v>0</v>
      </c>
      <c r="F440" s="93">
        <f>INDEX(PM_Cuka[],MATCH(PM_Kompleksais[[#This Row],[Dablībnieka numurs]],PM_Cuka[Dablībnieka numurs],0),12)</f>
        <v>0</v>
      </c>
      <c r="G440" s="215" t="str">
        <f>INDEX(PM_Cuka[],MATCH(PM_Kompleksais[[#This Row],[Dablībnieka numurs]],PM_Cuka[Dablībnieka numurs],0),13)</f>
        <v>NAV</v>
      </c>
      <c r="H440" s="216">
        <f>INDEX(PM_Cuka[],MATCH(PM_Kompleksais[[#This Row],[Dablībnieka numurs]],PM_Cuka[Dablībnieka numurs],0),14)</f>
        <v>0</v>
      </c>
      <c r="I440" s="217">
        <f>INDEX(PM_EULopi[],MATCH(PM_Kompleksais[[#This Row],[Dablībnieka numurs]],PM_EULopi[Dablībnieka numurs],0),33)</f>
        <v>0</v>
      </c>
      <c r="J440" s="215" t="str">
        <f>INDEX(PM_EULopi[],MATCH(PM_Kompleksais[[#This Row],[Dablībnieka numurs]],PM_EULopi[Dablībnieka numurs],0),35)</f>
        <v>NAV</v>
      </c>
      <c r="K440" s="216">
        <f>INDEX(PM_EULopi[],MATCH(PM_Kompleksais[[#This Row],[Dablībnieka numurs]],PM_EULopi[Dablībnieka numurs],0),36)</f>
        <v>0</v>
      </c>
      <c r="L440" s="217">
        <f>INDEX(PM_Sportings[],MATCH(PM_Kompleksais[[#This Row],[Dablībnieka numurs]],PM_Sportings[Dablībnieka numurs],0),6)</f>
        <v>0</v>
      </c>
      <c r="M440" s="215" t="str">
        <f>INDEX(PM_Sportings[],MATCH(PM_Kompleksais[[#This Row],[Dablībnieka numurs]],PM_Sportings[Dablībnieka numurs],0),7)</f>
        <v>NAV</v>
      </c>
      <c r="N440" s="216">
        <f>INDEX(PM_Sportings[],MATCH(PM_Kompleksais[[#This Row],[Dablībnieka numurs]],PM_Sportings[Dablībnieka numurs],0),8)</f>
        <v>0</v>
      </c>
      <c r="O44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0" s="220" t="str">
        <f>IF(ISNUMBER(PM_Kompleksais[[#This Row],[Vietu
Summa
(AUTO)]]),RANK(PM_Kompleksais[[#This Row],[Vietu
Summa
(AUTO)]],PM_Kompleksais[Vietu
Summa
(AUTO)],1),"Trūkst Rezultāts")</f>
        <v>Trūkst Rezultāts</v>
      </c>
      <c r="R44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1" spans="2:18" ht="15" x14ac:dyDescent="0.25">
      <c r="B441" s="90">
        <v>435</v>
      </c>
      <c r="C441" s="91">
        <f>INDEX(PM_Dalibnieki[],MATCH(PM_Kompleksais[[#This Row],[Dablībnieka numurs]],PM_Dalibnieki[Dablībnieka numurs],0),2)</f>
        <v>0</v>
      </c>
      <c r="D441" s="91">
        <f>INDEX(PM_Dalibnieki[],MATCH(PM_Kompleksais[[#This Row],[Dablībnieka numurs]],PM_Dalibnieki[Dablībnieka numurs],0),3)</f>
        <v>0</v>
      </c>
      <c r="E441" s="92">
        <f>INDEX(PM_Dalibnieki[],MATCH(PM_Kompleksais[[#This Row],[Dablībnieka numurs]],PM_Dalibnieki[Dablībnieka numurs],0),4)</f>
        <v>0</v>
      </c>
      <c r="F441" s="93">
        <f>INDEX(PM_Cuka[],MATCH(PM_Kompleksais[[#This Row],[Dablībnieka numurs]],PM_Cuka[Dablībnieka numurs],0),12)</f>
        <v>0</v>
      </c>
      <c r="G441" s="215" t="str">
        <f>INDEX(PM_Cuka[],MATCH(PM_Kompleksais[[#This Row],[Dablībnieka numurs]],PM_Cuka[Dablībnieka numurs],0),13)</f>
        <v>NAV</v>
      </c>
      <c r="H441" s="216">
        <f>INDEX(PM_Cuka[],MATCH(PM_Kompleksais[[#This Row],[Dablībnieka numurs]],PM_Cuka[Dablībnieka numurs],0),14)</f>
        <v>0</v>
      </c>
      <c r="I441" s="217">
        <f>INDEX(PM_EULopi[],MATCH(PM_Kompleksais[[#This Row],[Dablībnieka numurs]],PM_EULopi[Dablībnieka numurs],0),33)</f>
        <v>0</v>
      </c>
      <c r="J441" s="215" t="str">
        <f>INDEX(PM_EULopi[],MATCH(PM_Kompleksais[[#This Row],[Dablībnieka numurs]],PM_EULopi[Dablībnieka numurs],0),35)</f>
        <v>NAV</v>
      </c>
      <c r="K441" s="216">
        <f>INDEX(PM_EULopi[],MATCH(PM_Kompleksais[[#This Row],[Dablībnieka numurs]],PM_EULopi[Dablībnieka numurs],0),36)</f>
        <v>0</v>
      </c>
      <c r="L441" s="217">
        <f>INDEX(PM_Sportings[],MATCH(PM_Kompleksais[[#This Row],[Dablībnieka numurs]],PM_Sportings[Dablībnieka numurs],0),6)</f>
        <v>0</v>
      </c>
      <c r="M441" s="215" t="str">
        <f>INDEX(PM_Sportings[],MATCH(PM_Kompleksais[[#This Row],[Dablībnieka numurs]],PM_Sportings[Dablībnieka numurs],0),7)</f>
        <v>NAV</v>
      </c>
      <c r="N441" s="216">
        <f>INDEX(PM_Sportings[],MATCH(PM_Kompleksais[[#This Row],[Dablībnieka numurs]],PM_Sportings[Dablībnieka numurs],0),8)</f>
        <v>0</v>
      </c>
      <c r="O44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1" s="220" t="str">
        <f>IF(ISNUMBER(PM_Kompleksais[[#This Row],[Vietu
Summa
(AUTO)]]),RANK(PM_Kompleksais[[#This Row],[Vietu
Summa
(AUTO)]],PM_Kompleksais[Vietu
Summa
(AUTO)],1),"Trūkst Rezultāts")</f>
        <v>Trūkst Rezultāts</v>
      </c>
      <c r="R44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2" spans="2:18" ht="15" x14ac:dyDescent="0.25">
      <c r="B442" s="90">
        <v>436</v>
      </c>
      <c r="C442" s="91">
        <f>INDEX(PM_Dalibnieki[],MATCH(PM_Kompleksais[[#This Row],[Dablībnieka numurs]],PM_Dalibnieki[Dablībnieka numurs],0),2)</f>
        <v>0</v>
      </c>
      <c r="D442" s="91">
        <f>INDEX(PM_Dalibnieki[],MATCH(PM_Kompleksais[[#This Row],[Dablībnieka numurs]],PM_Dalibnieki[Dablībnieka numurs],0),3)</f>
        <v>0</v>
      </c>
      <c r="E442" s="92">
        <f>INDEX(PM_Dalibnieki[],MATCH(PM_Kompleksais[[#This Row],[Dablībnieka numurs]],PM_Dalibnieki[Dablībnieka numurs],0),4)</f>
        <v>0</v>
      </c>
      <c r="F442" s="93">
        <f>INDEX(PM_Cuka[],MATCH(PM_Kompleksais[[#This Row],[Dablībnieka numurs]],PM_Cuka[Dablībnieka numurs],0),12)</f>
        <v>0</v>
      </c>
      <c r="G442" s="215" t="str">
        <f>INDEX(PM_Cuka[],MATCH(PM_Kompleksais[[#This Row],[Dablībnieka numurs]],PM_Cuka[Dablībnieka numurs],0),13)</f>
        <v>NAV</v>
      </c>
      <c r="H442" s="216">
        <f>INDEX(PM_Cuka[],MATCH(PM_Kompleksais[[#This Row],[Dablībnieka numurs]],PM_Cuka[Dablībnieka numurs],0),14)</f>
        <v>0</v>
      </c>
      <c r="I442" s="217">
        <f>INDEX(PM_EULopi[],MATCH(PM_Kompleksais[[#This Row],[Dablībnieka numurs]],PM_EULopi[Dablībnieka numurs],0),33)</f>
        <v>0</v>
      </c>
      <c r="J442" s="215" t="str">
        <f>INDEX(PM_EULopi[],MATCH(PM_Kompleksais[[#This Row],[Dablībnieka numurs]],PM_EULopi[Dablībnieka numurs],0),35)</f>
        <v>NAV</v>
      </c>
      <c r="K442" s="216">
        <f>INDEX(PM_EULopi[],MATCH(PM_Kompleksais[[#This Row],[Dablībnieka numurs]],PM_EULopi[Dablībnieka numurs],0),36)</f>
        <v>0</v>
      </c>
      <c r="L442" s="217">
        <f>INDEX(PM_Sportings[],MATCH(PM_Kompleksais[[#This Row],[Dablībnieka numurs]],PM_Sportings[Dablībnieka numurs],0),6)</f>
        <v>0</v>
      </c>
      <c r="M442" s="215" t="str">
        <f>INDEX(PM_Sportings[],MATCH(PM_Kompleksais[[#This Row],[Dablībnieka numurs]],PM_Sportings[Dablībnieka numurs],0),7)</f>
        <v>NAV</v>
      </c>
      <c r="N442" s="216">
        <f>INDEX(PM_Sportings[],MATCH(PM_Kompleksais[[#This Row],[Dablībnieka numurs]],PM_Sportings[Dablībnieka numurs],0),8)</f>
        <v>0</v>
      </c>
      <c r="O44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2" s="220" t="str">
        <f>IF(ISNUMBER(PM_Kompleksais[[#This Row],[Vietu
Summa
(AUTO)]]),RANK(PM_Kompleksais[[#This Row],[Vietu
Summa
(AUTO)]],PM_Kompleksais[Vietu
Summa
(AUTO)],1),"Trūkst Rezultāts")</f>
        <v>Trūkst Rezultāts</v>
      </c>
      <c r="R44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3" spans="2:18" ht="15" x14ac:dyDescent="0.25">
      <c r="B443" s="90">
        <v>437</v>
      </c>
      <c r="C443" s="91">
        <f>INDEX(PM_Dalibnieki[],MATCH(PM_Kompleksais[[#This Row],[Dablībnieka numurs]],PM_Dalibnieki[Dablībnieka numurs],0),2)</f>
        <v>0</v>
      </c>
      <c r="D443" s="91">
        <f>INDEX(PM_Dalibnieki[],MATCH(PM_Kompleksais[[#This Row],[Dablībnieka numurs]],PM_Dalibnieki[Dablībnieka numurs],0),3)</f>
        <v>0</v>
      </c>
      <c r="E443" s="92">
        <f>INDEX(PM_Dalibnieki[],MATCH(PM_Kompleksais[[#This Row],[Dablībnieka numurs]],PM_Dalibnieki[Dablībnieka numurs],0),4)</f>
        <v>0</v>
      </c>
      <c r="F443" s="93">
        <f>INDEX(PM_Cuka[],MATCH(PM_Kompleksais[[#This Row],[Dablībnieka numurs]],PM_Cuka[Dablībnieka numurs],0),12)</f>
        <v>0</v>
      </c>
      <c r="G443" s="215" t="str">
        <f>INDEX(PM_Cuka[],MATCH(PM_Kompleksais[[#This Row],[Dablībnieka numurs]],PM_Cuka[Dablībnieka numurs],0),13)</f>
        <v>NAV</v>
      </c>
      <c r="H443" s="216">
        <f>INDEX(PM_Cuka[],MATCH(PM_Kompleksais[[#This Row],[Dablībnieka numurs]],PM_Cuka[Dablībnieka numurs],0),14)</f>
        <v>0</v>
      </c>
      <c r="I443" s="217">
        <f>INDEX(PM_EULopi[],MATCH(PM_Kompleksais[[#This Row],[Dablībnieka numurs]],PM_EULopi[Dablībnieka numurs],0),33)</f>
        <v>0</v>
      </c>
      <c r="J443" s="215" t="str">
        <f>INDEX(PM_EULopi[],MATCH(PM_Kompleksais[[#This Row],[Dablībnieka numurs]],PM_EULopi[Dablībnieka numurs],0),35)</f>
        <v>NAV</v>
      </c>
      <c r="K443" s="216">
        <f>INDEX(PM_EULopi[],MATCH(PM_Kompleksais[[#This Row],[Dablībnieka numurs]],PM_EULopi[Dablībnieka numurs],0),36)</f>
        <v>0</v>
      </c>
      <c r="L443" s="217">
        <f>INDEX(PM_Sportings[],MATCH(PM_Kompleksais[[#This Row],[Dablībnieka numurs]],PM_Sportings[Dablībnieka numurs],0),6)</f>
        <v>0</v>
      </c>
      <c r="M443" s="215" t="str">
        <f>INDEX(PM_Sportings[],MATCH(PM_Kompleksais[[#This Row],[Dablībnieka numurs]],PM_Sportings[Dablībnieka numurs],0),7)</f>
        <v>NAV</v>
      </c>
      <c r="N443" s="216">
        <f>INDEX(PM_Sportings[],MATCH(PM_Kompleksais[[#This Row],[Dablībnieka numurs]],PM_Sportings[Dablībnieka numurs],0),8)</f>
        <v>0</v>
      </c>
      <c r="O44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3" s="220" t="str">
        <f>IF(ISNUMBER(PM_Kompleksais[[#This Row],[Vietu
Summa
(AUTO)]]),RANK(PM_Kompleksais[[#This Row],[Vietu
Summa
(AUTO)]],PM_Kompleksais[Vietu
Summa
(AUTO)],1),"Trūkst Rezultāts")</f>
        <v>Trūkst Rezultāts</v>
      </c>
      <c r="R44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4" spans="2:18" ht="15" x14ac:dyDescent="0.25">
      <c r="B444" s="90">
        <v>438</v>
      </c>
      <c r="C444" s="91">
        <f>INDEX(PM_Dalibnieki[],MATCH(PM_Kompleksais[[#This Row],[Dablībnieka numurs]],PM_Dalibnieki[Dablībnieka numurs],0),2)</f>
        <v>0</v>
      </c>
      <c r="D444" s="91">
        <f>INDEX(PM_Dalibnieki[],MATCH(PM_Kompleksais[[#This Row],[Dablībnieka numurs]],PM_Dalibnieki[Dablībnieka numurs],0),3)</f>
        <v>0</v>
      </c>
      <c r="E444" s="92">
        <f>INDEX(PM_Dalibnieki[],MATCH(PM_Kompleksais[[#This Row],[Dablībnieka numurs]],PM_Dalibnieki[Dablībnieka numurs],0),4)</f>
        <v>0</v>
      </c>
      <c r="F444" s="93">
        <f>INDEX(PM_Cuka[],MATCH(PM_Kompleksais[[#This Row],[Dablībnieka numurs]],PM_Cuka[Dablībnieka numurs],0),12)</f>
        <v>0</v>
      </c>
      <c r="G444" s="215" t="str">
        <f>INDEX(PM_Cuka[],MATCH(PM_Kompleksais[[#This Row],[Dablībnieka numurs]],PM_Cuka[Dablībnieka numurs],0),13)</f>
        <v>NAV</v>
      </c>
      <c r="H444" s="216">
        <f>INDEX(PM_Cuka[],MATCH(PM_Kompleksais[[#This Row],[Dablībnieka numurs]],PM_Cuka[Dablībnieka numurs],0),14)</f>
        <v>0</v>
      </c>
      <c r="I444" s="217">
        <f>INDEX(PM_EULopi[],MATCH(PM_Kompleksais[[#This Row],[Dablībnieka numurs]],PM_EULopi[Dablībnieka numurs],0),33)</f>
        <v>0</v>
      </c>
      <c r="J444" s="215" t="str">
        <f>INDEX(PM_EULopi[],MATCH(PM_Kompleksais[[#This Row],[Dablībnieka numurs]],PM_EULopi[Dablībnieka numurs],0),35)</f>
        <v>NAV</v>
      </c>
      <c r="K444" s="216">
        <f>INDEX(PM_EULopi[],MATCH(PM_Kompleksais[[#This Row],[Dablībnieka numurs]],PM_EULopi[Dablībnieka numurs],0),36)</f>
        <v>0</v>
      </c>
      <c r="L444" s="217">
        <f>INDEX(PM_Sportings[],MATCH(PM_Kompleksais[[#This Row],[Dablībnieka numurs]],PM_Sportings[Dablībnieka numurs],0),6)</f>
        <v>0</v>
      </c>
      <c r="M444" s="215" t="str">
        <f>INDEX(PM_Sportings[],MATCH(PM_Kompleksais[[#This Row],[Dablībnieka numurs]],PM_Sportings[Dablībnieka numurs],0),7)</f>
        <v>NAV</v>
      </c>
      <c r="N444" s="216">
        <f>INDEX(PM_Sportings[],MATCH(PM_Kompleksais[[#This Row],[Dablībnieka numurs]],PM_Sportings[Dablībnieka numurs],0),8)</f>
        <v>0</v>
      </c>
      <c r="O44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4" s="220" t="str">
        <f>IF(ISNUMBER(PM_Kompleksais[[#This Row],[Vietu
Summa
(AUTO)]]),RANK(PM_Kompleksais[[#This Row],[Vietu
Summa
(AUTO)]],PM_Kompleksais[Vietu
Summa
(AUTO)],1),"Trūkst Rezultāts")</f>
        <v>Trūkst Rezultāts</v>
      </c>
      <c r="R44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5" spans="2:18" ht="15" x14ac:dyDescent="0.25">
      <c r="B445" s="90">
        <v>439</v>
      </c>
      <c r="C445" s="91">
        <f>INDEX(PM_Dalibnieki[],MATCH(PM_Kompleksais[[#This Row],[Dablībnieka numurs]],PM_Dalibnieki[Dablībnieka numurs],0),2)</f>
        <v>0</v>
      </c>
      <c r="D445" s="91">
        <f>INDEX(PM_Dalibnieki[],MATCH(PM_Kompleksais[[#This Row],[Dablībnieka numurs]],PM_Dalibnieki[Dablībnieka numurs],0),3)</f>
        <v>0</v>
      </c>
      <c r="E445" s="92">
        <f>INDEX(PM_Dalibnieki[],MATCH(PM_Kompleksais[[#This Row],[Dablībnieka numurs]],PM_Dalibnieki[Dablībnieka numurs],0),4)</f>
        <v>0</v>
      </c>
      <c r="F445" s="93">
        <f>INDEX(PM_Cuka[],MATCH(PM_Kompleksais[[#This Row],[Dablībnieka numurs]],PM_Cuka[Dablībnieka numurs],0),12)</f>
        <v>0</v>
      </c>
      <c r="G445" s="215" t="str">
        <f>INDEX(PM_Cuka[],MATCH(PM_Kompleksais[[#This Row],[Dablībnieka numurs]],PM_Cuka[Dablībnieka numurs],0),13)</f>
        <v>NAV</v>
      </c>
      <c r="H445" s="216">
        <f>INDEX(PM_Cuka[],MATCH(PM_Kompleksais[[#This Row],[Dablībnieka numurs]],PM_Cuka[Dablībnieka numurs],0),14)</f>
        <v>0</v>
      </c>
      <c r="I445" s="217">
        <f>INDEX(PM_EULopi[],MATCH(PM_Kompleksais[[#This Row],[Dablībnieka numurs]],PM_EULopi[Dablībnieka numurs],0),33)</f>
        <v>0</v>
      </c>
      <c r="J445" s="215" t="str">
        <f>INDEX(PM_EULopi[],MATCH(PM_Kompleksais[[#This Row],[Dablībnieka numurs]],PM_EULopi[Dablībnieka numurs],0),35)</f>
        <v>NAV</v>
      </c>
      <c r="K445" s="216">
        <f>INDEX(PM_EULopi[],MATCH(PM_Kompleksais[[#This Row],[Dablībnieka numurs]],PM_EULopi[Dablībnieka numurs],0),36)</f>
        <v>0</v>
      </c>
      <c r="L445" s="217">
        <f>INDEX(PM_Sportings[],MATCH(PM_Kompleksais[[#This Row],[Dablībnieka numurs]],PM_Sportings[Dablībnieka numurs],0),6)</f>
        <v>0</v>
      </c>
      <c r="M445" s="215" t="str">
        <f>INDEX(PM_Sportings[],MATCH(PM_Kompleksais[[#This Row],[Dablībnieka numurs]],PM_Sportings[Dablībnieka numurs],0),7)</f>
        <v>NAV</v>
      </c>
      <c r="N445" s="216">
        <f>INDEX(PM_Sportings[],MATCH(PM_Kompleksais[[#This Row],[Dablībnieka numurs]],PM_Sportings[Dablībnieka numurs],0),8)</f>
        <v>0</v>
      </c>
      <c r="O44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5" s="220" t="str">
        <f>IF(ISNUMBER(PM_Kompleksais[[#This Row],[Vietu
Summa
(AUTO)]]),RANK(PM_Kompleksais[[#This Row],[Vietu
Summa
(AUTO)]],PM_Kompleksais[Vietu
Summa
(AUTO)],1),"Trūkst Rezultāts")</f>
        <v>Trūkst Rezultāts</v>
      </c>
      <c r="R44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6" spans="2:18" ht="15" x14ac:dyDescent="0.25">
      <c r="B446" s="90">
        <v>440</v>
      </c>
      <c r="C446" s="91">
        <f>INDEX(PM_Dalibnieki[],MATCH(PM_Kompleksais[[#This Row],[Dablībnieka numurs]],PM_Dalibnieki[Dablībnieka numurs],0),2)</f>
        <v>0</v>
      </c>
      <c r="D446" s="91">
        <f>INDEX(PM_Dalibnieki[],MATCH(PM_Kompleksais[[#This Row],[Dablībnieka numurs]],PM_Dalibnieki[Dablībnieka numurs],0),3)</f>
        <v>0</v>
      </c>
      <c r="E446" s="92">
        <f>INDEX(PM_Dalibnieki[],MATCH(PM_Kompleksais[[#This Row],[Dablībnieka numurs]],PM_Dalibnieki[Dablībnieka numurs],0),4)</f>
        <v>0</v>
      </c>
      <c r="F446" s="93">
        <f>INDEX(PM_Cuka[],MATCH(PM_Kompleksais[[#This Row],[Dablībnieka numurs]],PM_Cuka[Dablībnieka numurs],0),12)</f>
        <v>0</v>
      </c>
      <c r="G446" s="215" t="str">
        <f>INDEX(PM_Cuka[],MATCH(PM_Kompleksais[[#This Row],[Dablībnieka numurs]],PM_Cuka[Dablībnieka numurs],0),13)</f>
        <v>NAV</v>
      </c>
      <c r="H446" s="216">
        <f>INDEX(PM_Cuka[],MATCH(PM_Kompleksais[[#This Row],[Dablībnieka numurs]],PM_Cuka[Dablībnieka numurs],0),14)</f>
        <v>0</v>
      </c>
      <c r="I446" s="217">
        <f>INDEX(PM_EULopi[],MATCH(PM_Kompleksais[[#This Row],[Dablībnieka numurs]],PM_EULopi[Dablībnieka numurs],0),33)</f>
        <v>0</v>
      </c>
      <c r="J446" s="215" t="str">
        <f>INDEX(PM_EULopi[],MATCH(PM_Kompleksais[[#This Row],[Dablībnieka numurs]],PM_EULopi[Dablībnieka numurs],0),35)</f>
        <v>NAV</v>
      </c>
      <c r="K446" s="216">
        <f>INDEX(PM_EULopi[],MATCH(PM_Kompleksais[[#This Row],[Dablībnieka numurs]],PM_EULopi[Dablībnieka numurs],0),36)</f>
        <v>0</v>
      </c>
      <c r="L446" s="217">
        <f>INDEX(PM_Sportings[],MATCH(PM_Kompleksais[[#This Row],[Dablībnieka numurs]],PM_Sportings[Dablībnieka numurs],0),6)</f>
        <v>0</v>
      </c>
      <c r="M446" s="215" t="str">
        <f>INDEX(PM_Sportings[],MATCH(PM_Kompleksais[[#This Row],[Dablībnieka numurs]],PM_Sportings[Dablībnieka numurs],0),7)</f>
        <v>NAV</v>
      </c>
      <c r="N446" s="216">
        <f>INDEX(PM_Sportings[],MATCH(PM_Kompleksais[[#This Row],[Dablībnieka numurs]],PM_Sportings[Dablībnieka numurs],0),8)</f>
        <v>0</v>
      </c>
      <c r="O44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6" s="220" t="str">
        <f>IF(ISNUMBER(PM_Kompleksais[[#This Row],[Vietu
Summa
(AUTO)]]),RANK(PM_Kompleksais[[#This Row],[Vietu
Summa
(AUTO)]],PM_Kompleksais[Vietu
Summa
(AUTO)],1),"Trūkst Rezultāts")</f>
        <v>Trūkst Rezultāts</v>
      </c>
      <c r="R44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7" spans="2:18" ht="15" x14ac:dyDescent="0.25">
      <c r="B447" s="90">
        <v>441</v>
      </c>
      <c r="C447" s="91">
        <f>INDEX(PM_Dalibnieki[],MATCH(PM_Kompleksais[[#This Row],[Dablībnieka numurs]],PM_Dalibnieki[Dablībnieka numurs],0),2)</f>
        <v>0</v>
      </c>
      <c r="D447" s="91">
        <f>INDEX(PM_Dalibnieki[],MATCH(PM_Kompleksais[[#This Row],[Dablībnieka numurs]],PM_Dalibnieki[Dablībnieka numurs],0),3)</f>
        <v>0</v>
      </c>
      <c r="E447" s="92">
        <f>INDEX(PM_Dalibnieki[],MATCH(PM_Kompleksais[[#This Row],[Dablībnieka numurs]],PM_Dalibnieki[Dablībnieka numurs],0),4)</f>
        <v>0</v>
      </c>
      <c r="F447" s="93">
        <f>INDEX(PM_Cuka[],MATCH(PM_Kompleksais[[#This Row],[Dablībnieka numurs]],PM_Cuka[Dablībnieka numurs],0),12)</f>
        <v>0</v>
      </c>
      <c r="G447" s="215" t="str">
        <f>INDEX(PM_Cuka[],MATCH(PM_Kompleksais[[#This Row],[Dablībnieka numurs]],PM_Cuka[Dablībnieka numurs],0),13)</f>
        <v>NAV</v>
      </c>
      <c r="H447" s="216">
        <f>INDEX(PM_Cuka[],MATCH(PM_Kompleksais[[#This Row],[Dablībnieka numurs]],PM_Cuka[Dablībnieka numurs],0),14)</f>
        <v>0</v>
      </c>
      <c r="I447" s="217">
        <f>INDEX(PM_EULopi[],MATCH(PM_Kompleksais[[#This Row],[Dablībnieka numurs]],PM_EULopi[Dablībnieka numurs],0),33)</f>
        <v>0</v>
      </c>
      <c r="J447" s="215" t="str">
        <f>INDEX(PM_EULopi[],MATCH(PM_Kompleksais[[#This Row],[Dablībnieka numurs]],PM_EULopi[Dablībnieka numurs],0),35)</f>
        <v>NAV</v>
      </c>
      <c r="K447" s="216">
        <f>INDEX(PM_EULopi[],MATCH(PM_Kompleksais[[#This Row],[Dablībnieka numurs]],PM_EULopi[Dablībnieka numurs],0),36)</f>
        <v>0</v>
      </c>
      <c r="L447" s="217">
        <f>INDEX(PM_Sportings[],MATCH(PM_Kompleksais[[#This Row],[Dablībnieka numurs]],PM_Sportings[Dablībnieka numurs],0),6)</f>
        <v>0</v>
      </c>
      <c r="M447" s="215" t="str">
        <f>INDEX(PM_Sportings[],MATCH(PM_Kompleksais[[#This Row],[Dablībnieka numurs]],PM_Sportings[Dablībnieka numurs],0),7)</f>
        <v>NAV</v>
      </c>
      <c r="N447" s="216">
        <f>INDEX(PM_Sportings[],MATCH(PM_Kompleksais[[#This Row],[Dablībnieka numurs]],PM_Sportings[Dablībnieka numurs],0),8)</f>
        <v>0</v>
      </c>
      <c r="O44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7" s="220" t="str">
        <f>IF(ISNUMBER(PM_Kompleksais[[#This Row],[Vietu
Summa
(AUTO)]]),RANK(PM_Kompleksais[[#This Row],[Vietu
Summa
(AUTO)]],PM_Kompleksais[Vietu
Summa
(AUTO)],1),"Trūkst Rezultāts")</f>
        <v>Trūkst Rezultāts</v>
      </c>
      <c r="R44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8" spans="2:18" ht="15" x14ac:dyDescent="0.25">
      <c r="B448" s="90">
        <v>442</v>
      </c>
      <c r="C448" s="91">
        <f>INDEX(PM_Dalibnieki[],MATCH(PM_Kompleksais[[#This Row],[Dablībnieka numurs]],PM_Dalibnieki[Dablībnieka numurs],0),2)</f>
        <v>0</v>
      </c>
      <c r="D448" s="91">
        <f>INDEX(PM_Dalibnieki[],MATCH(PM_Kompleksais[[#This Row],[Dablībnieka numurs]],PM_Dalibnieki[Dablībnieka numurs],0),3)</f>
        <v>0</v>
      </c>
      <c r="E448" s="92">
        <f>INDEX(PM_Dalibnieki[],MATCH(PM_Kompleksais[[#This Row],[Dablībnieka numurs]],PM_Dalibnieki[Dablībnieka numurs],0),4)</f>
        <v>0</v>
      </c>
      <c r="F448" s="93">
        <f>INDEX(PM_Cuka[],MATCH(PM_Kompleksais[[#This Row],[Dablībnieka numurs]],PM_Cuka[Dablībnieka numurs],0),12)</f>
        <v>0</v>
      </c>
      <c r="G448" s="215" t="str">
        <f>INDEX(PM_Cuka[],MATCH(PM_Kompleksais[[#This Row],[Dablībnieka numurs]],PM_Cuka[Dablībnieka numurs],0),13)</f>
        <v>NAV</v>
      </c>
      <c r="H448" s="216">
        <f>INDEX(PM_Cuka[],MATCH(PM_Kompleksais[[#This Row],[Dablībnieka numurs]],PM_Cuka[Dablībnieka numurs],0),14)</f>
        <v>0</v>
      </c>
      <c r="I448" s="217">
        <f>INDEX(PM_EULopi[],MATCH(PM_Kompleksais[[#This Row],[Dablībnieka numurs]],PM_EULopi[Dablībnieka numurs],0),33)</f>
        <v>0</v>
      </c>
      <c r="J448" s="215" t="str">
        <f>INDEX(PM_EULopi[],MATCH(PM_Kompleksais[[#This Row],[Dablībnieka numurs]],PM_EULopi[Dablībnieka numurs],0),35)</f>
        <v>NAV</v>
      </c>
      <c r="K448" s="216">
        <f>INDEX(PM_EULopi[],MATCH(PM_Kompleksais[[#This Row],[Dablībnieka numurs]],PM_EULopi[Dablībnieka numurs],0),36)</f>
        <v>0</v>
      </c>
      <c r="L448" s="217">
        <f>INDEX(PM_Sportings[],MATCH(PM_Kompleksais[[#This Row],[Dablībnieka numurs]],PM_Sportings[Dablībnieka numurs],0),6)</f>
        <v>0</v>
      </c>
      <c r="M448" s="215" t="str">
        <f>INDEX(PM_Sportings[],MATCH(PM_Kompleksais[[#This Row],[Dablībnieka numurs]],PM_Sportings[Dablībnieka numurs],0),7)</f>
        <v>NAV</v>
      </c>
      <c r="N448" s="216">
        <f>INDEX(PM_Sportings[],MATCH(PM_Kompleksais[[#This Row],[Dablībnieka numurs]],PM_Sportings[Dablībnieka numurs],0),8)</f>
        <v>0</v>
      </c>
      <c r="O44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8" s="220" t="str">
        <f>IF(ISNUMBER(PM_Kompleksais[[#This Row],[Vietu
Summa
(AUTO)]]),RANK(PM_Kompleksais[[#This Row],[Vietu
Summa
(AUTO)]],PM_Kompleksais[Vietu
Summa
(AUTO)],1),"Trūkst Rezultāts")</f>
        <v>Trūkst Rezultāts</v>
      </c>
      <c r="R44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49" spans="2:18" ht="15" x14ac:dyDescent="0.25">
      <c r="B449" s="90">
        <v>443</v>
      </c>
      <c r="C449" s="91">
        <f>INDEX(PM_Dalibnieki[],MATCH(PM_Kompleksais[[#This Row],[Dablībnieka numurs]],PM_Dalibnieki[Dablībnieka numurs],0),2)</f>
        <v>0</v>
      </c>
      <c r="D449" s="91">
        <f>INDEX(PM_Dalibnieki[],MATCH(PM_Kompleksais[[#This Row],[Dablībnieka numurs]],PM_Dalibnieki[Dablībnieka numurs],0),3)</f>
        <v>0</v>
      </c>
      <c r="E449" s="92">
        <f>INDEX(PM_Dalibnieki[],MATCH(PM_Kompleksais[[#This Row],[Dablībnieka numurs]],PM_Dalibnieki[Dablībnieka numurs],0),4)</f>
        <v>0</v>
      </c>
      <c r="F449" s="93">
        <f>INDEX(PM_Cuka[],MATCH(PM_Kompleksais[[#This Row],[Dablībnieka numurs]],PM_Cuka[Dablībnieka numurs],0),12)</f>
        <v>0</v>
      </c>
      <c r="G449" s="215" t="str">
        <f>INDEX(PM_Cuka[],MATCH(PM_Kompleksais[[#This Row],[Dablībnieka numurs]],PM_Cuka[Dablībnieka numurs],0),13)</f>
        <v>NAV</v>
      </c>
      <c r="H449" s="216">
        <f>INDEX(PM_Cuka[],MATCH(PM_Kompleksais[[#This Row],[Dablībnieka numurs]],PM_Cuka[Dablībnieka numurs],0),14)</f>
        <v>0</v>
      </c>
      <c r="I449" s="217">
        <f>INDEX(PM_EULopi[],MATCH(PM_Kompleksais[[#This Row],[Dablībnieka numurs]],PM_EULopi[Dablībnieka numurs],0),33)</f>
        <v>0</v>
      </c>
      <c r="J449" s="215" t="str">
        <f>INDEX(PM_EULopi[],MATCH(PM_Kompleksais[[#This Row],[Dablībnieka numurs]],PM_EULopi[Dablībnieka numurs],0),35)</f>
        <v>NAV</v>
      </c>
      <c r="K449" s="216">
        <f>INDEX(PM_EULopi[],MATCH(PM_Kompleksais[[#This Row],[Dablībnieka numurs]],PM_EULopi[Dablībnieka numurs],0),36)</f>
        <v>0</v>
      </c>
      <c r="L449" s="217">
        <f>INDEX(PM_Sportings[],MATCH(PM_Kompleksais[[#This Row],[Dablībnieka numurs]],PM_Sportings[Dablībnieka numurs],0),6)</f>
        <v>0</v>
      </c>
      <c r="M449" s="215" t="str">
        <f>INDEX(PM_Sportings[],MATCH(PM_Kompleksais[[#This Row],[Dablībnieka numurs]],PM_Sportings[Dablībnieka numurs],0),7)</f>
        <v>NAV</v>
      </c>
      <c r="N449" s="216">
        <f>INDEX(PM_Sportings[],MATCH(PM_Kompleksais[[#This Row],[Dablībnieka numurs]],PM_Sportings[Dablībnieka numurs],0),8)</f>
        <v>0</v>
      </c>
      <c r="O44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4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49" s="220" t="str">
        <f>IF(ISNUMBER(PM_Kompleksais[[#This Row],[Vietu
Summa
(AUTO)]]),RANK(PM_Kompleksais[[#This Row],[Vietu
Summa
(AUTO)]],PM_Kompleksais[Vietu
Summa
(AUTO)],1),"Trūkst Rezultāts")</f>
        <v>Trūkst Rezultāts</v>
      </c>
      <c r="R44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0" spans="2:18" ht="15" x14ac:dyDescent="0.25">
      <c r="B450" s="90">
        <v>444</v>
      </c>
      <c r="C450" s="91">
        <f>INDEX(PM_Dalibnieki[],MATCH(PM_Kompleksais[[#This Row],[Dablībnieka numurs]],PM_Dalibnieki[Dablībnieka numurs],0),2)</f>
        <v>0</v>
      </c>
      <c r="D450" s="91">
        <f>INDEX(PM_Dalibnieki[],MATCH(PM_Kompleksais[[#This Row],[Dablībnieka numurs]],PM_Dalibnieki[Dablībnieka numurs],0),3)</f>
        <v>0</v>
      </c>
      <c r="E450" s="92">
        <f>INDEX(PM_Dalibnieki[],MATCH(PM_Kompleksais[[#This Row],[Dablībnieka numurs]],PM_Dalibnieki[Dablībnieka numurs],0),4)</f>
        <v>0</v>
      </c>
      <c r="F450" s="93">
        <f>INDEX(PM_Cuka[],MATCH(PM_Kompleksais[[#This Row],[Dablībnieka numurs]],PM_Cuka[Dablībnieka numurs],0),12)</f>
        <v>0</v>
      </c>
      <c r="G450" s="215" t="str">
        <f>INDEX(PM_Cuka[],MATCH(PM_Kompleksais[[#This Row],[Dablībnieka numurs]],PM_Cuka[Dablībnieka numurs],0),13)</f>
        <v>NAV</v>
      </c>
      <c r="H450" s="216">
        <f>INDEX(PM_Cuka[],MATCH(PM_Kompleksais[[#This Row],[Dablībnieka numurs]],PM_Cuka[Dablībnieka numurs],0),14)</f>
        <v>0</v>
      </c>
      <c r="I450" s="217">
        <f>INDEX(PM_EULopi[],MATCH(PM_Kompleksais[[#This Row],[Dablībnieka numurs]],PM_EULopi[Dablībnieka numurs],0),33)</f>
        <v>0</v>
      </c>
      <c r="J450" s="215" t="str">
        <f>INDEX(PM_EULopi[],MATCH(PM_Kompleksais[[#This Row],[Dablībnieka numurs]],PM_EULopi[Dablībnieka numurs],0),35)</f>
        <v>NAV</v>
      </c>
      <c r="K450" s="216">
        <f>INDEX(PM_EULopi[],MATCH(PM_Kompleksais[[#This Row],[Dablībnieka numurs]],PM_EULopi[Dablībnieka numurs],0),36)</f>
        <v>0</v>
      </c>
      <c r="L450" s="217">
        <f>INDEX(PM_Sportings[],MATCH(PM_Kompleksais[[#This Row],[Dablībnieka numurs]],PM_Sportings[Dablībnieka numurs],0),6)</f>
        <v>0</v>
      </c>
      <c r="M450" s="215" t="str">
        <f>INDEX(PM_Sportings[],MATCH(PM_Kompleksais[[#This Row],[Dablībnieka numurs]],PM_Sportings[Dablībnieka numurs],0),7)</f>
        <v>NAV</v>
      </c>
      <c r="N450" s="216">
        <f>INDEX(PM_Sportings[],MATCH(PM_Kompleksais[[#This Row],[Dablībnieka numurs]],PM_Sportings[Dablībnieka numurs],0),8)</f>
        <v>0</v>
      </c>
      <c r="O45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0" s="220" t="str">
        <f>IF(ISNUMBER(PM_Kompleksais[[#This Row],[Vietu
Summa
(AUTO)]]),RANK(PM_Kompleksais[[#This Row],[Vietu
Summa
(AUTO)]],PM_Kompleksais[Vietu
Summa
(AUTO)],1),"Trūkst Rezultāts")</f>
        <v>Trūkst Rezultāts</v>
      </c>
      <c r="R45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1" spans="2:18" ht="15" x14ac:dyDescent="0.25">
      <c r="B451" s="90">
        <v>445</v>
      </c>
      <c r="C451" s="91">
        <f>INDEX(PM_Dalibnieki[],MATCH(PM_Kompleksais[[#This Row],[Dablībnieka numurs]],PM_Dalibnieki[Dablībnieka numurs],0),2)</f>
        <v>0</v>
      </c>
      <c r="D451" s="91">
        <f>INDEX(PM_Dalibnieki[],MATCH(PM_Kompleksais[[#This Row],[Dablībnieka numurs]],PM_Dalibnieki[Dablībnieka numurs],0),3)</f>
        <v>0</v>
      </c>
      <c r="E451" s="92">
        <f>INDEX(PM_Dalibnieki[],MATCH(PM_Kompleksais[[#This Row],[Dablībnieka numurs]],PM_Dalibnieki[Dablībnieka numurs],0),4)</f>
        <v>0</v>
      </c>
      <c r="F451" s="93">
        <f>INDEX(PM_Cuka[],MATCH(PM_Kompleksais[[#This Row],[Dablībnieka numurs]],PM_Cuka[Dablībnieka numurs],0),12)</f>
        <v>0</v>
      </c>
      <c r="G451" s="215" t="str">
        <f>INDEX(PM_Cuka[],MATCH(PM_Kompleksais[[#This Row],[Dablībnieka numurs]],PM_Cuka[Dablībnieka numurs],0),13)</f>
        <v>NAV</v>
      </c>
      <c r="H451" s="216">
        <f>INDEX(PM_Cuka[],MATCH(PM_Kompleksais[[#This Row],[Dablībnieka numurs]],PM_Cuka[Dablībnieka numurs],0),14)</f>
        <v>0</v>
      </c>
      <c r="I451" s="217">
        <f>INDEX(PM_EULopi[],MATCH(PM_Kompleksais[[#This Row],[Dablībnieka numurs]],PM_EULopi[Dablībnieka numurs],0),33)</f>
        <v>0</v>
      </c>
      <c r="J451" s="215" t="str">
        <f>INDEX(PM_EULopi[],MATCH(PM_Kompleksais[[#This Row],[Dablībnieka numurs]],PM_EULopi[Dablībnieka numurs],0),35)</f>
        <v>NAV</v>
      </c>
      <c r="K451" s="216">
        <f>INDEX(PM_EULopi[],MATCH(PM_Kompleksais[[#This Row],[Dablībnieka numurs]],PM_EULopi[Dablībnieka numurs],0),36)</f>
        <v>0</v>
      </c>
      <c r="L451" s="217">
        <f>INDEX(PM_Sportings[],MATCH(PM_Kompleksais[[#This Row],[Dablībnieka numurs]],PM_Sportings[Dablībnieka numurs],0),6)</f>
        <v>0</v>
      </c>
      <c r="M451" s="215" t="str">
        <f>INDEX(PM_Sportings[],MATCH(PM_Kompleksais[[#This Row],[Dablībnieka numurs]],PM_Sportings[Dablībnieka numurs],0),7)</f>
        <v>NAV</v>
      </c>
      <c r="N451" s="216">
        <f>INDEX(PM_Sportings[],MATCH(PM_Kompleksais[[#This Row],[Dablībnieka numurs]],PM_Sportings[Dablībnieka numurs],0),8)</f>
        <v>0</v>
      </c>
      <c r="O45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1" s="220" t="str">
        <f>IF(ISNUMBER(PM_Kompleksais[[#This Row],[Vietu
Summa
(AUTO)]]),RANK(PM_Kompleksais[[#This Row],[Vietu
Summa
(AUTO)]],PM_Kompleksais[Vietu
Summa
(AUTO)],1),"Trūkst Rezultāts")</f>
        <v>Trūkst Rezultāts</v>
      </c>
      <c r="R45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2" spans="2:18" ht="15" x14ac:dyDescent="0.25">
      <c r="B452" s="90">
        <v>446</v>
      </c>
      <c r="C452" s="91">
        <f>INDEX(PM_Dalibnieki[],MATCH(PM_Kompleksais[[#This Row],[Dablībnieka numurs]],PM_Dalibnieki[Dablībnieka numurs],0),2)</f>
        <v>0</v>
      </c>
      <c r="D452" s="91">
        <f>INDEX(PM_Dalibnieki[],MATCH(PM_Kompleksais[[#This Row],[Dablībnieka numurs]],PM_Dalibnieki[Dablībnieka numurs],0),3)</f>
        <v>0</v>
      </c>
      <c r="E452" s="92">
        <f>INDEX(PM_Dalibnieki[],MATCH(PM_Kompleksais[[#This Row],[Dablībnieka numurs]],PM_Dalibnieki[Dablībnieka numurs],0),4)</f>
        <v>0</v>
      </c>
      <c r="F452" s="93">
        <f>INDEX(PM_Cuka[],MATCH(PM_Kompleksais[[#This Row],[Dablībnieka numurs]],PM_Cuka[Dablībnieka numurs],0),12)</f>
        <v>0</v>
      </c>
      <c r="G452" s="215" t="str">
        <f>INDEX(PM_Cuka[],MATCH(PM_Kompleksais[[#This Row],[Dablībnieka numurs]],PM_Cuka[Dablībnieka numurs],0),13)</f>
        <v>NAV</v>
      </c>
      <c r="H452" s="216">
        <f>INDEX(PM_Cuka[],MATCH(PM_Kompleksais[[#This Row],[Dablībnieka numurs]],PM_Cuka[Dablībnieka numurs],0),14)</f>
        <v>0</v>
      </c>
      <c r="I452" s="217">
        <f>INDEX(PM_EULopi[],MATCH(PM_Kompleksais[[#This Row],[Dablībnieka numurs]],PM_EULopi[Dablībnieka numurs],0),33)</f>
        <v>0</v>
      </c>
      <c r="J452" s="215" t="str">
        <f>INDEX(PM_EULopi[],MATCH(PM_Kompleksais[[#This Row],[Dablībnieka numurs]],PM_EULopi[Dablībnieka numurs],0),35)</f>
        <v>NAV</v>
      </c>
      <c r="K452" s="216">
        <f>INDEX(PM_EULopi[],MATCH(PM_Kompleksais[[#This Row],[Dablībnieka numurs]],PM_EULopi[Dablībnieka numurs],0),36)</f>
        <v>0</v>
      </c>
      <c r="L452" s="217">
        <f>INDEX(PM_Sportings[],MATCH(PM_Kompleksais[[#This Row],[Dablībnieka numurs]],PM_Sportings[Dablībnieka numurs],0),6)</f>
        <v>0</v>
      </c>
      <c r="M452" s="215" t="str">
        <f>INDEX(PM_Sportings[],MATCH(PM_Kompleksais[[#This Row],[Dablībnieka numurs]],PM_Sportings[Dablībnieka numurs],0),7)</f>
        <v>NAV</v>
      </c>
      <c r="N452" s="216">
        <f>INDEX(PM_Sportings[],MATCH(PM_Kompleksais[[#This Row],[Dablībnieka numurs]],PM_Sportings[Dablībnieka numurs],0),8)</f>
        <v>0</v>
      </c>
      <c r="O45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2" s="220" t="str">
        <f>IF(ISNUMBER(PM_Kompleksais[[#This Row],[Vietu
Summa
(AUTO)]]),RANK(PM_Kompleksais[[#This Row],[Vietu
Summa
(AUTO)]],PM_Kompleksais[Vietu
Summa
(AUTO)],1),"Trūkst Rezultāts")</f>
        <v>Trūkst Rezultāts</v>
      </c>
      <c r="R45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3" spans="2:18" ht="15" x14ac:dyDescent="0.25">
      <c r="B453" s="90">
        <v>447</v>
      </c>
      <c r="C453" s="91">
        <f>INDEX(PM_Dalibnieki[],MATCH(PM_Kompleksais[[#This Row],[Dablībnieka numurs]],PM_Dalibnieki[Dablībnieka numurs],0),2)</f>
        <v>0</v>
      </c>
      <c r="D453" s="91">
        <f>INDEX(PM_Dalibnieki[],MATCH(PM_Kompleksais[[#This Row],[Dablībnieka numurs]],PM_Dalibnieki[Dablībnieka numurs],0),3)</f>
        <v>0</v>
      </c>
      <c r="E453" s="92">
        <f>INDEX(PM_Dalibnieki[],MATCH(PM_Kompleksais[[#This Row],[Dablībnieka numurs]],PM_Dalibnieki[Dablībnieka numurs],0),4)</f>
        <v>0</v>
      </c>
      <c r="F453" s="93">
        <f>INDEX(PM_Cuka[],MATCH(PM_Kompleksais[[#This Row],[Dablībnieka numurs]],PM_Cuka[Dablībnieka numurs],0),12)</f>
        <v>0</v>
      </c>
      <c r="G453" s="215" t="str">
        <f>INDEX(PM_Cuka[],MATCH(PM_Kompleksais[[#This Row],[Dablībnieka numurs]],PM_Cuka[Dablībnieka numurs],0),13)</f>
        <v>NAV</v>
      </c>
      <c r="H453" s="216">
        <f>INDEX(PM_Cuka[],MATCH(PM_Kompleksais[[#This Row],[Dablībnieka numurs]],PM_Cuka[Dablībnieka numurs],0),14)</f>
        <v>0</v>
      </c>
      <c r="I453" s="217">
        <f>INDEX(PM_EULopi[],MATCH(PM_Kompleksais[[#This Row],[Dablībnieka numurs]],PM_EULopi[Dablībnieka numurs],0),33)</f>
        <v>0</v>
      </c>
      <c r="J453" s="215" t="str">
        <f>INDEX(PM_EULopi[],MATCH(PM_Kompleksais[[#This Row],[Dablībnieka numurs]],PM_EULopi[Dablībnieka numurs],0),35)</f>
        <v>NAV</v>
      </c>
      <c r="K453" s="216">
        <f>INDEX(PM_EULopi[],MATCH(PM_Kompleksais[[#This Row],[Dablībnieka numurs]],PM_EULopi[Dablībnieka numurs],0),36)</f>
        <v>0</v>
      </c>
      <c r="L453" s="217">
        <f>INDEX(PM_Sportings[],MATCH(PM_Kompleksais[[#This Row],[Dablībnieka numurs]],PM_Sportings[Dablībnieka numurs],0),6)</f>
        <v>0</v>
      </c>
      <c r="M453" s="215" t="str">
        <f>INDEX(PM_Sportings[],MATCH(PM_Kompleksais[[#This Row],[Dablībnieka numurs]],PM_Sportings[Dablībnieka numurs],0),7)</f>
        <v>NAV</v>
      </c>
      <c r="N453" s="216">
        <f>INDEX(PM_Sportings[],MATCH(PM_Kompleksais[[#This Row],[Dablībnieka numurs]],PM_Sportings[Dablībnieka numurs],0),8)</f>
        <v>0</v>
      </c>
      <c r="O45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3" s="220" t="str">
        <f>IF(ISNUMBER(PM_Kompleksais[[#This Row],[Vietu
Summa
(AUTO)]]),RANK(PM_Kompleksais[[#This Row],[Vietu
Summa
(AUTO)]],PM_Kompleksais[Vietu
Summa
(AUTO)],1),"Trūkst Rezultāts")</f>
        <v>Trūkst Rezultāts</v>
      </c>
      <c r="R45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4" spans="2:18" ht="15" x14ac:dyDescent="0.25">
      <c r="B454" s="90">
        <v>448</v>
      </c>
      <c r="C454" s="91">
        <f>INDEX(PM_Dalibnieki[],MATCH(PM_Kompleksais[[#This Row],[Dablībnieka numurs]],PM_Dalibnieki[Dablībnieka numurs],0),2)</f>
        <v>0</v>
      </c>
      <c r="D454" s="91">
        <f>INDEX(PM_Dalibnieki[],MATCH(PM_Kompleksais[[#This Row],[Dablībnieka numurs]],PM_Dalibnieki[Dablībnieka numurs],0),3)</f>
        <v>0</v>
      </c>
      <c r="E454" s="92">
        <f>INDEX(PM_Dalibnieki[],MATCH(PM_Kompleksais[[#This Row],[Dablībnieka numurs]],PM_Dalibnieki[Dablībnieka numurs],0),4)</f>
        <v>0</v>
      </c>
      <c r="F454" s="93">
        <f>INDEX(PM_Cuka[],MATCH(PM_Kompleksais[[#This Row],[Dablībnieka numurs]],PM_Cuka[Dablībnieka numurs],0),12)</f>
        <v>0</v>
      </c>
      <c r="G454" s="215" t="str">
        <f>INDEX(PM_Cuka[],MATCH(PM_Kompleksais[[#This Row],[Dablībnieka numurs]],PM_Cuka[Dablībnieka numurs],0),13)</f>
        <v>NAV</v>
      </c>
      <c r="H454" s="216">
        <f>INDEX(PM_Cuka[],MATCH(PM_Kompleksais[[#This Row],[Dablībnieka numurs]],PM_Cuka[Dablībnieka numurs],0),14)</f>
        <v>0</v>
      </c>
      <c r="I454" s="217">
        <f>INDEX(PM_EULopi[],MATCH(PM_Kompleksais[[#This Row],[Dablībnieka numurs]],PM_EULopi[Dablībnieka numurs],0),33)</f>
        <v>0</v>
      </c>
      <c r="J454" s="215" t="str">
        <f>INDEX(PM_EULopi[],MATCH(PM_Kompleksais[[#This Row],[Dablībnieka numurs]],PM_EULopi[Dablībnieka numurs],0),35)</f>
        <v>NAV</v>
      </c>
      <c r="K454" s="216">
        <f>INDEX(PM_EULopi[],MATCH(PM_Kompleksais[[#This Row],[Dablībnieka numurs]],PM_EULopi[Dablībnieka numurs],0),36)</f>
        <v>0</v>
      </c>
      <c r="L454" s="217">
        <f>INDEX(PM_Sportings[],MATCH(PM_Kompleksais[[#This Row],[Dablībnieka numurs]],PM_Sportings[Dablībnieka numurs],0),6)</f>
        <v>0</v>
      </c>
      <c r="M454" s="215" t="str">
        <f>INDEX(PM_Sportings[],MATCH(PM_Kompleksais[[#This Row],[Dablībnieka numurs]],PM_Sportings[Dablībnieka numurs],0),7)</f>
        <v>NAV</v>
      </c>
      <c r="N454" s="216">
        <f>INDEX(PM_Sportings[],MATCH(PM_Kompleksais[[#This Row],[Dablībnieka numurs]],PM_Sportings[Dablībnieka numurs],0),8)</f>
        <v>0</v>
      </c>
      <c r="O45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4" s="220" t="str">
        <f>IF(ISNUMBER(PM_Kompleksais[[#This Row],[Vietu
Summa
(AUTO)]]),RANK(PM_Kompleksais[[#This Row],[Vietu
Summa
(AUTO)]],PM_Kompleksais[Vietu
Summa
(AUTO)],1),"Trūkst Rezultāts")</f>
        <v>Trūkst Rezultāts</v>
      </c>
      <c r="R45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5" spans="2:18" ht="15" x14ac:dyDescent="0.25">
      <c r="B455" s="90">
        <v>449</v>
      </c>
      <c r="C455" s="91">
        <f>INDEX(PM_Dalibnieki[],MATCH(PM_Kompleksais[[#This Row],[Dablībnieka numurs]],PM_Dalibnieki[Dablībnieka numurs],0),2)</f>
        <v>0</v>
      </c>
      <c r="D455" s="91">
        <f>INDEX(PM_Dalibnieki[],MATCH(PM_Kompleksais[[#This Row],[Dablībnieka numurs]],PM_Dalibnieki[Dablībnieka numurs],0),3)</f>
        <v>0</v>
      </c>
      <c r="E455" s="92">
        <f>INDEX(PM_Dalibnieki[],MATCH(PM_Kompleksais[[#This Row],[Dablībnieka numurs]],PM_Dalibnieki[Dablībnieka numurs],0),4)</f>
        <v>0</v>
      </c>
      <c r="F455" s="93">
        <f>INDEX(PM_Cuka[],MATCH(PM_Kompleksais[[#This Row],[Dablībnieka numurs]],PM_Cuka[Dablībnieka numurs],0),12)</f>
        <v>0</v>
      </c>
      <c r="G455" s="215" t="str">
        <f>INDEX(PM_Cuka[],MATCH(PM_Kompleksais[[#This Row],[Dablībnieka numurs]],PM_Cuka[Dablībnieka numurs],0),13)</f>
        <v>NAV</v>
      </c>
      <c r="H455" s="216">
        <f>INDEX(PM_Cuka[],MATCH(PM_Kompleksais[[#This Row],[Dablībnieka numurs]],PM_Cuka[Dablībnieka numurs],0),14)</f>
        <v>0</v>
      </c>
      <c r="I455" s="217">
        <f>INDEX(PM_EULopi[],MATCH(PM_Kompleksais[[#This Row],[Dablībnieka numurs]],PM_EULopi[Dablībnieka numurs],0),33)</f>
        <v>0</v>
      </c>
      <c r="J455" s="215" t="str">
        <f>INDEX(PM_EULopi[],MATCH(PM_Kompleksais[[#This Row],[Dablībnieka numurs]],PM_EULopi[Dablībnieka numurs],0),35)</f>
        <v>NAV</v>
      </c>
      <c r="K455" s="216">
        <f>INDEX(PM_EULopi[],MATCH(PM_Kompleksais[[#This Row],[Dablībnieka numurs]],PM_EULopi[Dablībnieka numurs],0),36)</f>
        <v>0</v>
      </c>
      <c r="L455" s="217">
        <f>INDEX(PM_Sportings[],MATCH(PM_Kompleksais[[#This Row],[Dablībnieka numurs]],PM_Sportings[Dablībnieka numurs],0),6)</f>
        <v>0</v>
      </c>
      <c r="M455" s="215" t="str">
        <f>INDEX(PM_Sportings[],MATCH(PM_Kompleksais[[#This Row],[Dablībnieka numurs]],PM_Sportings[Dablībnieka numurs],0),7)</f>
        <v>NAV</v>
      </c>
      <c r="N455" s="216">
        <f>INDEX(PM_Sportings[],MATCH(PM_Kompleksais[[#This Row],[Dablībnieka numurs]],PM_Sportings[Dablībnieka numurs],0),8)</f>
        <v>0</v>
      </c>
      <c r="O45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5" s="220" t="str">
        <f>IF(ISNUMBER(PM_Kompleksais[[#This Row],[Vietu
Summa
(AUTO)]]),RANK(PM_Kompleksais[[#This Row],[Vietu
Summa
(AUTO)]],PM_Kompleksais[Vietu
Summa
(AUTO)],1),"Trūkst Rezultāts")</f>
        <v>Trūkst Rezultāts</v>
      </c>
      <c r="R45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6" spans="2:18" ht="15" x14ac:dyDescent="0.25">
      <c r="B456" s="90">
        <v>450</v>
      </c>
      <c r="C456" s="91">
        <f>INDEX(PM_Dalibnieki[],MATCH(PM_Kompleksais[[#This Row],[Dablībnieka numurs]],PM_Dalibnieki[Dablībnieka numurs],0),2)</f>
        <v>0</v>
      </c>
      <c r="D456" s="91">
        <f>INDEX(PM_Dalibnieki[],MATCH(PM_Kompleksais[[#This Row],[Dablībnieka numurs]],PM_Dalibnieki[Dablībnieka numurs],0),3)</f>
        <v>0</v>
      </c>
      <c r="E456" s="92">
        <f>INDEX(PM_Dalibnieki[],MATCH(PM_Kompleksais[[#This Row],[Dablībnieka numurs]],PM_Dalibnieki[Dablībnieka numurs],0),4)</f>
        <v>0</v>
      </c>
      <c r="F456" s="93">
        <f>INDEX(PM_Cuka[],MATCH(PM_Kompleksais[[#This Row],[Dablībnieka numurs]],PM_Cuka[Dablībnieka numurs],0),12)</f>
        <v>0</v>
      </c>
      <c r="G456" s="215" t="str">
        <f>INDEX(PM_Cuka[],MATCH(PM_Kompleksais[[#This Row],[Dablībnieka numurs]],PM_Cuka[Dablībnieka numurs],0),13)</f>
        <v>NAV</v>
      </c>
      <c r="H456" s="216">
        <f>INDEX(PM_Cuka[],MATCH(PM_Kompleksais[[#This Row],[Dablībnieka numurs]],PM_Cuka[Dablībnieka numurs],0),14)</f>
        <v>0</v>
      </c>
      <c r="I456" s="217">
        <f>INDEX(PM_EULopi[],MATCH(PM_Kompleksais[[#This Row],[Dablībnieka numurs]],PM_EULopi[Dablībnieka numurs],0),33)</f>
        <v>0</v>
      </c>
      <c r="J456" s="215" t="str">
        <f>INDEX(PM_EULopi[],MATCH(PM_Kompleksais[[#This Row],[Dablībnieka numurs]],PM_EULopi[Dablībnieka numurs],0),35)</f>
        <v>NAV</v>
      </c>
      <c r="K456" s="216">
        <f>INDEX(PM_EULopi[],MATCH(PM_Kompleksais[[#This Row],[Dablībnieka numurs]],PM_EULopi[Dablībnieka numurs],0),36)</f>
        <v>0</v>
      </c>
      <c r="L456" s="217">
        <f>INDEX(PM_Sportings[],MATCH(PM_Kompleksais[[#This Row],[Dablībnieka numurs]],PM_Sportings[Dablībnieka numurs],0),6)</f>
        <v>0</v>
      </c>
      <c r="M456" s="215" t="str">
        <f>INDEX(PM_Sportings[],MATCH(PM_Kompleksais[[#This Row],[Dablībnieka numurs]],PM_Sportings[Dablībnieka numurs],0),7)</f>
        <v>NAV</v>
      </c>
      <c r="N456" s="216">
        <f>INDEX(PM_Sportings[],MATCH(PM_Kompleksais[[#This Row],[Dablībnieka numurs]],PM_Sportings[Dablībnieka numurs],0),8)</f>
        <v>0</v>
      </c>
      <c r="O45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6" s="220" t="str">
        <f>IF(ISNUMBER(PM_Kompleksais[[#This Row],[Vietu
Summa
(AUTO)]]),RANK(PM_Kompleksais[[#This Row],[Vietu
Summa
(AUTO)]],PM_Kompleksais[Vietu
Summa
(AUTO)],1),"Trūkst Rezultāts")</f>
        <v>Trūkst Rezultāts</v>
      </c>
      <c r="R45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7" spans="2:18" ht="15" x14ac:dyDescent="0.25">
      <c r="B457" s="90">
        <v>451</v>
      </c>
      <c r="C457" s="91">
        <f>INDEX(PM_Dalibnieki[],MATCH(PM_Kompleksais[[#This Row],[Dablībnieka numurs]],PM_Dalibnieki[Dablībnieka numurs],0),2)</f>
        <v>0</v>
      </c>
      <c r="D457" s="91">
        <f>INDEX(PM_Dalibnieki[],MATCH(PM_Kompleksais[[#This Row],[Dablībnieka numurs]],PM_Dalibnieki[Dablībnieka numurs],0),3)</f>
        <v>0</v>
      </c>
      <c r="E457" s="92">
        <f>INDEX(PM_Dalibnieki[],MATCH(PM_Kompleksais[[#This Row],[Dablībnieka numurs]],PM_Dalibnieki[Dablībnieka numurs],0),4)</f>
        <v>0</v>
      </c>
      <c r="F457" s="93">
        <f>INDEX(PM_Cuka[],MATCH(PM_Kompleksais[[#This Row],[Dablībnieka numurs]],PM_Cuka[Dablībnieka numurs],0),12)</f>
        <v>0</v>
      </c>
      <c r="G457" s="215" t="str">
        <f>INDEX(PM_Cuka[],MATCH(PM_Kompleksais[[#This Row],[Dablībnieka numurs]],PM_Cuka[Dablībnieka numurs],0),13)</f>
        <v>NAV</v>
      </c>
      <c r="H457" s="216">
        <f>INDEX(PM_Cuka[],MATCH(PM_Kompleksais[[#This Row],[Dablībnieka numurs]],PM_Cuka[Dablībnieka numurs],0),14)</f>
        <v>0</v>
      </c>
      <c r="I457" s="217">
        <f>INDEX(PM_EULopi[],MATCH(PM_Kompleksais[[#This Row],[Dablībnieka numurs]],PM_EULopi[Dablībnieka numurs],0),33)</f>
        <v>0</v>
      </c>
      <c r="J457" s="215" t="str">
        <f>INDEX(PM_EULopi[],MATCH(PM_Kompleksais[[#This Row],[Dablībnieka numurs]],PM_EULopi[Dablībnieka numurs],0),35)</f>
        <v>NAV</v>
      </c>
      <c r="K457" s="216">
        <f>INDEX(PM_EULopi[],MATCH(PM_Kompleksais[[#This Row],[Dablībnieka numurs]],PM_EULopi[Dablībnieka numurs],0),36)</f>
        <v>0</v>
      </c>
      <c r="L457" s="217">
        <f>INDEX(PM_Sportings[],MATCH(PM_Kompleksais[[#This Row],[Dablībnieka numurs]],PM_Sportings[Dablībnieka numurs],0),6)</f>
        <v>0</v>
      </c>
      <c r="M457" s="215" t="str">
        <f>INDEX(PM_Sportings[],MATCH(PM_Kompleksais[[#This Row],[Dablībnieka numurs]],PM_Sportings[Dablībnieka numurs],0),7)</f>
        <v>NAV</v>
      </c>
      <c r="N457" s="216">
        <f>INDEX(PM_Sportings[],MATCH(PM_Kompleksais[[#This Row],[Dablībnieka numurs]],PM_Sportings[Dablībnieka numurs],0),8)</f>
        <v>0</v>
      </c>
      <c r="O45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7" s="220" t="str">
        <f>IF(ISNUMBER(PM_Kompleksais[[#This Row],[Vietu
Summa
(AUTO)]]),RANK(PM_Kompleksais[[#This Row],[Vietu
Summa
(AUTO)]],PM_Kompleksais[Vietu
Summa
(AUTO)],1),"Trūkst Rezultāts")</f>
        <v>Trūkst Rezultāts</v>
      </c>
      <c r="R45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8" spans="2:18" ht="15" x14ac:dyDescent="0.25">
      <c r="B458" s="90">
        <v>452</v>
      </c>
      <c r="C458" s="91">
        <f>INDEX(PM_Dalibnieki[],MATCH(PM_Kompleksais[[#This Row],[Dablībnieka numurs]],PM_Dalibnieki[Dablībnieka numurs],0),2)</f>
        <v>0</v>
      </c>
      <c r="D458" s="91">
        <f>INDEX(PM_Dalibnieki[],MATCH(PM_Kompleksais[[#This Row],[Dablībnieka numurs]],PM_Dalibnieki[Dablībnieka numurs],0),3)</f>
        <v>0</v>
      </c>
      <c r="E458" s="92">
        <f>INDEX(PM_Dalibnieki[],MATCH(PM_Kompleksais[[#This Row],[Dablībnieka numurs]],PM_Dalibnieki[Dablībnieka numurs],0),4)</f>
        <v>0</v>
      </c>
      <c r="F458" s="93">
        <f>INDEX(PM_Cuka[],MATCH(PM_Kompleksais[[#This Row],[Dablībnieka numurs]],PM_Cuka[Dablībnieka numurs],0),12)</f>
        <v>0</v>
      </c>
      <c r="G458" s="215" t="str">
        <f>INDEX(PM_Cuka[],MATCH(PM_Kompleksais[[#This Row],[Dablībnieka numurs]],PM_Cuka[Dablībnieka numurs],0),13)</f>
        <v>NAV</v>
      </c>
      <c r="H458" s="216">
        <f>INDEX(PM_Cuka[],MATCH(PM_Kompleksais[[#This Row],[Dablībnieka numurs]],PM_Cuka[Dablībnieka numurs],0),14)</f>
        <v>0</v>
      </c>
      <c r="I458" s="217">
        <f>INDEX(PM_EULopi[],MATCH(PM_Kompleksais[[#This Row],[Dablībnieka numurs]],PM_EULopi[Dablībnieka numurs],0),33)</f>
        <v>0</v>
      </c>
      <c r="J458" s="215" t="str">
        <f>INDEX(PM_EULopi[],MATCH(PM_Kompleksais[[#This Row],[Dablībnieka numurs]],PM_EULopi[Dablībnieka numurs],0),35)</f>
        <v>NAV</v>
      </c>
      <c r="K458" s="216">
        <f>INDEX(PM_EULopi[],MATCH(PM_Kompleksais[[#This Row],[Dablībnieka numurs]],PM_EULopi[Dablībnieka numurs],0),36)</f>
        <v>0</v>
      </c>
      <c r="L458" s="217">
        <f>INDEX(PM_Sportings[],MATCH(PM_Kompleksais[[#This Row],[Dablībnieka numurs]],PM_Sportings[Dablībnieka numurs],0),6)</f>
        <v>0</v>
      </c>
      <c r="M458" s="215" t="str">
        <f>INDEX(PM_Sportings[],MATCH(PM_Kompleksais[[#This Row],[Dablībnieka numurs]],PM_Sportings[Dablībnieka numurs],0),7)</f>
        <v>NAV</v>
      </c>
      <c r="N458" s="216">
        <f>INDEX(PM_Sportings[],MATCH(PM_Kompleksais[[#This Row],[Dablībnieka numurs]],PM_Sportings[Dablībnieka numurs],0),8)</f>
        <v>0</v>
      </c>
      <c r="O45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8" s="220" t="str">
        <f>IF(ISNUMBER(PM_Kompleksais[[#This Row],[Vietu
Summa
(AUTO)]]),RANK(PM_Kompleksais[[#This Row],[Vietu
Summa
(AUTO)]],PM_Kompleksais[Vietu
Summa
(AUTO)],1),"Trūkst Rezultāts")</f>
        <v>Trūkst Rezultāts</v>
      </c>
      <c r="R45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59" spans="2:18" ht="15" x14ac:dyDescent="0.25">
      <c r="B459" s="90">
        <v>453</v>
      </c>
      <c r="C459" s="91">
        <f>INDEX(PM_Dalibnieki[],MATCH(PM_Kompleksais[[#This Row],[Dablībnieka numurs]],PM_Dalibnieki[Dablībnieka numurs],0),2)</f>
        <v>0</v>
      </c>
      <c r="D459" s="91">
        <f>INDEX(PM_Dalibnieki[],MATCH(PM_Kompleksais[[#This Row],[Dablībnieka numurs]],PM_Dalibnieki[Dablībnieka numurs],0),3)</f>
        <v>0</v>
      </c>
      <c r="E459" s="92">
        <f>INDEX(PM_Dalibnieki[],MATCH(PM_Kompleksais[[#This Row],[Dablībnieka numurs]],PM_Dalibnieki[Dablībnieka numurs],0),4)</f>
        <v>0</v>
      </c>
      <c r="F459" s="93">
        <f>INDEX(PM_Cuka[],MATCH(PM_Kompleksais[[#This Row],[Dablībnieka numurs]],PM_Cuka[Dablībnieka numurs],0),12)</f>
        <v>0</v>
      </c>
      <c r="G459" s="215" t="str">
        <f>INDEX(PM_Cuka[],MATCH(PM_Kompleksais[[#This Row],[Dablībnieka numurs]],PM_Cuka[Dablībnieka numurs],0),13)</f>
        <v>NAV</v>
      </c>
      <c r="H459" s="216">
        <f>INDEX(PM_Cuka[],MATCH(PM_Kompleksais[[#This Row],[Dablībnieka numurs]],PM_Cuka[Dablībnieka numurs],0),14)</f>
        <v>0</v>
      </c>
      <c r="I459" s="217">
        <f>INDEX(PM_EULopi[],MATCH(PM_Kompleksais[[#This Row],[Dablībnieka numurs]],PM_EULopi[Dablībnieka numurs],0),33)</f>
        <v>0</v>
      </c>
      <c r="J459" s="215" t="str">
        <f>INDEX(PM_EULopi[],MATCH(PM_Kompleksais[[#This Row],[Dablībnieka numurs]],PM_EULopi[Dablībnieka numurs],0),35)</f>
        <v>NAV</v>
      </c>
      <c r="K459" s="216">
        <f>INDEX(PM_EULopi[],MATCH(PM_Kompleksais[[#This Row],[Dablībnieka numurs]],PM_EULopi[Dablībnieka numurs],0),36)</f>
        <v>0</v>
      </c>
      <c r="L459" s="217">
        <f>INDEX(PM_Sportings[],MATCH(PM_Kompleksais[[#This Row],[Dablībnieka numurs]],PM_Sportings[Dablībnieka numurs],0),6)</f>
        <v>0</v>
      </c>
      <c r="M459" s="215" t="str">
        <f>INDEX(PM_Sportings[],MATCH(PM_Kompleksais[[#This Row],[Dablībnieka numurs]],PM_Sportings[Dablībnieka numurs],0),7)</f>
        <v>NAV</v>
      </c>
      <c r="N459" s="216">
        <f>INDEX(PM_Sportings[],MATCH(PM_Kompleksais[[#This Row],[Dablībnieka numurs]],PM_Sportings[Dablībnieka numurs],0),8)</f>
        <v>0</v>
      </c>
      <c r="O45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5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59" s="220" t="str">
        <f>IF(ISNUMBER(PM_Kompleksais[[#This Row],[Vietu
Summa
(AUTO)]]),RANK(PM_Kompleksais[[#This Row],[Vietu
Summa
(AUTO)]],PM_Kompleksais[Vietu
Summa
(AUTO)],1),"Trūkst Rezultāts")</f>
        <v>Trūkst Rezultāts</v>
      </c>
      <c r="R45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0" spans="2:18" ht="15" x14ac:dyDescent="0.25">
      <c r="B460" s="90">
        <v>454</v>
      </c>
      <c r="C460" s="91">
        <f>INDEX(PM_Dalibnieki[],MATCH(PM_Kompleksais[[#This Row],[Dablībnieka numurs]],PM_Dalibnieki[Dablībnieka numurs],0),2)</f>
        <v>0</v>
      </c>
      <c r="D460" s="91">
        <f>INDEX(PM_Dalibnieki[],MATCH(PM_Kompleksais[[#This Row],[Dablībnieka numurs]],PM_Dalibnieki[Dablībnieka numurs],0),3)</f>
        <v>0</v>
      </c>
      <c r="E460" s="92">
        <f>INDEX(PM_Dalibnieki[],MATCH(PM_Kompleksais[[#This Row],[Dablībnieka numurs]],PM_Dalibnieki[Dablībnieka numurs],0),4)</f>
        <v>0</v>
      </c>
      <c r="F460" s="93">
        <f>INDEX(PM_Cuka[],MATCH(PM_Kompleksais[[#This Row],[Dablībnieka numurs]],PM_Cuka[Dablībnieka numurs],0),12)</f>
        <v>0</v>
      </c>
      <c r="G460" s="215" t="str">
        <f>INDEX(PM_Cuka[],MATCH(PM_Kompleksais[[#This Row],[Dablībnieka numurs]],PM_Cuka[Dablībnieka numurs],0),13)</f>
        <v>NAV</v>
      </c>
      <c r="H460" s="216">
        <f>INDEX(PM_Cuka[],MATCH(PM_Kompleksais[[#This Row],[Dablībnieka numurs]],PM_Cuka[Dablībnieka numurs],0),14)</f>
        <v>0</v>
      </c>
      <c r="I460" s="217">
        <f>INDEX(PM_EULopi[],MATCH(PM_Kompleksais[[#This Row],[Dablībnieka numurs]],PM_EULopi[Dablībnieka numurs],0),33)</f>
        <v>0</v>
      </c>
      <c r="J460" s="215" t="str">
        <f>INDEX(PM_EULopi[],MATCH(PM_Kompleksais[[#This Row],[Dablībnieka numurs]],PM_EULopi[Dablībnieka numurs],0),35)</f>
        <v>NAV</v>
      </c>
      <c r="K460" s="216">
        <f>INDEX(PM_EULopi[],MATCH(PM_Kompleksais[[#This Row],[Dablībnieka numurs]],PM_EULopi[Dablībnieka numurs],0),36)</f>
        <v>0</v>
      </c>
      <c r="L460" s="217">
        <f>INDEX(PM_Sportings[],MATCH(PM_Kompleksais[[#This Row],[Dablībnieka numurs]],PM_Sportings[Dablībnieka numurs],0),6)</f>
        <v>0</v>
      </c>
      <c r="M460" s="215" t="str">
        <f>INDEX(PM_Sportings[],MATCH(PM_Kompleksais[[#This Row],[Dablībnieka numurs]],PM_Sportings[Dablībnieka numurs],0),7)</f>
        <v>NAV</v>
      </c>
      <c r="N460" s="216">
        <f>INDEX(PM_Sportings[],MATCH(PM_Kompleksais[[#This Row],[Dablībnieka numurs]],PM_Sportings[Dablībnieka numurs],0),8)</f>
        <v>0</v>
      </c>
      <c r="O46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0" s="220" t="str">
        <f>IF(ISNUMBER(PM_Kompleksais[[#This Row],[Vietu
Summa
(AUTO)]]),RANK(PM_Kompleksais[[#This Row],[Vietu
Summa
(AUTO)]],PM_Kompleksais[Vietu
Summa
(AUTO)],1),"Trūkst Rezultāts")</f>
        <v>Trūkst Rezultāts</v>
      </c>
      <c r="R46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1" spans="2:18" ht="15" x14ac:dyDescent="0.25">
      <c r="B461" s="90">
        <v>455</v>
      </c>
      <c r="C461" s="91">
        <f>INDEX(PM_Dalibnieki[],MATCH(PM_Kompleksais[[#This Row],[Dablībnieka numurs]],PM_Dalibnieki[Dablībnieka numurs],0),2)</f>
        <v>0</v>
      </c>
      <c r="D461" s="91">
        <f>INDEX(PM_Dalibnieki[],MATCH(PM_Kompleksais[[#This Row],[Dablībnieka numurs]],PM_Dalibnieki[Dablībnieka numurs],0),3)</f>
        <v>0</v>
      </c>
      <c r="E461" s="92">
        <f>INDEX(PM_Dalibnieki[],MATCH(PM_Kompleksais[[#This Row],[Dablībnieka numurs]],PM_Dalibnieki[Dablībnieka numurs],0),4)</f>
        <v>0</v>
      </c>
      <c r="F461" s="93">
        <f>INDEX(PM_Cuka[],MATCH(PM_Kompleksais[[#This Row],[Dablībnieka numurs]],PM_Cuka[Dablībnieka numurs],0),12)</f>
        <v>0</v>
      </c>
      <c r="G461" s="215" t="str">
        <f>INDEX(PM_Cuka[],MATCH(PM_Kompleksais[[#This Row],[Dablībnieka numurs]],PM_Cuka[Dablībnieka numurs],0),13)</f>
        <v>NAV</v>
      </c>
      <c r="H461" s="216">
        <f>INDEX(PM_Cuka[],MATCH(PM_Kompleksais[[#This Row],[Dablībnieka numurs]],PM_Cuka[Dablībnieka numurs],0),14)</f>
        <v>0</v>
      </c>
      <c r="I461" s="217">
        <f>INDEX(PM_EULopi[],MATCH(PM_Kompleksais[[#This Row],[Dablībnieka numurs]],PM_EULopi[Dablībnieka numurs],0),33)</f>
        <v>0</v>
      </c>
      <c r="J461" s="215" t="str">
        <f>INDEX(PM_EULopi[],MATCH(PM_Kompleksais[[#This Row],[Dablībnieka numurs]],PM_EULopi[Dablībnieka numurs],0),35)</f>
        <v>NAV</v>
      </c>
      <c r="K461" s="216">
        <f>INDEX(PM_EULopi[],MATCH(PM_Kompleksais[[#This Row],[Dablībnieka numurs]],PM_EULopi[Dablībnieka numurs],0),36)</f>
        <v>0</v>
      </c>
      <c r="L461" s="217">
        <f>INDEX(PM_Sportings[],MATCH(PM_Kompleksais[[#This Row],[Dablībnieka numurs]],PM_Sportings[Dablībnieka numurs],0),6)</f>
        <v>0</v>
      </c>
      <c r="M461" s="215" t="str">
        <f>INDEX(PM_Sportings[],MATCH(PM_Kompleksais[[#This Row],[Dablībnieka numurs]],PM_Sportings[Dablībnieka numurs],0),7)</f>
        <v>NAV</v>
      </c>
      <c r="N461" s="216">
        <f>INDEX(PM_Sportings[],MATCH(PM_Kompleksais[[#This Row],[Dablībnieka numurs]],PM_Sportings[Dablībnieka numurs],0),8)</f>
        <v>0</v>
      </c>
      <c r="O46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1" s="220" t="str">
        <f>IF(ISNUMBER(PM_Kompleksais[[#This Row],[Vietu
Summa
(AUTO)]]),RANK(PM_Kompleksais[[#This Row],[Vietu
Summa
(AUTO)]],PM_Kompleksais[Vietu
Summa
(AUTO)],1),"Trūkst Rezultāts")</f>
        <v>Trūkst Rezultāts</v>
      </c>
      <c r="R46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2" spans="2:18" ht="15" x14ac:dyDescent="0.25">
      <c r="B462" s="90">
        <v>456</v>
      </c>
      <c r="C462" s="91">
        <f>INDEX(PM_Dalibnieki[],MATCH(PM_Kompleksais[[#This Row],[Dablībnieka numurs]],PM_Dalibnieki[Dablībnieka numurs],0),2)</f>
        <v>0</v>
      </c>
      <c r="D462" s="91">
        <f>INDEX(PM_Dalibnieki[],MATCH(PM_Kompleksais[[#This Row],[Dablībnieka numurs]],PM_Dalibnieki[Dablībnieka numurs],0),3)</f>
        <v>0</v>
      </c>
      <c r="E462" s="92">
        <f>INDEX(PM_Dalibnieki[],MATCH(PM_Kompleksais[[#This Row],[Dablībnieka numurs]],PM_Dalibnieki[Dablībnieka numurs],0),4)</f>
        <v>0</v>
      </c>
      <c r="F462" s="93">
        <f>INDEX(PM_Cuka[],MATCH(PM_Kompleksais[[#This Row],[Dablībnieka numurs]],PM_Cuka[Dablībnieka numurs],0),12)</f>
        <v>0</v>
      </c>
      <c r="G462" s="215" t="str">
        <f>INDEX(PM_Cuka[],MATCH(PM_Kompleksais[[#This Row],[Dablībnieka numurs]],PM_Cuka[Dablībnieka numurs],0),13)</f>
        <v>NAV</v>
      </c>
      <c r="H462" s="216">
        <f>INDEX(PM_Cuka[],MATCH(PM_Kompleksais[[#This Row],[Dablībnieka numurs]],PM_Cuka[Dablībnieka numurs],0),14)</f>
        <v>0</v>
      </c>
      <c r="I462" s="217">
        <f>INDEX(PM_EULopi[],MATCH(PM_Kompleksais[[#This Row],[Dablībnieka numurs]],PM_EULopi[Dablībnieka numurs],0),33)</f>
        <v>0</v>
      </c>
      <c r="J462" s="215" t="str">
        <f>INDEX(PM_EULopi[],MATCH(PM_Kompleksais[[#This Row],[Dablībnieka numurs]],PM_EULopi[Dablībnieka numurs],0),35)</f>
        <v>NAV</v>
      </c>
      <c r="K462" s="216">
        <f>INDEX(PM_EULopi[],MATCH(PM_Kompleksais[[#This Row],[Dablībnieka numurs]],PM_EULopi[Dablībnieka numurs],0),36)</f>
        <v>0</v>
      </c>
      <c r="L462" s="217">
        <f>INDEX(PM_Sportings[],MATCH(PM_Kompleksais[[#This Row],[Dablībnieka numurs]],PM_Sportings[Dablībnieka numurs],0),6)</f>
        <v>0</v>
      </c>
      <c r="M462" s="215" t="str">
        <f>INDEX(PM_Sportings[],MATCH(PM_Kompleksais[[#This Row],[Dablībnieka numurs]],PM_Sportings[Dablībnieka numurs],0),7)</f>
        <v>NAV</v>
      </c>
      <c r="N462" s="216">
        <f>INDEX(PM_Sportings[],MATCH(PM_Kompleksais[[#This Row],[Dablībnieka numurs]],PM_Sportings[Dablībnieka numurs],0),8)</f>
        <v>0</v>
      </c>
      <c r="O46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2" s="220" t="str">
        <f>IF(ISNUMBER(PM_Kompleksais[[#This Row],[Vietu
Summa
(AUTO)]]),RANK(PM_Kompleksais[[#This Row],[Vietu
Summa
(AUTO)]],PM_Kompleksais[Vietu
Summa
(AUTO)],1),"Trūkst Rezultāts")</f>
        <v>Trūkst Rezultāts</v>
      </c>
      <c r="R46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3" spans="2:18" ht="15" x14ac:dyDescent="0.25">
      <c r="B463" s="90">
        <v>457</v>
      </c>
      <c r="C463" s="91">
        <f>INDEX(PM_Dalibnieki[],MATCH(PM_Kompleksais[[#This Row],[Dablībnieka numurs]],PM_Dalibnieki[Dablībnieka numurs],0),2)</f>
        <v>0</v>
      </c>
      <c r="D463" s="91">
        <f>INDEX(PM_Dalibnieki[],MATCH(PM_Kompleksais[[#This Row],[Dablībnieka numurs]],PM_Dalibnieki[Dablībnieka numurs],0),3)</f>
        <v>0</v>
      </c>
      <c r="E463" s="92">
        <f>INDEX(PM_Dalibnieki[],MATCH(PM_Kompleksais[[#This Row],[Dablībnieka numurs]],PM_Dalibnieki[Dablībnieka numurs],0),4)</f>
        <v>0</v>
      </c>
      <c r="F463" s="93">
        <f>INDEX(PM_Cuka[],MATCH(PM_Kompleksais[[#This Row],[Dablībnieka numurs]],PM_Cuka[Dablībnieka numurs],0),12)</f>
        <v>0</v>
      </c>
      <c r="G463" s="215" t="str">
        <f>INDEX(PM_Cuka[],MATCH(PM_Kompleksais[[#This Row],[Dablībnieka numurs]],PM_Cuka[Dablībnieka numurs],0),13)</f>
        <v>NAV</v>
      </c>
      <c r="H463" s="216">
        <f>INDEX(PM_Cuka[],MATCH(PM_Kompleksais[[#This Row],[Dablībnieka numurs]],PM_Cuka[Dablībnieka numurs],0),14)</f>
        <v>0</v>
      </c>
      <c r="I463" s="217">
        <f>INDEX(PM_EULopi[],MATCH(PM_Kompleksais[[#This Row],[Dablībnieka numurs]],PM_EULopi[Dablībnieka numurs],0),33)</f>
        <v>0</v>
      </c>
      <c r="J463" s="215" t="str">
        <f>INDEX(PM_EULopi[],MATCH(PM_Kompleksais[[#This Row],[Dablībnieka numurs]],PM_EULopi[Dablībnieka numurs],0),35)</f>
        <v>NAV</v>
      </c>
      <c r="K463" s="216">
        <f>INDEX(PM_EULopi[],MATCH(PM_Kompleksais[[#This Row],[Dablībnieka numurs]],PM_EULopi[Dablībnieka numurs],0),36)</f>
        <v>0</v>
      </c>
      <c r="L463" s="217">
        <f>INDEX(PM_Sportings[],MATCH(PM_Kompleksais[[#This Row],[Dablībnieka numurs]],PM_Sportings[Dablībnieka numurs],0),6)</f>
        <v>0</v>
      </c>
      <c r="M463" s="215" t="str">
        <f>INDEX(PM_Sportings[],MATCH(PM_Kompleksais[[#This Row],[Dablībnieka numurs]],PM_Sportings[Dablībnieka numurs],0),7)</f>
        <v>NAV</v>
      </c>
      <c r="N463" s="216">
        <f>INDEX(PM_Sportings[],MATCH(PM_Kompleksais[[#This Row],[Dablībnieka numurs]],PM_Sportings[Dablībnieka numurs],0),8)</f>
        <v>0</v>
      </c>
      <c r="O46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3" s="220" t="str">
        <f>IF(ISNUMBER(PM_Kompleksais[[#This Row],[Vietu
Summa
(AUTO)]]),RANK(PM_Kompleksais[[#This Row],[Vietu
Summa
(AUTO)]],PM_Kompleksais[Vietu
Summa
(AUTO)],1),"Trūkst Rezultāts")</f>
        <v>Trūkst Rezultāts</v>
      </c>
      <c r="R46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4" spans="2:18" ht="15" x14ac:dyDescent="0.25">
      <c r="B464" s="90">
        <v>458</v>
      </c>
      <c r="C464" s="91">
        <f>INDEX(PM_Dalibnieki[],MATCH(PM_Kompleksais[[#This Row],[Dablībnieka numurs]],PM_Dalibnieki[Dablībnieka numurs],0),2)</f>
        <v>0</v>
      </c>
      <c r="D464" s="91">
        <f>INDEX(PM_Dalibnieki[],MATCH(PM_Kompleksais[[#This Row],[Dablībnieka numurs]],PM_Dalibnieki[Dablībnieka numurs],0),3)</f>
        <v>0</v>
      </c>
      <c r="E464" s="92">
        <f>INDEX(PM_Dalibnieki[],MATCH(PM_Kompleksais[[#This Row],[Dablībnieka numurs]],PM_Dalibnieki[Dablībnieka numurs],0),4)</f>
        <v>0</v>
      </c>
      <c r="F464" s="93">
        <f>INDEX(PM_Cuka[],MATCH(PM_Kompleksais[[#This Row],[Dablībnieka numurs]],PM_Cuka[Dablībnieka numurs],0),12)</f>
        <v>0</v>
      </c>
      <c r="G464" s="215" t="str">
        <f>INDEX(PM_Cuka[],MATCH(PM_Kompleksais[[#This Row],[Dablībnieka numurs]],PM_Cuka[Dablībnieka numurs],0),13)</f>
        <v>NAV</v>
      </c>
      <c r="H464" s="216">
        <f>INDEX(PM_Cuka[],MATCH(PM_Kompleksais[[#This Row],[Dablībnieka numurs]],PM_Cuka[Dablībnieka numurs],0),14)</f>
        <v>0</v>
      </c>
      <c r="I464" s="217">
        <f>INDEX(PM_EULopi[],MATCH(PM_Kompleksais[[#This Row],[Dablībnieka numurs]],PM_EULopi[Dablībnieka numurs],0),33)</f>
        <v>0</v>
      </c>
      <c r="J464" s="215" t="str">
        <f>INDEX(PM_EULopi[],MATCH(PM_Kompleksais[[#This Row],[Dablībnieka numurs]],PM_EULopi[Dablībnieka numurs],0),35)</f>
        <v>NAV</v>
      </c>
      <c r="K464" s="216">
        <f>INDEX(PM_EULopi[],MATCH(PM_Kompleksais[[#This Row],[Dablībnieka numurs]],PM_EULopi[Dablībnieka numurs],0),36)</f>
        <v>0</v>
      </c>
      <c r="L464" s="217">
        <f>INDEX(PM_Sportings[],MATCH(PM_Kompleksais[[#This Row],[Dablībnieka numurs]],PM_Sportings[Dablībnieka numurs],0),6)</f>
        <v>0</v>
      </c>
      <c r="M464" s="215" t="str">
        <f>INDEX(PM_Sportings[],MATCH(PM_Kompleksais[[#This Row],[Dablībnieka numurs]],PM_Sportings[Dablībnieka numurs],0),7)</f>
        <v>NAV</v>
      </c>
      <c r="N464" s="216">
        <f>INDEX(PM_Sportings[],MATCH(PM_Kompleksais[[#This Row],[Dablībnieka numurs]],PM_Sportings[Dablībnieka numurs],0),8)</f>
        <v>0</v>
      </c>
      <c r="O46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4" s="220" t="str">
        <f>IF(ISNUMBER(PM_Kompleksais[[#This Row],[Vietu
Summa
(AUTO)]]),RANK(PM_Kompleksais[[#This Row],[Vietu
Summa
(AUTO)]],PM_Kompleksais[Vietu
Summa
(AUTO)],1),"Trūkst Rezultāts")</f>
        <v>Trūkst Rezultāts</v>
      </c>
      <c r="R46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5" spans="2:18" ht="15" x14ac:dyDescent="0.25">
      <c r="B465" s="90">
        <v>459</v>
      </c>
      <c r="C465" s="91">
        <f>INDEX(PM_Dalibnieki[],MATCH(PM_Kompleksais[[#This Row],[Dablībnieka numurs]],PM_Dalibnieki[Dablībnieka numurs],0),2)</f>
        <v>0</v>
      </c>
      <c r="D465" s="91">
        <f>INDEX(PM_Dalibnieki[],MATCH(PM_Kompleksais[[#This Row],[Dablībnieka numurs]],PM_Dalibnieki[Dablībnieka numurs],0),3)</f>
        <v>0</v>
      </c>
      <c r="E465" s="92">
        <f>INDEX(PM_Dalibnieki[],MATCH(PM_Kompleksais[[#This Row],[Dablībnieka numurs]],PM_Dalibnieki[Dablībnieka numurs],0),4)</f>
        <v>0</v>
      </c>
      <c r="F465" s="93">
        <f>INDEX(PM_Cuka[],MATCH(PM_Kompleksais[[#This Row],[Dablībnieka numurs]],PM_Cuka[Dablībnieka numurs],0),12)</f>
        <v>0</v>
      </c>
      <c r="G465" s="215" t="str">
        <f>INDEX(PM_Cuka[],MATCH(PM_Kompleksais[[#This Row],[Dablībnieka numurs]],PM_Cuka[Dablībnieka numurs],0),13)</f>
        <v>NAV</v>
      </c>
      <c r="H465" s="216">
        <f>INDEX(PM_Cuka[],MATCH(PM_Kompleksais[[#This Row],[Dablībnieka numurs]],PM_Cuka[Dablībnieka numurs],0),14)</f>
        <v>0</v>
      </c>
      <c r="I465" s="217">
        <f>INDEX(PM_EULopi[],MATCH(PM_Kompleksais[[#This Row],[Dablībnieka numurs]],PM_EULopi[Dablībnieka numurs],0),33)</f>
        <v>0</v>
      </c>
      <c r="J465" s="215" t="str">
        <f>INDEX(PM_EULopi[],MATCH(PM_Kompleksais[[#This Row],[Dablībnieka numurs]],PM_EULopi[Dablībnieka numurs],0),35)</f>
        <v>NAV</v>
      </c>
      <c r="K465" s="216">
        <f>INDEX(PM_EULopi[],MATCH(PM_Kompleksais[[#This Row],[Dablībnieka numurs]],PM_EULopi[Dablībnieka numurs],0),36)</f>
        <v>0</v>
      </c>
      <c r="L465" s="217">
        <f>INDEX(PM_Sportings[],MATCH(PM_Kompleksais[[#This Row],[Dablībnieka numurs]],PM_Sportings[Dablībnieka numurs],0),6)</f>
        <v>0</v>
      </c>
      <c r="M465" s="215" t="str">
        <f>INDEX(PM_Sportings[],MATCH(PM_Kompleksais[[#This Row],[Dablībnieka numurs]],PM_Sportings[Dablībnieka numurs],0),7)</f>
        <v>NAV</v>
      </c>
      <c r="N465" s="216">
        <f>INDEX(PM_Sportings[],MATCH(PM_Kompleksais[[#This Row],[Dablībnieka numurs]],PM_Sportings[Dablībnieka numurs],0),8)</f>
        <v>0</v>
      </c>
      <c r="O46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5" s="220" t="str">
        <f>IF(ISNUMBER(PM_Kompleksais[[#This Row],[Vietu
Summa
(AUTO)]]),RANK(PM_Kompleksais[[#This Row],[Vietu
Summa
(AUTO)]],PM_Kompleksais[Vietu
Summa
(AUTO)],1),"Trūkst Rezultāts")</f>
        <v>Trūkst Rezultāts</v>
      </c>
      <c r="R46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6" spans="2:18" ht="15" x14ac:dyDescent="0.25">
      <c r="B466" s="90">
        <v>460</v>
      </c>
      <c r="C466" s="91">
        <f>INDEX(PM_Dalibnieki[],MATCH(PM_Kompleksais[[#This Row],[Dablībnieka numurs]],PM_Dalibnieki[Dablībnieka numurs],0),2)</f>
        <v>0</v>
      </c>
      <c r="D466" s="91">
        <f>INDEX(PM_Dalibnieki[],MATCH(PM_Kompleksais[[#This Row],[Dablībnieka numurs]],PM_Dalibnieki[Dablībnieka numurs],0),3)</f>
        <v>0</v>
      </c>
      <c r="E466" s="92">
        <f>INDEX(PM_Dalibnieki[],MATCH(PM_Kompleksais[[#This Row],[Dablībnieka numurs]],PM_Dalibnieki[Dablībnieka numurs],0),4)</f>
        <v>0</v>
      </c>
      <c r="F466" s="93">
        <f>INDEX(PM_Cuka[],MATCH(PM_Kompleksais[[#This Row],[Dablībnieka numurs]],PM_Cuka[Dablībnieka numurs],0),12)</f>
        <v>0</v>
      </c>
      <c r="G466" s="215" t="str">
        <f>INDEX(PM_Cuka[],MATCH(PM_Kompleksais[[#This Row],[Dablībnieka numurs]],PM_Cuka[Dablībnieka numurs],0),13)</f>
        <v>NAV</v>
      </c>
      <c r="H466" s="216">
        <f>INDEX(PM_Cuka[],MATCH(PM_Kompleksais[[#This Row],[Dablībnieka numurs]],PM_Cuka[Dablībnieka numurs],0),14)</f>
        <v>0</v>
      </c>
      <c r="I466" s="217">
        <f>INDEX(PM_EULopi[],MATCH(PM_Kompleksais[[#This Row],[Dablībnieka numurs]],PM_EULopi[Dablībnieka numurs],0),33)</f>
        <v>0</v>
      </c>
      <c r="J466" s="215" t="str">
        <f>INDEX(PM_EULopi[],MATCH(PM_Kompleksais[[#This Row],[Dablībnieka numurs]],PM_EULopi[Dablībnieka numurs],0),35)</f>
        <v>NAV</v>
      </c>
      <c r="K466" s="216">
        <f>INDEX(PM_EULopi[],MATCH(PM_Kompleksais[[#This Row],[Dablībnieka numurs]],PM_EULopi[Dablībnieka numurs],0),36)</f>
        <v>0</v>
      </c>
      <c r="L466" s="217">
        <f>INDEX(PM_Sportings[],MATCH(PM_Kompleksais[[#This Row],[Dablībnieka numurs]],PM_Sportings[Dablībnieka numurs],0),6)</f>
        <v>0</v>
      </c>
      <c r="M466" s="215" t="str">
        <f>INDEX(PM_Sportings[],MATCH(PM_Kompleksais[[#This Row],[Dablībnieka numurs]],PM_Sportings[Dablībnieka numurs],0),7)</f>
        <v>NAV</v>
      </c>
      <c r="N466" s="216">
        <f>INDEX(PM_Sportings[],MATCH(PM_Kompleksais[[#This Row],[Dablībnieka numurs]],PM_Sportings[Dablībnieka numurs],0),8)</f>
        <v>0</v>
      </c>
      <c r="O46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6" s="220" t="str">
        <f>IF(ISNUMBER(PM_Kompleksais[[#This Row],[Vietu
Summa
(AUTO)]]),RANK(PM_Kompleksais[[#This Row],[Vietu
Summa
(AUTO)]],PM_Kompleksais[Vietu
Summa
(AUTO)],1),"Trūkst Rezultāts")</f>
        <v>Trūkst Rezultāts</v>
      </c>
      <c r="R46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7" spans="2:18" ht="15" x14ac:dyDescent="0.25">
      <c r="B467" s="90">
        <v>461</v>
      </c>
      <c r="C467" s="91">
        <f>INDEX(PM_Dalibnieki[],MATCH(PM_Kompleksais[[#This Row],[Dablībnieka numurs]],PM_Dalibnieki[Dablībnieka numurs],0),2)</f>
        <v>0</v>
      </c>
      <c r="D467" s="91">
        <f>INDEX(PM_Dalibnieki[],MATCH(PM_Kompleksais[[#This Row],[Dablībnieka numurs]],PM_Dalibnieki[Dablībnieka numurs],0),3)</f>
        <v>0</v>
      </c>
      <c r="E467" s="92">
        <f>INDEX(PM_Dalibnieki[],MATCH(PM_Kompleksais[[#This Row],[Dablībnieka numurs]],PM_Dalibnieki[Dablībnieka numurs],0),4)</f>
        <v>0</v>
      </c>
      <c r="F467" s="93">
        <f>INDEX(PM_Cuka[],MATCH(PM_Kompleksais[[#This Row],[Dablībnieka numurs]],PM_Cuka[Dablībnieka numurs],0),12)</f>
        <v>0</v>
      </c>
      <c r="G467" s="215" t="str">
        <f>INDEX(PM_Cuka[],MATCH(PM_Kompleksais[[#This Row],[Dablībnieka numurs]],PM_Cuka[Dablībnieka numurs],0),13)</f>
        <v>NAV</v>
      </c>
      <c r="H467" s="216">
        <f>INDEX(PM_Cuka[],MATCH(PM_Kompleksais[[#This Row],[Dablībnieka numurs]],PM_Cuka[Dablībnieka numurs],0),14)</f>
        <v>0</v>
      </c>
      <c r="I467" s="217">
        <f>INDEX(PM_EULopi[],MATCH(PM_Kompleksais[[#This Row],[Dablībnieka numurs]],PM_EULopi[Dablībnieka numurs],0),33)</f>
        <v>0</v>
      </c>
      <c r="J467" s="215" t="str">
        <f>INDEX(PM_EULopi[],MATCH(PM_Kompleksais[[#This Row],[Dablībnieka numurs]],PM_EULopi[Dablībnieka numurs],0),35)</f>
        <v>NAV</v>
      </c>
      <c r="K467" s="216">
        <f>INDEX(PM_EULopi[],MATCH(PM_Kompleksais[[#This Row],[Dablībnieka numurs]],PM_EULopi[Dablībnieka numurs],0),36)</f>
        <v>0</v>
      </c>
      <c r="L467" s="217">
        <f>INDEX(PM_Sportings[],MATCH(PM_Kompleksais[[#This Row],[Dablībnieka numurs]],PM_Sportings[Dablībnieka numurs],0),6)</f>
        <v>0</v>
      </c>
      <c r="M467" s="215" t="str">
        <f>INDEX(PM_Sportings[],MATCH(PM_Kompleksais[[#This Row],[Dablībnieka numurs]],PM_Sportings[Dablībnieka numurs],0),7)</f>
        <v>NAV</v>
      </c>
      <c r="N467" s="216">
        <f>INDEX(PM_Sportings[],MATCH(PM_Kompleksais[[#This Row],[Dablībnieka numurs]],PM_Sportings[Dablībnieka numurs],0),8)</f>
        <v>0</v>
      </c>
      <c r="O46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7" s="220" t="str">
        <f>IF(ISNUMBER(PM_Kompleksais[[#This Row],[Vietu
Summa
(AUTO)]]),RANK(PM_Kompleksais[[#This Row],[Vietu
Summa
(AUTO)]],PM_Kompleksais[Vietu
Summa
(AUTO)],1),"Trūkst Rezultāts")</f>
        <v>Trūkst Rezultāts</v>
      </c>
      <c r="R46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8" spans="2:18" ht="15" x14ac:dyDescent="0.25">
      <c r="B468" s="90">
        <v>462</v>
      </c>
      <c r="C468" s="91">
        <f>INDEX(PM_Dalibnieki[],MATCH(PM_Kompleksais[[#This Row],[Dablībnieka numurs]],PM_Dalibnieki[Dablībnieka numurs],0),2)</f>
        <v>0</v>
      </c>
      <c r="D468" s="91">
        <f>INDEX(PM_Dalibnieki[],MATCH(PM_Kompleksais[[#This Row],[Dablībnieka numurs]],PM_Dalibnieki[Dablībnieka numurs],0),3)</f>
        <v>0</v>
      </c>
      <c r="E468" s="92">
        <f>INDEX(PM_Dalibnieki[],MATCH(PM_Kompleksais[[#This Row],[Dablībnieka numurs]],PM_Dalibnieki[Dablībnieka numurs],0),4)</f>
        <v>0</v>
      </c>
      <c r="F468" s="93">
        <f>INDEX(PM_Cuka[],MATCH(PM_Kompleksais[[#This Row],[Dablībnieka numurs]],PM_Cuka[Dablībnieka numurs],0),12)</f>
        <v>0</v>
      </c>
      <c r="G468" s="215" t="str">
        <f>INDEX(PM_Cuka[],MATCH(PM_Kompleksais[[#This Row],[Dablībnieka numurs]],PM_Cuka[Dablībnieka numurs],0),13)</f>
        <v>NAV</v>
      </c>
      <c r="H468" s="216">
        <f>INDEX(PM_Cuka[],MATCH(PM_Kompleksais[[#This Row],[Dablībnieka numurs]],PM_Cuka[Dablībnieka numurs],0),14)</f>
        <v>0</v>
      </c>
      <c r="I468" s="217">
        <f>INDEX(PM_EULopi[],MATCH(PM_Kompleksais[[#This Row],[Dablībnieka numurs]],PM_EULopi[Dablībnieka numurs],0),33)</f>
        <v>0</v>
      </c>
      <c r="J468" s="215" t="str">
        <f>INDEX(PM_EULopi[],MATCH(PM_Kompleksais[[#This Row],[Dablībnieka numurs]],PM_EULopi[Dablībnieka numurs],0),35)</f>
        <v>NAV</v>
      </c>
      <c r="K468" s="216">
        <f>INDEX(PM_EULopi[],MATCH(PM_Kompleksais[[#This Row],[Dablībnieka numurs]],PM_EULopi[Dablībnieka numurs],0),36)</f>
        <v>0</v>
      </c>
      <c r="L468" s="217">
        <f>INDEX(PM_Sportings[],MATCH(PM_Kompleksais[[#This Row],[Dablībnieka numurs]],PM_Sportings[Dablībnieka numurs],0),6)</f>
        <v>0</v>
      </c>
      <c r="M468" s="215" t="str">
        <f>INDEX(PM_Sportings[],MATCH(PM_Kompleksais[[#This Row],[Dablībnieka numurs]],PM_Sportings[Dablībnieka numurs],0),7)</f>
        <v>NAV</v>
      </c>
      <c r="N468" s="216">
        <f>INDEX(PM_Sportings[],MATCH(PM_Kompleksais[[#This Row],[Dablībnieka numurs]],PM_Sportings[Dablībnieka numurs],0),8)</f>
        <v>0</v>
      </c>
      <c r="O46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8" s="220" t="str">
        <f>IF(ISNUMBER(PM_Kompleksais[[#This Row],[Vietu
Summa
(AUTO)]]),RANK(PM_Kompleksais[[#This Row],[Vietu
Summa
(AUTO)]],PM_Kompleksais[Vietu
Summa
(AUTO)],1),"Trūkst Rezultāts")</f>
        <v>Trūkst Rezultāts</v>
      </c>
      <c r="R46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69" spans="2:18" ht="15" x14ac:dyDescent="0.25">
      <c r="B469" s="90">
        <v>463</v>
      </c>
      <c r="C469" s="91">
        <f>INDEX(PM_Dalibnieki[],MATCH(PM_Kompleksais[[#This Row],[Dablībnieka numurs]],PM_Dalibnieki[Dablībnieka numurs],0),2)</f>
        <v>0</v>
      </c>
      <c r="D469" s="91">
        <f>INDEX(PM_Dalibnieki[],MATCH(PM_Kompleksais[[#This Row],[Dablībnieka numurs]],PM_Dalibnieki[Dablībnieka numurs],0),3)</f>
        <v>0</v>
      </c>
      <c r="E469" s="92">
        <f>INDEX(PM_Dalibnieki[],MATCH(PM_Kompleksais[[#This Row],[Dablībnieka numurs]],PM_Dalibnieki[Dablībnieka numurs],0),4)</f>
        <v>0</v>
      </c>
      <c r="F469" s="93">
        <f>INDEX(PM_Cuka[],MATCH(PM_Kompleksais[[#This Row],[Dablībnieka numurs]],PM_Cuka[Dablībnieka numurs],0),12)</f>
        <v>0</v>
      </c>
      <c r="G469" s="215" t="str">
        <f>INDEX(PM_Cuka[],MATCH(PM_Kompleksais[[#This Row],[Dablībnieka numurs]],PM_Cuka[Dablībnieka numurs],0),13)</f>
        <v>NAV</v>
      </c>
      <c r="H469" s="216">
        <f>INDEX(PM_Cuka[],MATCH(PM_Kompleksais[[#This Row],[Dablībnieka numurs]],PM_Cuka[Dablībnieka numurs],0),14)</f>
        <v>0</v>
      </c>
      <c r="I469" s="217">
        <f>INDEX(PM_EULopi[],MATCH(PM_Kompleksais[[#This Row],[Dablībnieka numurs]],PM_EULopi[Dablībnieka numurs],0),33)</f>
        <v>0</v>
      </c>
      <c r="J469" s="215" t="str">
        <f>INDEX(PM_EULopi[],MATCH(PM_Kompleksais[[#This Row],[Dablībnieka numurs]],PM_EULopi[Dablībnieka numurs],0),35)</f>
        <v>NAV</v>
      </c>
      <c r="K469" s="216">
        <f>INDEX(PM_EULopi[],MATCH(PM_Kompleksais[[#This Row],[Dablībnieka numurs]],PM_EULopi[Dablībnieka numurs],0),36)</f>
        <v>0</v>
      </c>
      <c r="L469" s="217">
        <f>INDEX(PM_Sportings[],MATCH(PM_Kompleksais[[#This Row],[Dablībnieka numurs]],PM_Sportings[Dablībnieka numurs],0),6)</f>
        <v>0</v>
      </c>
      <c r="M469" s="215" t="str">
        <f>INDEX(PM_Sportings[],MATCH(PM_Kompleksais[[#This Row],[Dablībnieka numurs]],PM_Sportings[Dablībnieka numurs],0),7)</f>
        <v>NAV</v>
      </c>
      <c r="N469" s="216">
        <f>INDEX(PM_Sportings[],MATCH(PM_Kompleksais[[#This Row],[Dablībnieka numurs]],PM_Sportings[Dablībnieka numurs],0),8)</f>
        <v>0</v>
      </c>
      <c r="O46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6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69" s="220" t="str">
        <f>IF(ISNUMBER(PM_Kompleksais[[#This Row],[Vietu
Summa
(AUTO)]]),RANK(PM_Kompleksais[[#This Row],[Vietu
Summa
(AUTO)]],PM_Kompleksais[Vietu
Summa
(AUTO)],1),"Trūkst Rezultāts")</f>
        <v>Trūkst Rezultāts</v>
      </c>
      <c r="R46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0" spans="2:18" ht="15" x14ac:dyDescent="0.25">
      <c r="B470" s="90">
        <v>464</v>
      </c>
      <c r="C470" s="91">
        <f>INDEX(PM_Dalibnieki[],MATCH(PM_Kompleksais[[#This Row],[Dablībnieka numurs]],PM_Dalibnieki[Dablībnieka numurs],0),2)</f>
        <v>0</v>
      </c>
      <c r="D470" s="91">
        <f>INDEX(PM_Dalibnieki[],MATCH(PM_Kompleksais[[#This Row],[Dablībnieka numurs]],PM_Dalibnieki[Dablībnieka numurs],0),3)</f>
        <v>0</v>
      </c>
      <c r="E470" s="92">
        <f>INDEX(PM_Dalibnieki[],MATCH(PM_Kompleksais[[#This Row],[Dablībnieka numurs]],PM_Dalibnieki[Dablībnieka numurs],0),4)</f>
        <v>0</v>
      </c>
      <c r="F470" s="93">
        <f>INDEX(PM_Cuka[],MATCH(PM_Kompleksais[[#This Row],[Dablībnieka numurs]],PM_Cuka[Dablībnieka numurs],0),12)</f>
        <v>0</v>
      </c>
      <c r="G470" s="215" t="str">
        <f>INDEX(PM_Cuka[],MATCH(PM_Kompleksais[[#This Row],[Dablībnieka numurs]],PM_Cuka[Dablībnieka numurs],0),13)</f>
        <v>NAV</v>
      </c>
      <c r="H470" s="216">
        <f>INDEX(PM_Cuka[],MATCH(PM_Kompleksais[[#This Row],[Dablībnieka numurs]],PM_Cuka[Dablībnieka numurs],0),14)</f>
        <v>0</v>
      </c>
      <c r="I470" s="217">
        <f>INDEX(PM_EULopi[],MATCH(PM_Kompleksais[[#This Row],[Dablībnieka numurs]],PM_EULopi[Dablībnieka numurs],0),33)</f>
        <v>0</v>
      </c>
      <c r="J470" s="215" t="str">
        <f>INDEX(PM_EULopi[],MATCH(PM_Kompleksais[[#This Row],[Dablībnieka numurs]],PM_EULopi[Dablībnieka numurs],0),35)</f>
        <v>NAV</v>
      </c>
      <c r="K470" s="216">
        <f>INDEX(PM_EULopi[],MATCH(PM_Kompleksais[[#This Row],[Dablībnieka numurs]],PM_EULopi[Dablībnieka numurs],0),36)</f>
        <v>0</v>
      </c>
      <c r="L470" s="217">
        <f>INDEX(PM_Sportings[],MATCH(PM_Kompleksais[[#This Row],[Dablībnieka numurs]],PM_Sportings[Dablībnieka numurs],0),6)</f>
        <v>0</v>
      </c>
      <c r="M470" s="215" t="str">
        <f>INDEX(PM_Sportings[],MATCH(PM_Kompleksais[[#This Row],[Dablībnieka numurs]],PM_Sportings[Dablībnieka numurs],0),7)</f>
        <v>NAV</v>
      </c>
      <c r="N470" s="216">
        <f>INDEX(PM_Sportings[],MATCH(PM_Kompleksais[[#This Row],[Dablībnieka numurs]],PM_Sportings[Dablībnieka numurs],0),8)</f>
        <v>0</v>
      </c>
      <c r="O47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0" s="220" t="str">
        <f>IF(ISNUMBER(PM_Kompleksais[[#This Row],[Vietu
Summa
(AUTO)]]),RANK(PM_Kompleksais[[#This Row],[Vietu
Summa
(AUTO)]],PM_Kompleksais[Vietu
Summa
(AUTO)],1),"Trūkst Rezultāts")</f>
        <v>Trūkst Rezultāts</v>
      </c>
      <c r="R47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1" spans="2:18" ht="15" x14ac:dyDescent="0.25">
      <c r="B471" s="90">
        <v>465</v>
      </c>
      <c r="C471" s="91">
        <f>INDEX(PM_Dalibnieki[],MATCH(PM_Kompleksais[[#This Row],[Dablībnieka numurs]],PM_Dalibnieki[Dablībnieka numurs],0),2)</f>
        <v>0</v>
      </c>
      <c r="D471" s="91">
        <f>INDEX(PM_Dalibnieki[],MATCH(PM_Kompleksais[[#This Row],[Dablībnieka numurs]],PM_Dalibnieki[Dablībnieka numurs],0),3)</f>
        <v>0</v>
      </c>
      <c r="E471" s="92">
        <f>INDEX(PM_Dalibnieki[],MATCH(PM_Kompleksais[[#This Row],[Dablībnieka numurs]],PM_Dalibnieki[Dablībnieka numurs],0),4)</f>
        <v>0</v>
      </c>
      <c r="F471" s="93">
        <f>INDEX(PM_Cuka[],MATCH(PM_Kompleksais[[#This Row],[Dablībnieka numurs]],PM_Cuka[Dablībnieka numurs],0),12)</f>
        <v>0</v>
      </c>
      <c r="G471" s="215" t="str">
        <f>INDEX(PM_Cuka[],MATCH(PM_Kompleksais[[#This Row],[Dablībnieka numurs]],PM_Cuka[Dablībnieka numurs],0),13)</f>
        <v>NAV</v>
      </c>
      <c r="H471" s="216">
        <f>INDEX(PM_Cuka[],MATCH(PM_Kompleksais[[#This Row],[Dablībnieka numurs]],PM_Cuka[Dablībnieka numurs],0),14)</f>
        <v>0</v>
      </c>
      <c r="I471" s="217">
        <f>INDEX(PM_EULopi[],MATCH(PM_Kompleksais[[#This Row],[Dablībnieka numurs]],PM_EULopi[Dablībnieka numurs],0),33)</f>
        <v>0</v>
      </c>
      <c r="J471" s="215" t="str">
        <f>INDEX(PM_EULopi[],MATCH(PM_Kompleksais[[#This Row],[Dablībnieka numurs]],PM_EULopi[Dablībnieka numurs],0),35)</f>
        <v>NAV</v>
      </c>
      <c r="K471" s="216">
        <f>INDEX(PM_EULopi[],MATCH(PM_Kompleksais[[#This Row],[Dablībnieka numurs]],PM_EULopi[Dablībnieka numurs],0),36)</f>
        <v>0</v>
      </c>
      <c r="L471" s="217">
        <f>INDEX(PM_Sportings[],MATCH(PM_Kompleksais[[#This Row],[Dablībnieka numurs]],PM_Sportings[Dablībnieka numurs],0),6)</f>
        <v>0</v>
      </c>
      <c r="M471" s="215" t="str">
        <f>INDEX(PM_Sportings[],MATCH(PM_Kompleksais[[#This Row],[Dablībnieka numurs]],PM_Sportings[Dablībnieka numurs],0),7)</f>
        <v>NAV</v>
      </c>
      <c r="N471" s="216">
        <f>INDEX(PM_Sportings[],MATCH(PM_Kompleksais[[#This Row],[Dablībnieka numurs]],PM_Sportings[Dablībnieka numurs],0),8)</f>
        <v>0</v>
      </c>
      <c r="O47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1" s="220" t="str">
        <f>IF(ISNUMBER(PM_Kompleksais[[#This Row],[Vietu
Summa
(AUTO)]]),RANK(PM_Kompleksais[[#This Row],[Vietu
Summa
(AUTO)]],PM_Kompleksais[Vietu
Summa
(AUTO)],1),"Trūkst Rezultāts")</f>
        <v>Trūkst Rezultāts</v>
      </c>
      <c r="R47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2" spans="2:18" ht="15" x14ac:dyDescent="0.25">
      <c r="B472" s="90">
        <v>466</v>
      </c>
      <c r="C472" s="91">
        <f>INDEX(PM_Dalibnieki[],MATCH(PM_Kompleksais[[#This Row],[Dablībnieka numurs]],PM_Dalibnieki[Dablībnieka numurs],0),2)</f>
        <v>0</v>
      </c>
      <c r="D472" s="91">
        <f>INDEX(PM_Dalibnieki[],MATCH(PM_Kompleksais[[#This Row],[Dablībnieka numurs]],PM_Dalibnieki[Dablībnieka numurs],0),3)</f>
        <v>0</v>
      </c>
      <c r="E472" s="92">
        <f>INDEX(PM_Dalibnieki[],MATCH(PM_Kompleksais[[#This Row],[Dablībnieka numurs]],PM_Dalibnieki[Dablībnieka numurs],0),4)</f>
        <v>0</v>
      </c>
      <c r="F472" s="93">
        <f>INDEX(PM_Cuka[],MATCH(PM_Kompleksais[[#This Row],[Dablībnieka numurs]],PM_Cuka[Dablībnieka numurs],0),12)</f>
        <v>0</v>
      </c>
      <c r="G472" s="215" t="str">
        <f>INDEX(PM_Cuka[],MATCH(PM_Kompleksais[[#This Row],[Dablībnieka numurs]],PM_Cuka[Dablībnieka numurs],0),13)</f>
        <v>NAV</v>
      </c>
      <c r="H472" s="216">
        <f>INDEX(PM_Cuka[],MATCH(PM_Kompleksais[[#This Row],[Dablībnieka numurs]],PM_Cuka[Dablībnieka numurs],0),14)</f>
        <v>0</v>
      </c>
      <c r="I472" s="217">
        <f>INDEX(PM_EULopi[],MATCH(PM_Kompleksais[[#This Row],[Dablībnieka numurs]],PM_EULopi[Dablībnieka numurs],0),33)</f>
        <v>0</v>
      </c>
      <c r="J472" s="215" t="str">
        <f>INDEX(PM_EULopi[],MATCH(PM_Kompleksais[[#This Row],[Dablībnieka numurs]],PM_EULopi[Dablībnieka numurs],0),35)</f>
        <v>NAV</v>
      </c>
      <c r="K472" s="216">
        <f>INDEX(PM_EULopi[],MATCH(PM_Kompleksais[[#This Row],[Dablībnieka numurs]],PM_EULopi[Dablībnieka numurs],0),36)</f>
        <v>0</v>
      </c>
      <c r="L472" s="217">
        <f>INDEX(PM_Sportings[],MATCH(PM_Kompleksais[[#This Row],[Dablībnieka numurs]],PM_Sportings[Dablībnieka numurs],0),6)</f>
        <v>0</v>
      </c>
      <c r="M472" s="215" t="str">
        <f>INDEX(PM_Sportings[],MATCH(PM_Kompleksais[[#This Row],[Dablībnieka numurs]],PM_Sportings[Dablībnieka numurs],0),7)</f>
        <v>NAV</v>
      </c>
      <c r="N472" s="216">
        <f>INDEX(PM_Sportings[],MATCH(PM_Kompleksais[[#This Row],[Dablībnieka numurs]],PM_Sportings[Dablībnieka numurs],0),8)</f>
        <v>0</v>
      </c>
      <c r="O47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2" s="220" t="str">
        <f>IF(ISNUMBER(PM_Kompleksais[[#This Row],[Vietu
Summa
(AUTO)]]),RANK(PM_Kompleksais[[#This Row],[Vietu
Summa
(AUTO)]],PM_Kompleksais[Vietu
Summa
(AUTO)],1),"Trūkst Rezultāts")</f>
        <v>Trūkst Rezultāts</v>
      </c>
      <c r="R47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3" spans="2:18" ht="15" x14ac:dyDescent="0.25">
      <c r="B473" s="90">
        <v>467</v>
      </c>
      <c r="C473" s="91">
        <f>INDEX(PM_Dalibnieki[],MATCH(PM_Kompleksais[[#This Row],[Dablībnieka numurs]],PM_Dalibnieki[Dablībnieka numurs],0),2)</f>
        <v>0</v>
      </c>
      <c r="D473" s="91">
        <f>INDEX(PM_Dalibnieki[],MATCH(PM_Kompleksais[[#This Row],[Dablībnieka numurs]],PM_Dalibnieki[Dablībnieka numurs],0),3)</f>
        <v>0</v>
      </c>
      <c r="E473" s="92">
        <f>INDEX(PM_Dalibnieki[],MATCH(PM_Kompleksais[[#This Row],[Dablībnieka numurs]],PM_Dalibnieki[Dablībnieka numurs],0),4)</f>
        <v>0</v>
      </c>
      <c r="F473" s="93">
        <f>INDEX(PM_Cuka[],MATCH(PM_Kompleksais[[#This Row],[Dablībnieka numurs]],PM_Cuka[Dablībnieka numurs],0),12)</f>
        <v>0</v>
      </c>
      <c r="G473" s="215" t="str">
        <f>INDEX(PM_Cuka[],MATCH(PM_Kompleksais[[#This Row],[Dablībnieka numurs]],PM_Cuka[Dablībnieka numurs],0),13)</f>
        <v>NAV</v>
      </c>
      <c r="H473" s="216">
        <f>INDEX(PM_Cuka[],MATCH(PM_Kompleksais[[#This Row],[Dablībnieka numurs]],PM_Cuka[Dablībnieka numurs],0),14)</f>
        <v>0</v>
      </c>
      <c r="I473" s="217">
        <f>INDEX(PM_EULopi[],MATCH(PM_Kompleksais[[#This Row],[Dablībnieka numurs]],PM_EULopi[Dablībnieka numurs],0),33)</f>
        <v>0</v>
      </c>
      <c r="J473" s="215" t="str">
        <f>INDEX(PM_EULopi[],MATCH(PM_Kompleksais[[#This Row],[Dablībnieka numurs]],PM_EULopi[Dablībnieka numurs],0),35)</f>
        <v>NAV</v>
      </c>
      <c r="K473" s="216">
        <f>INDEX(PM_EULopi[],MATCH(PM_Kompleksais[[#This Row],[Dablībnieka numurs]],PM_EULopi[Dablībnieka numurs],0),36)</f>
        <v>0</v>
      </c>
      <c r="L473" s="217">
        <f>INDEX(PM_Sportings[],MATCH(PM_Kompleksais[[#This Row],[Dablībnieka numurs]],PM_Sportings[Dablībnieka numurs],0),6)</f>
        <v>0</v>
      </c>
      <c r="M473" s="215" t="str">
        <f>INDEX(PM_Sportings[],MATCH(PM_Kompleksais[[#This Row],[Dablībnieka numurs]],PM_Sportings[Dablībnieka numurs],0),7)</f>
        <v>NAV</v>
      </c>
      <c r="N473" s="216">
        <f>INDEX(PM_Sportings[],MATCH(PM_Kompleksais[[#This Row],[Dablībnieka numurs]],PM_Sportings[Dablībnieka numurs],0),8)</f>
        <v>0</v>
      </c>
      <c r="O47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3" s="220" t="str">
        <f>IF(ISNUMBER(PM_Kompleksais[[#This Row],[Vietu
Summa
(AUTO)]]),RANK(PM_Kompleksais[[#This Row],[Vietu
Summa
(AUTO)]],PM_Kompleksais[Vietu
Summa
(AUTO)],1),"Trūkst Rezultāts")</f>
        <v>Trūkst Rezultāts</v>
      </c>
      <c r="R47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4" spans="2:18" ht="15" x14ac:dyDescent="0.25">
      <c r="B474" s="90">
        <v>468</v>
      </c>
      <c r="C474" s="91">
        <f>INDEX(PM_Dalibnieki[],MATCH(PM_Kompleksais[[#This Row],[Dablībnieka numurs]],PM_Dalibnieki[Dablībnieka numurs],0),2)</f>
        <v>0</v>
      </c>
      <c r="D474" s="91">
        <f>INDEX(PM_Dalibnieki[],MATCH(PM_Kompleksais[[#This Row],[Dablībnieka numurs]],PM_Dalibnieki[Dablībnieka numurs],0),3)</f>
        <v>0</v>
      </c>
      <c r="E474" s="92">
        <f>INDEX(PM_Dalibnieki[],MATCH(PM_Kompleksais[[#This Row],[Dablībnieka numurs]],PM_Dalibnieki[Dablībnieka numurs],0),4)</f>
        <v>0</v>
      </c>
      <c r="F474" s="93">
        <f>INDEX(PM_Cuka[],MATCH(PM_Kompleksais[[#This Row],[Dablībnieka numurs]],PM_Cuka[Dablībnieka numurs],0),12)</f>
        <v>0</v>
      </c>
      <c r="G474" s="215" t="str">
        <f>INDEX(PM_Cuka[],MATCH(PM_Kompleksais[[#This Row],[Dablībnieka numurs]],PM_Cuka[Dablībnieka numurs],0),13)</f>
        <v>NAV</v>
      </c>
      <c r="H474" s="216">
        <f>INDEX(PM_Cuka[],MATCH(PM_Kompleksais[[#This Row],[Dablībnieka numurs]],PM_Cuka[Dablībnieka numurs],0),14)</f>
        <v>0</v>
      </c>
      <c r="I474" s="217">
        <f>INDEX(PM_EULopi[],MATCH(PM_Kompleksais[[#This Row],[Dablībnieka numurs]],PM_EULopi[Dablībnieka numurs],0),33)</f>
        <v>0</v>
      </c>
      <c r="J474" s="215" t="str">
        <f>INDEX(PM_EULopi[],MATCH(PM_Kompleksais[[#This Row],[Dablībnieka numurs]],PM_EULopi[Dablībnieka numurs],0),35)</f>
        <v>NAV</v>
      </c>
      <c r="K474" s="216">
        <f>INDEX(PM_EULopi[],MATCH(PM_Kompleksais[[#This Row],[Dablībnieka numurs]],PM_EULopi[Dablībnieka numurs],0),36)</f>
        <v>0</v>
      </c>
      <c r="L474" s="217">
        <f>INDEX(PM_Sportings[],MATCH(PM_Kompleksais[[#This Row],[Dablībnieka numurs]],PM_Sportings[Dablībnieka numurs],0),6)</f>
        <v>0</v>
      </c>
      <c r="M474" s="215" t="str">
        <f>INDEX(PM_Sportings[],MATCH(PM_Kompleksais[[#This Row],[Dablībnieka numurs]],PM_Sportings[Dablībnieka numurs],0),7)</f>
        <v>NAV</v>
      </c>
      <c r="N474" s="216">
        <f>INDEX(PM_Sportings[],MATCH(PM_Kompleksais[[#This Row],[Dablībnieka numurs]],PM_Sportings[Dablībnieka numurs],0),8)</f>
        <v>0</v>
      </c>
      <c r="O47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4" s="220" t="str">
        <f>IF(ISNUMBER(PM_Kompleksais[[#This Row],[Vietu
Summa
(AUTO)]]),RANK(PM_Kompleksais[[#This Row],[Vietu
Summa
(AUTO)]],PM_Kompleksais[Vietu
Summa
(AUTO)],1),"Trūkst Rezultāts")</f>
        <v>Trūkst Rezultāts</v>
      </c>
      <c r="R47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5" spans="2:18" ht="15" x14ac:dyDescent="0.25">
      <c r="B475" s="90">
        <v>469</v>
      </c>
      <c r="C475" s="91">
        <f>INDEX(PM_Dalibnieki[],MATCH(PM_Kompleksais[[#This Row],[Dablībnieka numurs]],PM_Dalibnieki[Dablībnieka numurs],0),2)</f>
        <v>0</v>
      </c>
      <c r="D475" s="91">
        <f>INDEX(PM_Dalibnieki[],MATCH(PM_Kompleksais[[#This Row],[Dablībnieka numurs]],PM_Dalibnieki[Dablībnieka numurs],0),3)</f>
        <v>0</v>
      </c>
      <c r="E475" s="92">
        <f>INDEX(PM_Dalibnieki[],MATCH(PM_Kompleksais[[#This Row],[Dablībnieka numurs]],PM_Dalibnieki[Dablībnieka numurs],0),4)</f>
        <v>0</v>
      </c>
      <c r="F475" s="93">
        <f>INDEX(PM_Cuka[],MATCH(PM_Kompleksais[[#This Row],[Dablībnieka numurs]],PM_Cuka[Dablībnieka numurs],0),12)</f>
        <v>0</v>
      </c>
      <c r="G475" s="215" t="str">
        <f>INDEX(PM_Cuka[],MATCH(PM_Kompleksais[[#This Row],[Dablībnieka numurs]],PM_Cuka[Dablībnieka numurs],0),13)</f>
        <v>NAV</v>
      </c>
      <c r="H475" s="216">
        <f>INDEX(PM_Cuka[],MATCH(PM_Kompleksais[[#This Row],[Dablībnieka numurs]],PM_Cuka[Dablībnieka numurs],0),14)</f>
        <v>0</v>
      </c>
      <c r="I475" s="217">
        <f>INDEX(PM_EULopi[],MATCH(PM_Kompleksais[[#This Row],[Dablībnieka numurs]],PM_EULopi[Dablībnieka numurs],0),33)</f>
        <v>0</v>
      </c>
      <c r="J475" s="215" t="str">
        <f>INDEX(PM_EULopi[],MATCH(PM_Kompleksais[[#This Row],[Dablībnieka numurs]],PM_EULopi[Dablībnieka numurs],0),35)</f>
        <v>NAV</v>
      </c>
      <c r="K475" s="216">
        <f>INDEX(PM_EULopi[],MATCH(PM_Kompleksais[[#This Row],[Dablībnieka numurs]],PM_EULopi[Dablībnieka numurs],0),36)</f>
        <v>0</v>
      </c>
      <c r="L475" s="217">
        <f>INDEX(PM_Sportings[],MATCH(PM_Kompleksais[[#This Row],[Dablībnieka numurs]],PM_Sportings[Dablībnieka numurs],0),6)</f>
        <v>0</v>
      </c>
      <c r="M475" s="215" t="str">
        <f>INDEX(PM_Sportings[],MATCH(PM_Kompleksais[[#This Row],[Dablībnieka numurs]],PM_Sportings[Dablībnieka numurs],0),7)</f>
        <v>NAV</v>
      </c>
      <c r="N475" s="216">
        <f>INDEX(PM_Sportings[],MATCH(PM_Kompleksais[[#This Row],[Dablībnieka numurs]],PM_Sportings[Dablībnieka numurs],0),8)</f>
        <v>0</v>
      </c>
      <c r="O47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5" s="220" t="str">
        <f>IF(ISNUMBER(PM_Kompleksais[[#This Row],[Vietu
Summa
(AUTO)]]),RANK(PM_Kompleksais[[#This Row],[Vietu
Summa
(AUTO)]],PM_Kompleksais[Vietu
Summa
(AUTO)],1),"Trūkst Rezultāts")</f>
        <v>Trūkst Rezultāts</v>
      </c>
      <c r="R47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6" spans="2:18" ht="15" x14ac:dyDescent="0.25">
      <c r="B476" s="90">
        <v>470</v>
      </c>
      <c r="C476" s="91">
        <f>INDEX(PM_Dalibnieki[],MATCH(PM_Kompleksais[[#This Row],[Dablībnieka numurs]],PM_Dalibnieki[Dablībnieka numurs],0),2)</f>
        <v>0</v>
      </c>
      <c r="D476" s="91">
        <f>INDEX(PM_Dalibnieki[],MATCH(PM_Kompleksais[[#This Row],[Dablībnieka numurs]],PM_Dalibnieki[Dablībnieka numurs],0),3)</f>
        <v>0</v>
      </c>
      <c r="E476" s="92">
        <f>INDEX(PM_Dalibnieki[],MATCH(PM_Kompleksais[[#This Row],[Dablībnieka numurs]],PM_Dalibnieki[Dablībnieka numurs],0),4)</f>
        <v>0</v>
      </c>
      <c r="F476" s="93">
        <f>INDEX(PM_Cuka[],MATCH(PM_Kompleksais[[#This Row],[Dablībnieka numurs]],PM_Cuka[Dablībnieka numurs],0),12)</f>
        <v>0</v>
      </c>
      <c r="G476" s="215" t="str">
        <f>INDEX(PM_Cuka[],MATCH(PM_Kompleksais[[#This Row],[Dablībnieka numurs]],PM_Cuka[Dablībnieka numurs],0),13)</f>
        <v>NAV</v>
      </c>
      <c r="H476" s="216">
        <f>INDEX(PM_Cuka[],MATCH(PM_Kompleksais[[#This Row],[Dablībnieka numurs]],PM_Cuka[Dablībnieka numurs],0),14)</f>
        <v>0</v>
      </c>
      <c r="I476" s="217">
        <f>INDEX(PM_EULopi[],MATCH(PM_Kompleksais[[#This Row],[Dablībnieka numurs]],PM_EULopi[Dablībnieka numurs],0),33)</f>
        <v>0</v>
      </c>
      <c r="J476" s="215" t="str">
        <f>INDEX(PM_EULopi[],MATCH(PM_Kompleksais[[#This Row],[Dablībnieka numurs]],PM_EULopi[Dablībnieka numurs],0),35)</f>
        <v>NAV</v>
      </c>
      <c r="K476" s="216">
        <f>INDEX(PM_EULopi[],MATCH(PM_Kompleksais[[#This Row],[Dablībnieka numurs]],PM_EULopi[Dablībnieka numurs],0),36)</f>
        <v>0</v>
      </c>
      <c r="L476" s="217">
        <f>INDEX(PM_Sportings[],MATCH(PM_Kompleksais[[#This Row],[Dablībnieka numurs]],PM_Sportings[Dablībnieka numurs],0),6)</f>
        <v>0</v>
      </c>
      <c r="M476" s="215" t="str">
        <f>INDEX(PM_Sportings[],MATCH(PM_Kompleksais[[#This Row],[Dablībnieka numurs]],PM_Sportings[Dablībnieka numurs],0),7)</f>
        <v>NAV</v>
      </c>
      <c r="N476" s="216">
        <f>INDEX(PM_Sportings[],MATCH(PM_Kompleksais[[#This Row],[Dablībnieka numurs]],PM_Sportings[Dablībnieka numurs],0),8)</f>
        <v>0</v>
      </c>
      <c r="O47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6" s="220" t="str">
        <f>IF(ISNUMBER(PM_Kompleksais[[#This Row],[Vietu
Summa
(AUTO)]]),RANK(PM_Kompleksais[[#This Row],[Vietu
Summa
(AUTO)]],PM_Kompleksais[Vietu
Summa
(AUTO)],1),"Trūkst Rezultāts")</f>
        <v>Trūkst Rezultāts</v>
      </c>
      <c r="R47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7" spans="2:18" ht="15" x14ac:dyDescent="0.25">
      <c r="B477" s="90">
        <v>471</v>
      </c>
      <c r="C477" s="91">
        <f>INDEX(PM_Dalibnieki[],MATCH(PM_Kompleksais[[#This Row],[Dablībnieka numurs]],PM_Dalibnieki[Dablībnieka numurs],0),2)</f>
        <v>0</v>
      </c>
      <c r="D477" s="91">
        <f>INDEX(PM_Dalibnieki[],MATCH(PM_Kompleksais[[#This Row],[Dablībnieka numurs]],PM_Dalibnieki[Dablībnieka numurs],0),3)</f>
        <v>0</v>
      </c>
      <c r="E477" s="92">
        <f>INDEX(PM_Dalibnieki[],MATCH(PM_Kompleksais[[#This Row],[Dablībnieka numurs]],PM_Dalibnieki[Dablībnieka numurs],0),4)</f>
        <v>0</v>
      </c>
      <c r="F477" s="93">
        <f>INDEX(PM_Cuka[],MATCH(PM_Kompleksais[[#This Row],[Dablībnieka numurs]],PM_Cuka[Dablībnieka numurs],0),12)</f>
        <v>0</v>
      </c>
      <c r="G477" s="215" t="str">
        <f>INDEX(PM_Cuka[],MATCH(PM_Kompleksais[[#This Row],[Dablībnieka numurs]],PM_Cuka[Dablībnieka numurs],0),13)</f>
        <v>NAV</v>
      </c>
      <c r="H477" s="216">
        <f>INDEX(PM_Cuka[],MATCH(PM_Kompleksais[[#This Row],[Dablībnieka numurs]],PM_Cuka[Dablībnieka numurs],0),14)</f>
        <v>0</v>
      </c>
      <c r="I477" s="217">
        <f>INDEX(PM_EULopi[],MATCH(PM_Kompleksais[[#This Row],[Dablībnieka numurs]],PM_EULopi[Dablībnieka numurs],0),33)</f>
        <v>0</v>
      </c>
      <c r="J477" s="215" t="str">
        <f>INDEX(PM_EULopi[],MATCH(PM_Kompleksais[[#This Row],[Dablībnieka numurs]],PM_EULopi[Dablībnieka numurs],0),35)</f>
        <v>NAV</v>
      </c>
      <c r="K477" s="216">
        <f>INDEX(PM_EULopi[],MATCH(PM_Kompleksais[[#This Row],[Dablībnieka numurs]],PM_EULopi[Dablībnieka numurs],0),36)</f>
        <v>0</v>
      </c>
      <c r="L477" s="217">
        <f>INDEX(PM_Sportings[],MATCH(PM_Kompleksais[[#This Row],[Dablībnieka numurs]],PM_Sportings[Dablībnieka numurs],0),6)</f>
        <v>0</v>
      </c>
      <c r="M477" s="215" t="str">
        <f>INDEX(PM_Sportings[],MATCH(PM_Kompleksais[[#This Row],[Dablībnieka numurs]],PM_Sportings[Dablībnieka numurs],0),7)</f>
        <v>NAV</v>
      </c>
      <c r="N477" s="216">
        <f>INDEX(PM_Sportings[],MATCH(PM_Kompleksais[[#This Row],[Dablībnieka numurs]],PM_Sportings[Dablībnieka numurs],0),8)</f>
        <v>0</v>
      </c>
      <c r="O47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7" s="220" t="str">
        <f>IF(ISNUMBER(PM_Kompleksais[[#This Row],[Vietu
Summa
(AUTO)]]),RANK(PM_Kompleksais[[#This Row],[Vietu
Summa
(AUTO)]],PM_Kompleksais[Vietu
Summa
(AUTO)],1),"Trūkst Rezultāts")</f>
        <v>Trūkst Rezultāts</v>
      </c>
      <c r="R47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8" spans="2:18" ht="15" x14ac:dyDescent="0.25">
      <c r="B478" s="90">
        <v>472</v>
      </c>
      <c r="C478" s="91">
        <f>INDEX(PM_Dalibnieki[],MATCH(PM_Kompleksais[[#This Row],[Dablībnieka numurs]],PM_Dalibnieki[Dablībnieka numurs],0),2)</f>
        <v>0</v>
      </c>
      <c r="D478" s="91">
        <f>INDEX(PM_Dalibnieki[],MATCH(PM_Kompleksais[[#This Row],[Dablībnieka numurs]],PM_Dalibnieki[Dablībnieka numurs],0),3)</f>
        <v>0</v>
      </c>
      <c r="E478" s="92">
        <f>INDEX(PM_Dalibnieki[],MATCH(PM_Kompleksais[[#This Row],[Dablībnieka numurs]],PM_Dalibnieki[Dablībnieka numurs],0),4)</f>
        <v>0</v>
      </c>
      <c r="F478" s="93">
        <f>INDEX(PM_Cuka[],MATCH(PM_Kompleksais[[#This Row],[Dablībnieka numurs]],PM_Cuka[Dablībnieka numurs],0),12)</f>
        <v>0</v>
      </c>
      <c r="G478" s="215" t="str">
        <f>INDEX(PM_Cuka[],MATCH(PM_Kompleksais[[#This Row],[Dablībnieka numurs]],PM_Cuka[Dablībnieka numurs],0),13)</f>
        <v>NAV</v>
      </c>
      <c r="H478" s="216">
        <f>INDEX(PM_Cuka[],MATCH(PM_Kompleksais[[#This Row],[Dablībnieka numurs]],PM_Cuka[Dablībnieka numurs],0),14)</f>
        <v>0</v>
      </c>
      <c r="I478" s="217">
        <f>INDEX(PM_EULopi[],MATCH(PM_Kompleksais[[#This Row],[Dablībnieka numurs]],PM_EULopi[Dablībnieka numurs],0),33)</f>
        <v>0</v>
      </c>
      <c r="J478" s="215" t="str">
        <f>INDEX(PM_EULopi[],MATCH(PM_Kompleksais[[#This Row],[Dablībnieka numurs]],PM_EULopi[Dablībnieka numurs],0),35)</f>
        <v>NAV</v>
      </c>
      <c r="K478" s="216">
        <f>INDEX(PM_EULopi[],MATCH(PM_Kompleksais[[#This Row],[Dablībnieka numurs]],PM_EULopi[Dablībnieka numurs],0),36)</f>
        <v>0</v>
      </c>
      <c r="L478" s="217">
        <f>INDEX(PM_Sportings[],MATCH(PM_Kompleksais[[#This Row],[Dablībnieka numurs]],PM_Sportings[Dablībnieka numurs],0),6)</f>
        <v>0</v>
      </c>
      <c r="M478" s="215" t="str">
        <f>INDEX(PM_Sportings[],MATCH(PM_Kompleksais[[#This Row],[Dablībnieka numurs]],PM_Sportings[Dablībnieka numurs],0),7)</f>
        <v>NAV</v>
      </c>
      <c r="N478" s="216">
        <f>INDEX(PM_Sportings[],MATCH(PM_Kompleksais[[#This Row],[Dablībnieka numurs]],PM_Sportings[Dablībnieka numurs],0),8)</f>
        <v>0</v>
      </c>
      <c r="O47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8" s="220" t="str">
        <f>IF(ISNUMBER(PM_Kompleksais[[#This Row],[Vietu
Summa
(AUTO)]]),RANK(PM_Kompleksais[[#This Row],[Vietu
Summa
(AUTO)]],PM_Kompleksais[Vietu
Summa
(AUTO)],1),"Trūkst Rezultāts")</f>
        <v>Trūkst Rezultāts</v>
      </c>
      <c r="R47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79" spans="2:18" ht="15" x14ac:dyDescent="0.25">
      <c r="B479" s="90">
        <v>473</v>
      </c>
      <c r="C479" s="91">
        <f>INDEX(PM_Dalibnieki[],MATCH(PM_Kompleksais[[#This Row],[Dablībnieka numurs]],PM_Dalibnieki[Dablībnieka numurs],0),2)</f>
        <v>0</v>
      </c>
      <c r="D479" s="91">
        <f>INDEX(PM_Dalibnieki[],MATCH(PM_Kompleksais[[#This Row],[Dablībnieka numurs]],PM_Dalibnieki[Dablībnieka numurs],0),3)</f>
        <v>0</v>
      </c>
      <c r="E479" s="92">
        <f>INDEX(PM_Dalibnieki[],MATCH(PM_Kompleksais[[#This Row],[Dablībnieka numurs]],PM_Dalibnieki[Dablībnieka numurs],0),4)</f>
        <v>0</v>
      </c>
      <c r="F479" s="93">
        <f>INDEX(PM_Cuka[],MATCH(PM_Kompleksais[[#This Row],[Dablībnieka numurs]],PM_Cuka[Dablībnieka numurs],0),12)</f>
        <v>0</v>
      </c>
      <c r="G479" s="215" t="str">
        <f>INDEX(PM_Cuka[],MATCH(PM_Kompleksais[[#This Row],[Dablībnieka numurs]],PM_Cuka[Dablībnieka numurs],0),13)</f>
        <v>NAV</v>
      </c>
      <c r="H479" s="216">
        <f>INDEX(PM_Cuka[],MATCH(PM_Kompleksais[[#This Row],[Dablībnieka numurs]],PM_Cuka[Dablībnieka numurs],0),14)</f>
        <v>0</v>
      </c>
      <c r="I479" s="217">
        <f>INDEX(PM_EULopi[],MATCH(PM_Kompleksais[[#This Row],[Dablībnieka numurs]],PM_EULopi[Dablībnieka numurs],0),33)</f>
        <v>0</v>
      </c>
      <c r="J479" s="215" t="str">
        <f>INDEX(PM_EULopi[],MATCH(PM_Kompleksais[[#This Row],[Dablībnieka numurs]],PM_EULopi[Dablībnieka numurs],0),35)</f>
        <v>NAV</v>
      </c>
      <c r="K479" s="216">
        <f>INDEX(PM_EULopi[],MATCH(PM_Kompleksais[[#This Row],[Dablībnieka numurs]],PM_EULopi[Dablībnieka numurs],0),36)</f>
        <v>0</v>
      </c>
      <c r="L479" s="217">
        <f>INDEX(PM_Sportings[],MATCH(PM_Kompleksais[[#This Row],[Dablībnieka numurs]],PM_Sportings[Dablībnieka numurs],0),6)</f>
        <v>0</v>
      </c>
      <c r="M479" s="215" t="str">
        <f>INDEX(PM_Sportings[],MATCH(PM_Kompleksais[[#This Row],[Dablībnieka numurs]],PM_Sportings[Dablībnieka numurs],0),7)</f>
        <v>NAV</v>
      </c>
      <c r="N479" s="216">
        <f>INDEX(PM_Sportings[],MATCH(PM_Kompleksais[[#This Row],[Dablībnieka numurs]],PM_Sportings[Dablībnieka numurs],0),8)</f>
        <v>0</v>
      </c>
      <c r="O47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7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79" s="220" t="str">
        <f>IF(ISNUMBER(PM_Kompleksais[[#This Row],[Vietu
Summa
(AUTO)]]),RANK(PM_Kompleksais[[#This Row],[Vietu
Summa
(AUTO)]],PM_Kompleksais[Vietu
Summa
(AUTO)],1),"Trūkst Rezultāts")</f>
        <v>Trūkst Rezultāts</v>
      </c>
      <c r="R47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0" spans="2:18" ht="15" x14ac:dyDescent="0.25">
      <c r="B480" s="90">
        <v>474</v>
      </c>
      <c r="C480" s="91">
        <f>INDEX(PM_Dalibnieki[],MATCH(PM_Kompleksais[[#This Row],[Dablībnieka numurs]],PM_Dalibnieki[Dablībnieka numurs],0),2)</f>
        <v>0</v>
      </c>
      <c r="D480" s="91">
        <f>INDEX(PM_Dalibnieki[],MATCH(PM_Kompleksais[[#This Row],[Dablībnieka numurs]],PM_Dalibnieki[Dablībnieka numurs],0),3)</f>
        <v>0</v>
      </c>
      <c r="E480" s="92">
        <f>INDEX(PM_Dalibnieki[],MATCH(PM_Kompleksais[[#This Row],[Dablībnieka numurs]],PM_Dalibnieki[Dablībnieka numurs],0),4)</f>
        <v>0</v>
      </c>
      <c r="F480" s="93">
        <f>INDEX(PM_Cuka[],MATCH(PM_Kompleksais[[#This Row],[Dablībnieka numurs]],PM_Cuka[Dablībnieka numurs],0),12)</f>
        <v>0</v>
      </c>
      <c r="G480" s="215" t="str">
        <f>INDEX(PM_Cuka[],MATCH(PM_Kompleksais[[#This Row],[Dablībnieka numurs]],PM_Cuka[Dablībnieka numurs],0),13)</f>
        <v>NAV</v>
      </c>
      <c r="H480" s="216">
        <f>INDEX(PM_Cuka[],MATCH(PM_Kompleksais[[#This Row],[Dablībnieka numurs]],PM_Cuka[Dablībnieka numurs],0),14)</f>
        <v>0</v>
      </c>
      <c r="I480" s="217">
        <f>INDEX(PM_EULopi[],MATCH(PM_Kompleksais[[#This Row],[Dablībnieka numurs]],PM_EULopi[Dablībnieka numurs],0),33)</f>
        <v>0</v>
      </c>
      <c r="J480" s="215" t="str">
        <f>INDEX(PM_EULopi[],MATCH(PM_Kompleksais[[#This Row],[Dablībnieka numurs]],PM_EULopi[Dablībnieka numurs],0),35)</f>
        <v>NAV</v>
      </c>
      <c r="K480" s="216">
        <f>INDEX(PM_EULopi[],MATCH(PM_Kompleksais[[#This Row],[Dablībnieka numurs]],PM_EULopi[Dablībnieka numurs],0),36)</f>
        <v>0</v>
      </c>
      <c r="L480" s="217">
        <f>INDEX(PM_Sportings[],MATCH(PM_Kompleksais[[#This Row],[Dablībnieka numurs]],PM_Sportings[Dablībnieka numurs],0),6)</f>
        <v>0</v>
      </c>
      <c r="M480" s="215" t="str">
        <f>INDEX(PM_Sportings[],MATCH(PM_Kompleksais[[#This Row],[Dablībnieka numurs]],PM_Sportings[Dablībnieka numurs],0),7)</f>
        <v>NAV</v>
      </c>
      <c r="N480" s="216">
        <f>INDEX(PM_Sportings[],MATCH(PM_Kompleksais[[#This Row],[Dablībnieka numurs]],PM_Sportings[Dablībnieka numurs],0),8)</f>
        <v>0</v>
      </c>
      <c r="O48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0" s="220" t="str">
        <f>IF(ISNUMBER(PM_Kompleksais[[#This Row],[Vietu
Summa
(AUTO)]]),RANK(PM_Kompleksais[[#This Row],[Vietu
Summa
(AUTO)]],PM_Kompleksais[Vietu
Summa
(AUTO)],1),"Trūkst Rezultāts")</f>
        <v>Trūkst Rezultāts</v>
      </c>
      <c r="R48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1" spans="2:18" ht="15" x14ac:dyDescent="0.25">
      <c r="B481" s="90">
        <v>475</v>
      </c>
      <c r="C481" s="91">
        <f>INDEX(PM_Dalibnieki[],MATCH(PM_Kompleksais[[#This Row],[Dablībnieka numurs]],PM_Dalibnieki[Dablībnieka numurs],0),2)</f>
        <v>0</v>
      </c>
      <c r="D481" s="91">
        <f>INDEX(PM_Dalibnieki[],MATCH(PM_Kompleksais[[#This Row],[Dablībnieka numurs]],PM_Dalibnieki[Dablībnieka numurs],0),3)</f>
        <v>0</v>
      </c>
      <c r="E481" s="92">
        <f>INDEX(PM_Dalibnieki[],MATCH(PM_Kompleksais[[#This Row],[Dablībnieka numurs]],PM_Dalibnieki[Dablībnieka numurs],0),4)</f>
        <v>0</v>
      </c>
      <c r="F481" s="93">
        <f>INDEX(PM_Cuka[],MATCH(PM_Kompleksais[[#This Row],[Dablībnieka numurs]],PM_Cuka[Dablībnieka numurs],0),12)</f>
        <v>0</v>
      </c>
      <c r="G481" s="215" t="str">
        <f>INDEX(PM_Cuka[],MATCH(PM_Kompleksais[[#This Row],[Dablībnieka numurs]],PM_Cuka[Dablībnieka numurs],0),13)</f>
        <v>NAV</v>
      </c>
      <c r="H481" s="216">
        <f>INDEX(PM_Cuka[],MATCH(PM_Kompleksais[[#This Row],[Dablībnieka numurs]],PM_Cuka[Dablībnieka numurs],0),14)</f>
        <v>0</v>
      </c>
      <c r="I481" s="217">
        <f>INDEX(PM_EULopi[],MATCH(PM_Kompleksais[[#This Row],[Dablībnieka numurs]],PM_EULopi[Dablībnieka numurs],0),33)</f>
        <v>0</v>
      </c>
      <c r="J481" s="215" t="str">
        <f>INDEX(PM_EULopi[],MATCH(PM_Kompleksais[[#This Row],[Dablībnieka numurs]],PM_EULopi[Dablībnieka numurs],0),35)</f>
        <v>NAV</v>
      </c>
      <c r="K481" s="216">
        <f>INDEX(PM_EULopi[],MATCH(PM_Kompleksais[[#This Row],[Dablībnieka numurs]],PM_EULopi[Dablībnieka numurs],0),36)</f>
        <v>0</v>
      </c>
      <c r="L481" s="217">
        <f>INDEX(PM_Sportings[],MATCH(PM_Kompleksais[[#This Row],[Dablībnieka numurs]],PM_Sportings[Dablībnieka numurs],0),6)</f>
        <v>0</v>
      </c>
      <c r="M481" s="215" t="str">
        <f>INDEX(PM_Sportings[],MATCH(PM_Kompleksais[[#This Row],[Dablībnieka numurs]],PM_Sportings[Dablībnieka numurs],0),7)</f>
        <v>NAV</v>
      </c>
      <c r="N481" s="216">
        <f>INDEX(PM_Sportings[],MATCH(PM_Kompleksais[[#This Row],[Dablībnieka numurs]],PM_Sportings[Dablībnieka numurs],0),8)</f>
        <v>0</v>
      </c>
      <c r="O48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1" s="220" t="str">
        <f>IF(ISNUMBER(PM_Kompleksais[[#This Row],[Vietu
Summa
(AUTO)]]),RANK(PM_Kompleksais[[#This Row],[Vietu
Summa
(AUTO)]],PM_Kompleksais[Vietu
Summa
(AUTO)],1),"Trūkst Rezultāts")</f>
        <v>Trūkst Rezultāts</v>
      </c>
      <c r="R48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2" spans="2:18" ht="15" x14ac:dyDescent="0.25">
      <c r="B482" s="90">
        <v>476</v>
      </c>
      <c r="C482" s="91">
        <f>INDEX(PM_Dalibnieki[],MATCH(PM_Kompleksais[[#This Row],[Dablībnieka numurs]],PM_Dalibnieki[Dablībnieka numurs],0),2)</f>
        <v>0</v>
      </c>
      <c r="D482" s="91">
        <f>INDEX(PM_Dalibnieki[],MATCH(PM_Kompleksais[[#This Row],[Dablībnieka numurs]],PM_Dalibnieki[Dablībnieka numurs],0),3)</f>
        <v>0</v>
      </c>
      <c r="E482" s="92">
        <f>INDEX(PM_Dalibnieki[],MATCH(PM_Kompleksais[[#This Row],[Dablībnieka numurs]],PM_Dalibnieki[Dablībnieka numurs],0),4)</f>
        <v>0</v>
      </c>
      <c r="F482" s="93">
        <f>INDEX(PM_Cuka[],MATCH(PM_Kompleksais[[#This Row],[Dablībnieka numurs]],PM_Cuka[Dablībnieka numurs],0),12)</f>
        <v>0</v>
      </c>
      <c r="G482" s="215" t="str">
        <f>INDEX(PM_Cuka[],MATCH(PM_Kompleksais[[#This Row],[Dablībnieka numurs]],PM_Cuka[Dablībnieka numurs],0),13)</f>
        <v>NAV</v>
      </c>
      <c r="H482" s="216">
        <f>INDEX(PM_Cuka[],MATCH(PM_Kompleksais[[#This Row],[Dablībnieka numurs]],PM_Cuka[Dablībnieka numurs],0),14)</f>
        <v>0</v>
      </c>
      <c r="I482" s="217">
        <f>INDEX(PM_EULopi[],MATCH(PM_Kompleksais[[#This Row],[Dablībnieka numurs]],PM_EULopi[Dablībnieka numurs],0),33)</f>
        <v>0</v>
      </c>
      <c r="J482" s="215" t="str">
        <f>INDEX(PM_EULopi[],MATCH(PM_Kompleksais[[#This Row],[Dablībnieka numurs]],PM_EULopi[Dablībnieka numurs],0),35)</f>
        <v>NAV</v>
      </c>
      <c r="K482" s="216">
        <f>INDEX(PM_EULopi[],MATCH(PM_Kompleksais[[#This Row],[Dablībnieka numurs]],PM_EULopi[Dablībnieka numurs],0),36)</f>
        <v>0</v>
      </c>
      <c r="L482" s="217">
        <f>INDEX(PM_Sportings[],MATCH(PM_Kompleksais[[#This Row],[Dablībnieka numurs]],PM_Sportings[Dablībnieka numurs],0),6)</f>
        <v>0</v>
      </c>
      <c r="M482" s="215" t="str">
        <f>INDEX(PM_Sportings[],MATCH(PM_Kompleksais[[#This Row],[Dablībnieka numurs]],PM_Sportings[Dablībnieka numurs],0),7)</f>
        <v>NAV</v>
      </c>
      <c r="N482" s="216">
        <f>INDEX(PM_Sportings[],MATCH(PM_Kompleksais[[#This Row],[Dablībnieka numurs]],PM_Sportings[Dablībnieka numurs],0),8)</f>
        <v>0</v>
      </c>
      <c r="O48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2" s="220" t="str">
        <f>IF(ISNUMBER(PM_Kompleksais[[#This Row],[Vietu
Summa
(AUTO)]]),RANK(PM_Kompleksais[[#This Row],[Vietu
Summa
(AUTO)]],PM_Kompleksais[Vietu
Summa
(AUTO)],1),"Trūkst Rezultāts")</f>
        <v>Trūkst Rezultāts</v>
      </c>
      <c r="R48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3" spans="2:18" ht="15" x14ac:dyDescent="0.25">
      <c r="B483" s="90">
        <v>477</v>
      </c>
      <c r="C483" s="91">
        <f>INDEX(PM_Dalibnieki[],MATCH(PM_Kompleksais[[#This Row],[Dablībnieka numurs]],PM_Dalibnieki[Dablībnieka numurs],0),2)</f>
        <v>0</v>
      </c>
      <c r="D483" s="91">
        <f>INDEX(PM_Dalibnieki[],MATCH(PM_Kompleksais[[#This Row],[Dablībnieka numurs]],PM_Dalibnieki[Dablībnieka numurs],0),3)</f>
        <v>0</v>
      </c>
      <c r="E483" s="92">
        <f>INDEX(PM_Dalibnieki[],MATCH(PM_Kompleksais[[#This Row],[Dablībnieka numurs]],PM_Dalibnieki[Dablībnieka numurs],0),4)</f>
        <v>0</v>
      </c>
      <c r="F483" s="93">
        <f>INDEX(PM_Cuka[],MATCH(PM_Kompleksais[[#This Row],[Dablībnieka numurs]],PM_Cuka[Dablībnieka numurs],0),12)</f>
        <v>0</v>
      </c>
      <c r="G483" s="215" t="str">
        <f>INDEX(PM_Cuka[],MATCH(PM_Kompleksais[[#This Row],[Dablībnieka numurs]],PM_Cuka[Dablībnieka numurs],0),13)</f>
        <v>NAV</v>
      </c>
      <c r="H483" s="216">
        <f>INDEX(PM_Cuka[],MATCH(PM_Kompleksais[[#This Row],[Dablībnieka numurs]],PM_Cuka[Dablībnieka numurs],0),14)</f>
        <v>0</v>
      </c>
      <c r="I483" s="217">
        <f>INDEX(PM_EULopi[],MATCH(PM_Kompleksais[[#This Row],[Dablībnieka numurs]],PM_EULopi[Dablībnieka numurs],0),33)</f>
        <v>0</v>
      </c>
      <c r="J483" s="215" t="str">
        <f>INDEX(PM_EULopi[],MATCH(PM_Kompleksais[[#This Row],[Dablībnieka numurs]],PM_EULopi[Dablībnieka numurs],0),35)</f>
        <v>NAV</v>
      </c>
      <c r="K483" s="216">
        <f>INDEX(PM_EULopi[],MATCH(PM_Kompleksais[[#This Row],[Dablībnieka numurs]],PM_EULopi[Dablībnieka numurs],0),36)</f>
        <v>0</v>
      </c>
      <c r="L483" s="217">
        <f>INDEX(PM_Sportings[],MATCH(PM_Kompleksais[[#This Row],[Dablībnieka numurs]],PM_Sportings[Dablībnieka numurs],0),6)</f>
        <v>0</v>
      </c>
      <c r="M483" s="215" t="str">
        <f>INDEX(PM_Sportings[],MATCH(PM_Kompleksais[[#This Row],[Dablībnieka numurs]],PM_Sportings[Dablībnieka numurs],0),7)</f>
        <v>NAV</v>
      </c>
      <c r="N483" s="216">
        <f>INDEX(PM_Sportings[],MATCH(PM_Kompleksais[[#This Row],[Dablībnieka numurs]],PM_Sportings[Dablībnieka numurs],0),8)</f>
        <v>0</v>
      </c>
      <c r="O48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3" s="220" t="str">
        <f>IF(ISNUMBER(PM_Kompleksais[[#This Row],[Vietu
Summa
(AUTO)]]),RANK(PM_Kompleksais[[#This Row],[Vietu
Summa
(AUTO)]],PM_Kompleksais[Vietu
Summa
(AUTO)],1),"Trūkst Rezultāts")</f>
        <v>Trūkst Rezultāts</v>
      </c>
      <c r="R48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4" spans="2:18" ht="15" x14ac:dyDescent="0.25">
      <c r="B484" s="90">
        <v>478</v>
      </c>
      <c r="C484" s="91">
        <f>INDEX(PM_Dalibnieki[],MATCH(PM_Kompleksais[[#This Row],[Dablībnieka numurs]],PM_Dalibnieki[Dablībnieka numurs],0),2)</f>
        <v>0</v>
      </c>
      <c r="D484" s="91">
        <f>INDEX(PM_Dalibnieki[],MATCH(PM_Kompleksais[[#This Row],[Dablībnieka numurs]],PM_Dalibnieki[Dablībnieka numurs],0),3)</f>
        <v>0</v>
      </c>
      <c r="E484" s="92">
        <f>INDEX(PM_Dalibnieki[],MATCH(PM_Kompleksais[[#This Row],[Dablībnieka numurs]],PM_Dalibnieki[Dablībnieka numurs],0),4)</f>
        <v>0</v>
      </c>
      <c r="F484" s="93">
        <f>INDEX(PM_Cuka[],MATCH(PM_Kompleksais[[#This Row],[Dablībnieka numurs]],PM_Cuka[Dablībnieka numurs],0),12)</f>
        <v>0</v>
      </c>
      <c r="G484" s="215" t="str">
        <f>INDEX(PM_Cuka[],MATCH(PM_Kompleksais[[#This Row],[Dablībnieka numurs]],PM_Cuka[Dablībnieka numurs],0),13)</f>
        <v>NAV</v>
      </c>
      <c r="H484" s="216">
        <f>INDEX(PM_Cuka[],MATCH(PM_Kompleksais[[#This Row],[Dablībnieka numurs]],PM_Cuka[Dablībnieka numurs],0),14)</f>
        <v>0</v>
      </c>
      <c r="I484" s="217">
        <f>INDEX(PM_EULopi[],MATCH(PM_Kompleksais[[#This Row],[Dablībnieka numurs]],PM_EULopi[Dablībnieka numurs],0),33)</f>
        <v>0</v>
      </c>
      <c r="J484" s="215" t="str">
        <f>INDEX(PM_EULopi[],MATCH(PM_Kompleksais[[#This Row],[Dablībnieka numurs]],PM_EULopi[Dablībnieka numurs],0),35)</f>
        <v>NAV</v>
      </c>
      <c r="K484" s="216">
        <f>INDEX(PM_EULopi[],MATCH(PM_Kompleksais[[#This Row],[Dablībnieka numurs]],PM_EULopi[Dablībnieka numurs],0),36)</f>
        <v>0</v>
      </c>
      <c r="L484" s="217">
        <f>INDEX(PM_Sportings[],MATCH(PM_Kompleksais[[#This Row],[Dablībnieka numurs]],PM_Sportings[Dablībnieka numurs],0),6)</f>
        <v>0</v>
      </c>
      <c r="M484" s="215" t="str">
        <f>INDEX(PM_Sportings[],MATCH(PM_Kompleksais[[#This Row],[Dablībnieka numurs]],PM_Sportings[Dablībnieka numurs],0),7)</f>
        <v>NAV</v>
      </c>
      <c r="N484" s="216">
        <f>INDEX(PM_Sportings[],MATCH(PM_Kompleksais[[#This Row],[Dablībnieka numurs]],PM_Sportings[Dablībnieka numurs],0),8)</f>
        <v>0</v>
      </c>
      <c r="O48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4" s="220" t="str">
        <f>IF(ISNUMBER(PM_Kompleksais[[#This Row],[Vietu
Summa
(AUTO)]]),RANK(PM_Kompleksais[[#This Row],[Vietu
Summa
(AUTO)]],PM_Kompleksais[Vietu
Summa
(AUTO)],1),"Trūkst Rezultāts")</f>
        <v>Trūkst Rezultāts</v>
      </c>
      <c r="R48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5" spans="2:18" ht="15" x14ac:dyDescent="0.25">
      <c r="B485" s="90">
        <v>479</v>
      </c>
      <c r="C485" s="91">
        <f>INDEX(PM_Dalibnieki[],MATCH(PM_Kompleksais[[#This Row],[Dablībnieka numurs]],PM_Dalibnieki[Dablībnieka numurs],0),2)</f>
        <v>0</v>
      </c>
      <c r="D485" s="91">
        <f>INDEX(PM_Dalibnieki[],MATCH(PM_Kompleksais[[#This Row],[Dablībnieka numurs]],PM_Dalibnieki[Dablībnieka numurs],0),3)</f>
        <v>0</v>
      </c>
      <c r="E485" s="92">
        <f>INDEX(PM_Dalibnieki[],MATCH(PM_Kompleksais[[#This Row],[Dablībnieka numurs]],PM_Dalibnieki[Dablībnieka numurs],0),4)</f>
        <v>0</v>
      </c>
      <c r="F485" s="93">
        <f>INDEX(PM_Cuka[],MATCH(PM_Kompleksais[[#This Row],[Dablībnieka numurs]],PM_Cuka[Dablībnieka numurs],0),12)</f>
        <v>0</v>
      </c>
      <c r="G485" s="215" t="str">
        <f>INDEX(PM_Cuka[],MATCH(PM_Kompleksais[[#This Row],[Dablībnieka numurs]],PM_Cuka[Dablībnieka numurs],0),13)</f>
        <v>NAV</v>
      </c>
      <c r="H485" s="216">
        <f>INDEX(PM_Cuka[],MATCH(PM_Kompleksais[[#This Row],[Dablībnieka numurs]],PM_Cuka[Dablībnieka numurs],0),14)</f>
        <v>0</v>
      </c>
      <c r="I485" s="217">
        <f>INDEX(PM_EULopi[],MATCH(PM_Kompleksais[[#This Row],[Dablībnieka numurs]],PM_EULopi[Dablībnieka numurs],0),33)</f>
        <v>0</v>
      </c>
      <c r="J485" s="215" t="str">
        <f>INDEX(PM_EULopi[],MATCH(PM_Kompleksais[[#This Row],[Dablībnieka numurs]],PM_EULopi[Dablībnieka numurs],0),35)</f>
        <v>NAV</v>
      </c>
      <c r="K485" s="216">
        <f>INDEX(PM_EULopi[],MATCH(PM_Kompleksais[[#This Row],[Dablībnieka numurs]],PM_EULopi[Dablībnieka numurs],0),36)</f>
        <v>0</v>
      </c>
      <c r="L485" s="217">
        <f>INDEX(PM_Sportings[],MATCH(PM_Kompleksais[[#This Row],[Dablībnieka numurs]],PM_Sportings[Dablībnieka numurs],0),6)</f>
        <v>0</v>
      </c>
      <c r="M485" s="215" t="str">
        <f>INDEX(PM_Sportings[],MATCH(PM_Kompleksais[[#This Row],[Dablībnieka numurs]],PM_Sportings[Dablībnieka numurs],0),7)</f>
        <v>NAV</v>
      </c>
      <c r="N485" s="216">
        <f>INDEX(PM_Sportings[],MATCH(PM_Kompleksais[[#This Row],[Dablībnieka numurs]],PM_Sportings[Dablībnieka numurs],0),8)</f>
        <v>0</v>
      </c>
      <c r="O48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5" s="220" t="str">
        <f>IF(ISNUMBER(PM_Kompleksais[[#This Row],[Vietu
Summa
(AUTO)]]),RANK(PM_Kompleksais[[#This Row],[Vietu
Summa
(AUTO)]],PM_Kompleksais[Vietu
Summa
(AUTO)],1),"Trūkst Rezultāts")</f>
        <v>Trūkst Rezultāts</v>
      </c>
      <c r="R48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6" spans="2:18" ht="15" x14ac:dyDescent="0.25">
      <c r="B486" s="90">
        <v>480</v>
      </c>
      <c r="C486" s="91">
        <f>INDEX(PM_Dalibnieki[],MATCH(PM_Kompleksais[[#This Row],[Dablībnieka numurs]],PM_Dalibnieki[Dablībnieka numurs],0),2)</f>
        <v>0</v>
      </c>
      <c r="D486" s="91">
        <f>INDEX(PM_Dalibnieki[],MATCH(PM_Kompleksais[[#This Row],[Dablībnieka numurs]],PM_Dalibnieki[Dablībnieka numurs],0),3)</f>
        <v>0</v>
      </c>
      <c r="E486" s="92">
        <f>INDEX(PM_Dalibnieki[],MATCH(PM_Kompleksais[[#This Row],[Dablībnieka numurs]],PM_Dalibnieki[Dablībnieka numurs],0),4)</f>
        <v>0</v>
      </c>
      <c r="F486" s="93">
        <f>INDEX(PM_Cuka[],MATCH(PM_Kompleksais[[#This Row],[Dablībnieka numurs]],PM_Cuka[Dablībnieka numurs],0),12)</f>
        <v>0</v>
      </c>
      <c r="G486" s="215" t="str">
        <f>INDEX(PM_Cuka[],MATCH(PM_Kompleksais[[#This Row],[Dablībnieka numurs]],PM_Cuka[Dablībnieka numurs],0),13)</f>
        <v>NAV</v>
      </c>
      <c r="H486" s="216">
        <f>INDEX(PM_Cuka[],MATCH(PM_Kompleksais[[#This Row],[Dablībnieka numurs]],PM_Cuka[Dablībnieka numurs],0),14)</f>
        <v>0</v>
      </c>
      <c r="I486" s="217">
        <f>INDEX(PM_EULopi[],MATCH(PM_Kompleksais[[#This Row],[Dablībnieka numurs]],PM_EULopi[Dablībnieka numurs],0),33)</f>
        <v>0</v>
      </c>
      <c r="J486" s="215" t="str">
        <f>INDEX(PM_EULopi[],MATCH(PM_Kompleksais[[#This Row],[Dablībnieka numurs]],PM_EULopi[Dablībnieka numurs],0),35)</f>
        <v>NAV</v>
      </c>
      <c r="K486" s="216">
        <f>INDEX(PM_EULopi[],MATCH(PM_Kompleksais[[#This Row],[Dablībnieka numurs]],PM_EULopi[Dablībnieka numurs],0),36)</f>
        <v>0</v>
      </c>
      <c r="L486" s="217">
        <f>INDEX(PM_Sportings[],MATCH(PM_Kompleksais[[#This Row],[Dablībnieka numurs]],PM_Sportings[Dablībnieka numurs],0),6)</f>
        <v>0</v>
      </c>
      <c r="M486" s="215" t="str">
        <f>INDEX(PM_Sportings[],MATCH(PM_Kompleksais[[#This Row],[Dablībnieka numurs]],PM_Sportings[Dablībnieka numurs],0),7)</f>
        <v>NAV</v>
      </c>
      <c r="N486" s="216">
        <f>INDEX(PM_Sportings[],MATCH(PM_Kompleksais[[#This Row],[Dablībnieka numurs]],PM_Sportings[Dablībnieka numurs],0),8)</f>
        <v>0</v>
      </c>
      <c r="O48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6" s="220" t="str">
        <f>IF(ISNUMBER(PM_Kompleksais[[#This Row],[Vietu
Summa
(AUTO)]]),RANK(PM_Kompleksais[[#This Row],[Vietu
Summa
(AUTO)]],PM_Kompleksais[Vietu
Summa
(AUTO)],1),"Trūkst Rezultāts")</f>
        <v>Trūkst Rezultāts</v>
      </c>
      <c r="R48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7" spans="2:18" ht="15" x14ac:dyDescent="0.25">
      <c r="B487" s="90">
        <v>481</v>
      </c>
      <c r="C487" s="91">
        <f>INDEX(PM_Dalibnieki[],MATCH(PM_Kompleksais[[#This Row],[Dablībnieka numurs]],PM_Dalibnieki[Dablībnieka numurs],0),2)</f>
        <v>0</v>
      </c>
      <c r="D487" s="91">
        <f>INDEX(PM_Dalibnieki[],MATCH(PM_Kompleksais[[#This Row],[Dablībnieka numurs]],PM_Dalibnieki[Dablībnieka numurs],0),3)</f>
        <v>0</v>
      </c>
      <c r="E487" s="92">
        <f>INDEX(PM_Dalibnieki[],MATCH(PM_Kompleksais[[#This Row],[Dablībnieka numurs]],PM_Dalibnieki[Dablībnieka numurs],0),4)</f>
        <v>0</v>
      </c>
      <c r="F487" s="93">
        <f>INDEX(PM_Cuka[],MATCH(PM_Kompleksais[[#This Row],[Dablībnieka numurs]],PM_Cuka[Dablībnieka numurs],0),12)</f>
        <v>0</v>
      </c>
      <c r="G487" s="215" t="str">
        <f>INDEX(PM_Cuka[],MATCH(PM_Kompleksais[[#This Row],[Dablībnieka numurs]],PM_Cuka[Dablībnieka numurs],0),13)</f>
        <v>NAV</v>
      </c>
      <c r="H487" s="216">
        <f>INDEX(PM_Cuka[],MATCH(PM_Kompleksais[[#This Row],[Dablībnieka numurs]],PM_Cuka[Dablībnieka numurs],0),14)</f>
        <v>0</v>
      </c>
      <c r="I487" s="217">
        <f>INDEX(PM_EULopi[],MATCH(PM_Kompleksais[[#This Row],[Dablībnieka numurs]],PM_EULopi[Dablībnieka numurs],0),33)</f>
        <v>0</v>
      </c>
      <c r="J487" s="215" t="str">
        <f>INDEX(PM_EULopi[],MATCH(PM_Kompleksais[[#This Row],[Dablībnieka numurs]],PM_EULopi[Dablībnieka numurs],0),35)</f>
        <v>NAV</v>
      </c>
      <c r="K487" s="216">
        <f>INDEX(PM_EULopi[],MATCH(PM_Kompleksais[[#This Row],[Dablībnieka numurs]],PM_EULopi[Dablībnieka numurs],0),36)</f>
        <v>0</v>
      </c>
      <c r="L487" s="217">
        <f>INDEX(PM_Sportings[],MATCH(PM_Kompleksais[[#This Row],[Dablībnieka numurs]],PM_Sportings[Dablībnieka numurs],0),6)</f>
        <v>0</v>
      </c>
      <c r="M487" s="215" t="str">
        <f>INDEX(PM_Sportings[],MATCH(PM_Kompleksais[[#This Row],[Dablībnieka numurs]],PM_Sportings[Dablībnieka numurs],0),7)</f>
        <v>NAV</v>
      </c>
      <c r="N487" s="216">
        <f>INDEX(PM_Sportings[],MATCH(PM_Kompleksais[[#This Row],[Dablībnieka numurs]],PM_Sportings[Dablībnieka numurs],0),8)</f>
        <v>0</v>
      </c>
      <c r="O48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7" s="220" t="str">
        <f>IF(ISNUMBER(PM_Kompleksais[[#This Row],[Vietu
Summa
(AUTO)]]),RANK(PM_Kompleksais[[#This Row],[Vietu
Summa
(AUTO)]],PM_Kompleksais[Vietu
Summa
(AUTO)],1),"Trūkst Rezultāts")</f>
        <v>Trūkst Rezultāts</v>
      </c>
      <c r="R48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8" spans="2:18" ht="15" x14ac:dyDescent="0.25">
      <c r="B488" s="90">
        <v>482</v>
      </c>
      <c r="C488" s="91">
        <f>INDEX(PM_Dalibnieki[],MATCH(PM_Kompleksais[[#This Row],[Dablībnieka numurs]],PM_Dalibnieki[Dablībnieka numurs],0),2)</f>
        <v>0</v>
      </c>
      <c r="D488" s="91">
        <f>INDEX(PM_Dalibnieki[],MATCH(PM_Kompleksais[[#This Row],[Dablībnieka numurs]],PM_Dalibnieki[Dablībnieka numurs],0),3)</f>
        <v>0</v>
      </c>
      <c r="E488" s="92">
        <f>INDEX(PM_Dalibnieki[],MATCH(PM_Kompleksais[[#This Row],[Dablībnieka numurs]],PM_Dalibnieki[Dablībnieka numurs],0),4)</f>
        <v>0</v>
      </c>
      <c r="F488" s="93">
        <f>INDEX(PM_Cuka[],MATCH(PM_Kompleksais[[#This Row],[Dablībnieka numurs]],PM_Cuka[Dablībnieka numurs],0),12)</f>
        <v>0</v>
      </c>
      <c r="G488" s="215" t="str">
        <f>INDEX(PM_Cuka[],MATCH(PM_Kompleksais[[#This Row],[Dablībnieka numurs]],PM_Cuka[Dablībnieka numurs],0),13)</f>
        <v>NAV</v>
      </c>
      <c r="H488" s="216">
        <f>INDEX(PM_Cuka[],MATCH(PM_Kompleksais[[#This Row],[Dablībnieka numurs]],PM_Cuka[Dablībnieka numurs],0),14)</f>
        <v>0</v>
      </c>
      <c r="I488" s="217">
        <f>INDEX(PM_EULopi[],MATCH(PM_Kompleksais[[#This Row],[Dablībnieka numurs]],PM_EULopi[Dablībnieka numurs],0),33)</f>
        <v>0</v>
      </c>
      <c r="J488" s="215" t="str">
        <f>INDEX(PM_EULopi[],MATCH(PM_Kompleksais[[#This Row],[Dablībnieka numurs]],PM_EULopi[Dablībnieka numurs],0),35)</f>
        <v>NAV</v>
      </c>
      <c r="K488" s="216">
        <f>INDEX(PM_EULopi[],MATCH(PM_Kompleksais[[#This Row],[Dablībnieka numurs]],PM_EULopi[Dablībnieka numurs],0),36)</f>
        <v>0</v>
      </c>
      <c r="L488" s="217">
        <f>INDEX(PM_Sportings[],MATCH(PM_Kompleksais[[#This Row],[Dablībnieka numurs]],PM_Sportings[Dablībnieka numurs],0),6)</f>
        <v>0</v>
      </c>
      <c r="M488" s="215" t="str">
        <f>INDEX(PM_Sportings[],MATCH(PM_Kompleksais[[#This Row],[Dablībnieka numurs]],PM_Sportings[Dablībnieka numurs],0),7)</f>
        <v>NAV</v>
      </c>
      <c r="N488" s="216">
        <f>INDEX(PM_Sportings[],MATCH(PM_Kompleksais[[#This Row],[Dablībnieka numurs]],PM_Sportings[Dablībnieka numurs],0),8)</f>
        <v>0</v>
      </c>
      <c r="O48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8" s="220" t="str">
        <f>IF(ISNUMBER(PM_Kompleksais[[#This Row],[Vietu
Summa
(AUTO)]]),RANK(PM_Kompleksais[[#This Row],[Vietu
Summa
(AUTO)]],PM_Kompleksais[Vietu
Summa
(AUTO)],1),"Trūkst Rezultāts")</f>
        <v>Trūkst Rezultāts</v>
      </c>
      <c r="R48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89" spans="2:18" ht="15" x14ac:dyDescent="0.25">
      <c r="B489" s="90">
        <v>483</v>
      </c>
      <c r="C489" s="91">
        <f>INDEX(PM_Dalibnieki[],MATCH(PM_Kompleksais[[#This Row],[Dablībnieka numurs]],PM_Dalibnieki[Dablībnieka numurs],0),2)</f>
        <v>0</v>
      </c>
      <c r="D489" s="91">
        <f>INDEX(PM_Dalibnieki[],MATCH(PM_Kompleksais[[#This Row],[Dablībnieka numurs]],PM_Dalibnieki[Dablībnieka numurs],0),3)</f>
        <v>0</v>
      </c>
      <c r="E489" s="92">
        <f>INDEX(PM_Dalibnieki[],MATCH(PM_Kompleksais[[#This Row],[Dablībnieka numurs]],PM_Dalibnieki[Dablībnieka numurs],0),4)</f>
        <v>0</v>
      </c>
      <c r="F489" s="93">
        <f>INDEX(PM_Cuka[],MATCH(PM_Kompleksais[[#This Row],[Dablībnieka numurs]],PM_Cuka[Dablībnieka numurs],0),12)</f>
        <v>0</v>
      </c>
      <c r="G489" s="215" t="str">
        <f>INDEX(PM_Cuka[],MATCH(PM_Kompleksais[[#This Row],[Dablībnieka numurs]],PM_Cuka[Dablībnieka numurs],0),13)</f>
        <v>NAV</v>
      </c>
      <c r="H489" s="216">
        <f>INDEX(PM_Cuka[],MATCH(PM_Kompleksais[[#This Row],[Dablībnieka numurs]],PM_Cuka[Dablībnieka numurs],0),14)</f>
        <v>0</v>
      </c>
      <c r="I489" s="217">
        <f>INDEX(PM_EULopi[],MATCH(PM_Kompleksais[[#This Row],[Dablībnieka numurs]],PM_EULopi[Dablībnieka numurs],0),33)</f>
        <v>0</v>
      </c>
      <c r="J489" s="215" t="str">
        <f>INDEX(PM_EULopi[],MATCH(PM_Kompleksais[[#This Row],[Dablībnieka numurs]],PM_EULopi[Dablībnieka numurs],0),35)</f>
        <v>NAV</v>
      </c>
      <c r="K489" s="216">
        <f>INDEX(PM_EULopi[],MATCH(PM_Kompleksais[[#This Row],[Dablībnieka numurs]],PM_EULopi[Dablībnieka numurs],0),36)</f>
        <v>0</v>
      </c>
      <c r="L489" s="217">
        <f>INDEX(PM_Sportings[],MATCH(PM_Kompleksais[[#This Row],[Dablībnieka numurs]],PM_Sportings[Dablībnieka numurs],0),6)</f>
        <v>0</v>
      </c>
      <c r="M489" s="215" t="str">
        <f>INDEX(PM_Sportings[],MATCH(PM_Kompleksais[[#This Row],[Dablībnieka numurs]],PM_Sportings[Dablībnieka numurs],0),7)</f>
        <v>NAV</v>
      </c>
      <c r="N489" s="216">
        <f>INDEX(PM_Sportings[],MATCH(PM_Kompleksais[[#This Row],[Dablībnieka numurs]],PM_Sportings[Dablībnieka numurs],0),8)</f>
        <v>0</v>
      </c>
      <c r="O48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8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89" s="220" t="str">
        <f>IF(ISNUMBER(PM_Kompleksais[[#This Row],[Vietu
Summa
(AUTO)]]),RANK(PM_Kompleksais[[#This Row],[Vietu
Summa
(AUTO)]],PM_Kompleksais[Vietu
Summa
(AUTO)],1),"Trūkst Rezultāts")</f>
        <v>Trūkst Rezultāts</v>
      </c>
      <c r="R489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0" spans="2:18" ht="15" x14ac:dyDescent="0.25">
      <c r="B490" s="90">
        <v>484</v>
      </c>
      <c r="C490" s="91">
        <f>INDEX(PM_Dalibnieki[],MATCH(PM_Kompleksais[[#This Row],[Dablībnieka numurs]],PM_Dalibnieki[Dablībnieka numurs],0),2)</f>
        <v>0</v>
      </c>
      <c r="D490" s="91">
        <f>INDEX(PM_Dalibnieki[],MATCH(PM_Kompleksais[[#This Row],[Dablībnieka numurs]],PM_Dalibnieki[Dablībnieka numurs],0),3)</f>
        <v>0</v>
      </c>
      <c r="E490" s="92">
        <f>INDEX(PM_Dalibnieki[],MATCH(PM_Kompleksais[[#This Row],[Dablībnieka numurs]],PM_Dalibnieki[Dablībnieka numurs],0),4)</f>
        <v>0</v>
      </c>
      <c r="F490" s="93">
        <f>INDEX(PM_Cuka[],MATCH(PM_Kompleksais[[#This Row],[Dablībnieka numurs]],PM_Cuka[Dablībnieka numurs],0),12)</f>
        <v>0</v>
      </c>
      <c r="G490" s="215" t="str">
        <f>INDEX(PM_Cuka[],MATCH(PM_Kompleksais[[#This Row],[Dablībnieka numurs]],PM_Cuka[Dablībnieka numurs],0),13)</f>
        <v>NAV</v>
      </c>
      <c r="H490" s="216">
        <f>INDEX(PM_Cuka[],MATCH(PM_Kompleksais[[#This Row],[Dablībnieka numurs]],PM_Cuka[Dablībnieka numurs],0),14)</f>
        <v>0</v>
      </c>
      <c r="I490" s="217">
        <f>INDEX(PM_EULopi[],MATCH(PM_Kompleksais[[#This Row],[Dablībnieka numurs]],PM_EULopi[Dablībnieka numurs],0),33)</f>
        <v>0</v>
      </c>
      <c r="J490" s="215" t="str">
        <f>INDEX(PM_EULopi[],MATCH(PM_Kompleksais[[#This Row],[Dablībnieka numurs]],PM_EULopi[Dablībnieka numurs],0),35)</f>
        <v>NAV</v>
      </c>
      <c r="K490" s="216">
        <f>INDEX(PM_EULopi[],MATCH(PM_Kompleksais[[#This Row],[Dablībnieka numurs]],PM_EULopi[Dablībnieka numurs],0),36)</f>
        <v>0</v>
      </c>
      <c r="L490" s="217">
        <f>INDEX(PM_Sportings[],MATCH(PM_Kompleksais[[#This Row],[Dablībnieka numurs]],PM_Sportings[Dablībnieka numurs],0),6)</f>
        <v>0</v>
      </c>
      <c r="M490" s="215" t="str">
        <f>INDEX(PM_Sportings[],MATCH(PM_Kompleksais[[#This Row],[Dablībnieka numurs]],PM_Sportings[Dablībnieka numurs],0),7)</f>
        <v>NAV</v>
      </c>
      <c r="N490" s="216">
        <f>INDEX(PM_Sportings[],MATCH(PM_Kompleksais[[#This Row],[Dablībnieka numurs]],PM_Sportings[Dablībnieka numurs],0),8)</f>
        <v>0</v>
      </c>
      <c r="O490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0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0" s="220" t="str">
        <f>IF(ISNUMBER(PM_Kompleksais[[#This Row],[Vietu
Summa
(AUTO)]]),RANK(PM_Kompleksais[[#This Row],[Vietu
Summa
(AUTO)]],PM_Kompleksais[Vietu
Summa
(AUTO)],1),"Trūkst Rezultāts")</f>
        <v>Trūkst Rezultāts</v>
      </c>
      <c r="R490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1" spans="2:18" ht="15" x14ac:dyDescent="0.25">
      <c r="B491" s="90">
        <v>485</v>
      </c>
      <c r="C491" s="91">
        <f>INDEX(PM_Dalibnieki[],MATCH(PM_Kompleksais[[#This Row],[Dablībnieka numurs]],PM_Dalibnieki[Dablībnieka numurs],0),2)</f>
        <v>0</v>
      </c>
      <c r="D491" s="91">
        <f>INDEX(PM_Dalibnieki[],MATCH(PM_Kompleksais[[#This Row],[Dablībnieka numurs]],PM_Dalibnieki[Dablībnieka numurs],0),3)</f>
        <v>0</v>
      </c>
      <c r="E491" s="92">
        <f>INDEX(PM_Dalibnieki[],MATCH(PM_Kompleksais[[#This Row],[Dablībnieka numurs]],PM_Dalibnieki[Dablībnieka numurs],0),4)</f>
        <v>0</v>
      </c>
      <c r="F491" s="93">
        <f>INDEX(PM_Cuka[],MATCH(PM_Kompleksais[[#This Row],[Dablībnieka numurs]],PM_Cuka[Dablībnieka numurs],0),12)</f>
        <v>0</v>
      </c>
      <c r="G491" s="215" t="str">
        <f>INDEX(PM_Cuka[],MATCH(PM_Kompleksais[[#This Row],[Dablībnieka numurs]],PM_Cuka[Dablībnieka numurs],0),13)</f>
        <v>NAV</v>
      </c>
      <c r="H491" s="216">
        <f>INDEX(PM_Cuka[],MATCH(PM_Kompleksais[[#This Row],[Dablībnieka numurs]],PM_Cuka[Dablībnieka numurs],0),14)</f>
        <v>0</v>
      </c>
      <c r="I491" s="217">
        <f>INDEX(PM_EULopi[],MATCH(PM_Kompleksais[[#This Row],[Dablībnieka numurs]],PM_EULopi[Dablībnieka numurs],0),33)</f>
        <v>0</v>
      </c>
      <c r="J491" s="215" t="str">
        <f>INDEX(PM_EULopi[],MATCH(PM_Kompleksais[[#This Row],[Dablībnieka numurs]],PM_EULopi[Dablībnieka numurs],0),35)</f>
        <v>NAV</v>
      </c>
      <c r="K491" s="216">
        <f>INDEX(PM_EULopi[],MATCH(PM_Kompleksais[[#This Row],[Dablībnieka numurs]],PM_EULopi[Dablībnieka numurs],0),36)</f>
        <v>0</v>
      </c>
      <c r="L491" s="217">
        <f>INDEX(PM_Sportings[],MATCH(PM_Kompleksais[[#This Row],[Dablībnieka numurs]],PM_Sportings[Dablībnieka numurs],0),6)</f>
        <v>0</v>
      </c>
      <c r="M491" s="215" t="str">
        <f>INDEX(PM_Sportings[],MATCH(PM_Kompleksais[[#This Row],[Dablībnieka numurs]],PM_Sportings[Dablībnieka numurs],0),7)</f>
        <v>NAV</v>
      </c>
      <c r="N491" s="216">
        <f>INDEX(PM_Sportings[],MATCH(PM_Kompleksais[[#This Row],[Dablībnieka numurs]],PM_Sportings[Dablībnieka numurs],0),8)</f>
        <v>0</v>
      </c>
      <c r="O491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1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1" s="220" t="str">
        <f>IF(ISNUMBER(PM_Kompleksais[[#This Row],[Vietu
Summa
(AUTO)]]),RANK(PM_Kompleksais[[#This Row],[Vietu
Summa
(AUTO)]],PM_Kompleksais[Vietu
Summa
(AUTO)],1),"Trūkst Rezultāts")</f>
        <v>Trūkst Rezultāts</v>
      </c>
      <c r="R491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2" spans="2:18" ht="15" x14ac:dyDescent="0.25">
      <c r="B492" s="90">
        <v>486</v>
      </c>
      <c r="C492" s="91">
        <f>INDEX(PM_Dalibnieki[],MATCH(PM_Kompleksais[[#This Row],[Dablībnieka numurs]],PM_Dalibnieki[Dablībnieka numurs],0),2)</f>
        <v>0</v>
      </c>
      <c r="D492" s="91">
        <f>INDEX(PM_Dalibnieki[],MATCH(PM_Kompleksais[[#This Row],[Dablībnieka numurs]],PM_Dalibnieki[Dablībnieka numurs],0),3)</f>
        <v>0</v>
      </c>
      <c r="E492" s="92">
        <f>INDEX(PM_Dalibnieki[],MATCH(PM_Kompleksais[[#This Row],[Dablībnieka numurs]],PM_Dalibnieki[Dablībnieka numurs],0),4)</f>
        <v>0</v>
      </c>
      <c r="F492" s="93">
        <f>INDEX(PM_Cuka[],MATCH(PM_Kompleksais[[#This Row],[Dablībnieka numurs]],PM_Cuka[Dablībnieka numurs],0),12)</f>
        <v>0</v>
      </c>
      <c r="G492" s="215" t="str">
        <f>INDEX(PM_Cuka[],MATCH(PM_Kompleksais[[#This Row],[Dablībnieka numurs]],PM_Cuka[Dablībnieka numurs],0),13)</f>
        <v>NAV</v>
      </c>
      <c r="H492" s="216">
        <f>INDEX(PM_Cuka[],MATCH(PM_Kompleksais[[#This Row],[Dablībnieka numurs]],PM_Cuka[Dablībnieka numurs],0),14)</f>
        <v>0</v>
      </c>
      <c r="I492" s="217">
        <f>INDEX(PM_EULopi[],MATCH(PM_Kompleksais[[#This Row],[Dablībnieka numurs]],PM_EULopi[Dablībnieka numurs],0),33)</f>
        <v>0</v>
      </c>
      <c r="J492" s="215" t="str">
        <f>INDEX(PM_EULopi[],MATCH(PM_Kompleksais[[#This Row],[Dablībnieka numurs]],PM_EULopi[Dablībnieka numurs],0),35)</f>
        <v>NAV</v>
      </c>
      <c r="K492" s="216">
        <f>INDEX(PM_EULopi[],MATCH(PM_Kompleksais[[#This Row],[Dablībnieka numurs]],PM_EULopi[Dablībnieka numurs],0),36)</f>
        <v>0</v>
      </c>
      <c r="L492" s="217">
        <f>INDEX(PM_Sportings[],MATCH(PM_Kompleksais[[#This Row],[Dablībnieka numurs]],PM_Sportings[Dablībnieka numurs],0),6)</f>
        <v>0</v>
      </c>
      <c r="M492" s="215" t="str">
        <f>INDEX(PM_Sportings[],MATCH(PM_Kompleksais[[#This Row],[Dablībnieka numurs]],PM_Sportings[Dablībnieka numurs],0),7)</f>
        <v>NAV</v>
      </c>
      <c r="N492" s="216">
        <f>INDEX(PM_Sportings[],MATCH(PM_Kompleksais[[#This Row],[Dablībnieka numurs]],PM_Sportings[Dablībnieka numurs],0),8)</f>
        <v>0</v>
      </c>
      <c r="O492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2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2" s="220" t="str">
        <f>IF(ISNUMBER(PM_Kompleksais[[#This Row],[Vietu
Summa
(AUTO)]]),RANK(PM_Kompleksais[[#This Row],[Vietu
Summa
(AUTO)]],PM_Kompleksais[Vietu
Summa
(AUTO)],1),"Trūkst Rezultāts")</f>
        <v>Trūkst Rezultāts</v>
      </c>
      <c r="R492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3" spans="2:18" ht="15" x14ac:dyDescent="0.25">
      <c r="B493" s="90">
        <v>487</v>
      </c>
      <c r="C493" s="91">
        <f>INDEX(PM_Dalibnieki[],MATCH(PM_Kompleksais[[#This Row],[Dablībnieka numurs]],PM_Dalibnieki[Dablībnieka numurs],0),2)</f>
        <v>0</v>
      </c>
      <c r="D493" s="91">
        <f>INDEX(PM_Dalibnieki[],MATCH(PM_Kompleksais[[#This Row],[Dablībnieka numurs]],PM_Dalibnieki[Dablībnieka numurs],0),3)</f>
        <v>0</v>
      </c>
      <c r="E493" s="92">
        <f>INDEX(PM_Dalibnieki[],MATCH(PM_Kompleksais[[#This Row],[Dablībnieka numurs]],PM_Dalibnieki[Dablībnieka numurs],0),4)</f>
        <v>0</v>
      </c>
      <c r="F493" s="93">
        <f>INDEX(PM_Cuka[],MATCH(PM_Kompleksais[[#This Row],[Dablībnieka numurs]],PM_Cuka[Dablībnieka numurs],0),12)</f>
        <v>0</v>
      </c>
      <c r="G493" s="215" t="str">
        <f>INDEX(PM_Cuka[],MATCH(PM_Kompleksais[[#This Row],[Dablībnieka numurs]],PM_Cuka[Dablībnieka numurs],0),13)</f>
        <v>NAV</v>
      </c>
      <c r="H493" s="216">
        <f>INDEX(PM_Cuka[],MATCH(PM_Kompleksais[[#This Row],[Dablībnieka numurs]],PM_Cuka[Dablībnieka numurs],0),14)</f>
        <v>0</v>
      </c>
      <c r="I493" s="217">
        <f>INDEX(PM_EULopi[],MATCH(PM_Kompleksais[[#This Row],[Dablībnieka numurs]],PM_EULopi[Dablībnieka numurs],0),33)</f>
        <v>0</v>
      </c>
      <c r="J493" s="215" t="str">
        <f>INDEX(PM_EULopi[],MATCH(PM_Kompleksais[[#This Row],[Dablībnieka numurs]],PM_EULopi[Dablībnieka numurs],0),35)</f>
        <v>NAV</v>
      </c>
      <c r="K493" s="216">
        <f>INDEX(PM_EULopi[],MATCH(PM_Kompleksais[[#This Row],[Dablībnieka numurs]],PM_EULopi[Dablībnieka numurs],0),36)</f>
        <v>0</v>
      </c>
      <c r="L493" s="217">
        <f>INDEX(PM_Sportings[],MATCH(PM_Kompleksais[[#This Row],[Dablībnieka numurs]],PM_Sportings[Dablībnieka numurs],0),6)</f>
        <v>0</v>
      </c>
      <c r="M493" s="215" t="str">
        <f>INDEX(PM_Sportings[],MATCH(PM_Kompleksais[[#This Row],[Dablībnieka numurs]],PM_Sportings[Dablībnieka numurs],0),7)</f>
        <v>NAV</v>
      </c>
      <c r="N493" s="216">
        <f>INDEX(PM_Sportings[],MATCH(PM_Kompleksais[[#This Row],[Dablībnieka numurs]],PM_Sportings[Dablībnieka numurs],0),8)</f>
        <v>0</v>
      </c>
      <c r="O493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3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3" s="220" t="str">
        <f>IF(ISNUMBER(PM_Kompleksais[[#This Row],[Vietu
Summa
(AUTO)]]),RANK(PM_Kompleksais[[#This Row],[Vietu
Summa
(AUTO)]],PM_Kompleksais[Vietu
Summa
(AUTO)],1),"Trūkst Rezultāts")</f>
        <v>Trūkst Rezultāts</v>
      </c>
      <c r="R493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4" spans="2:18" ht="15" x14ac:dyDescent="0.25">
      <c r="B494" s="90">
        <v>488</v>
      </c>
      <c r="C494" s="91">
        <f>INDEX(PM_Dalibnieki[],MATCH(PM_Kompleksais[[#This Row],[Dablībnieka numurs]],PM_Dalibnieki[Dablībnieka numurs],0),2)</f>
        <v>0</v>
      </c>
      <c r="D494" s="91">
        <f>INDEX(PM_Dalibnieki[],MATCH(PM_Kompleksais[[#This Row],[Dablībnieka numurs]],PM_Dalibnieki[Dablībnieka numurs],0),3)</f>
        <v>0</v>
      </c>
      <c r="E494" s="92">
        <f>INDEX(PM_Dalibnieki[],MATCH(PM_Kompleksais[[#This Row],[Dablībnieka numurs]],PM_Dalibnieki[Dablībnieka numurs],0),4)</f>
        <v>0</v>
      </c>
      <c r="F494" s="93">
        <f>INDEX(PM_Cuka[],MATCH(PM_Kompleksais[[#This Row],[Dablībnieka numurs]],PM_Cuka[Dablībnieka numurs],0),12)</f>
        <v>0</v>
      </c>
      <c r="G494" s="215" t="str">
        <f>INDEX(PM_Cuka[],MATCH(PM_Kompleksais[[#This Row],[Dablībnieka numurs]],PM_Cuka[Dablībnieka numurs],0),13)</f>
        <v>NAV</v>
      </c>
      <c r="H494" s="216">
        <f>INDEX(PM_Cuka[],MATCH(PM_Kompleksais[[#This Row],[Dablībnieka numurs]],PM_Cuka[Dablībnieka numurs],0),14)</f>
        <v>0</v>
      </c>
      <c r="I494" s="217">
        <f>INDEX(PM_EULopi[],MATCH(PM_Kompleksais[[#This Row],[Dablībnieka numurs]],PM_EULopi[Dablībnieka numurs],0),33)</f>
        <v>0</v>
      </c>
      <c r="J494" s="215" t="str">
        <f>INDEX(PM_EULopi[],MATCH(PM_Kompleksais[[#This Row],[Dablībnieka numurs]],PM_EULopi[Dablībnieka numurs],0),35)</f>
        <v>NAV</v>
      </c>
      <c r="K494" s="216">
        <f>INDEX(PM_EULopi[],MATCH(PM_Kompleksais[[#This Row],[Dablībnieka numurs]],PM_EULopi[Dablībnieka numurs],0),36)</f>
        <v>0</v>
      </c>
      <c r="L494" s="217">
        <f>INDEX(PM_Sportings[],MATCH(PM_Kompleksais[[#This Row],[Dablībnieka numurs]],PM_Sportings[Dablībnieka numurs],0),6)</f>
        <v>0</v>
      </c>
      <c r="M494" s="215" t="str">
        <f>INDEX(PM_Sportings[],MATCH(PM_Kompleksais[[#This Row],[Dablībnieka numurs]],PM_Sportings[Dablībnieka numurs],0),7)</f>
        <v>NAV</v>
      </c>
      <c r="N494" s="216">
        <f>INDEX(PM_Sportings[],MATCH(PM_Kompleksais[[#This Row],[Dablībnieka numurs]],PM_Sportings[Dablībnieka numurs],0),8)</f>
        <v>0</v>
      </c>
      <c r="O494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4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4" s="220" t="str">
        <f>IF(ISNUMBER(PM_Kompleksais[[#This Row],[Vietu
Summa
(AUTO)]]),RANK(PM_Kompleksais[[#This Row],[Vietu
Summa
(AUTO)]],PM_Kompleksais[Vietu
Summa
(AUTO)],1),"Trūkst Rezultāts")</f>
        <v>Trūkst Rezultāts</v>
      </c>
      <c r="R494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5" spans="2:18" ht="15" x14ac:dyDescent="0.25">
      <c r="B495" s="90">
        <v>489</v>
      </c>
      <c r="C495" s="91">
        <f>INDEX(PM_Dalibnieki[],MATCH(PM_Kompleksais[[#This Row],[Dablībnieka numurs]],PM_Dalibnieki[Dablībnieka numurs],0),2)</f>
        <v>0</v>
      </c>
      <c r="D495" s="91">
        <f>INDEX(PM_Dalibnieki[],MATCH(PM_Kompleksais[[#This Row],[Dablībnieka numurs]],PM_Dalibnieki[Dablībnieka numurs],0),3)</f>
        <v>0</v>
      </c>
      <c r="E495" s="92">
        <f>INDEX(PM_Dalibnieki[],MATCH(PM_Kompleksais[[#This Row],[Dablībnieka numurs]],PM_Dalibnieki[Dablībnieka numurs],0),4)</f>
        <v>0</v>
      </c>
      <c r="F495" s="93">
        <f>INDEX(PM_Cuka[],MATCH(PM_Kompleksais[[#This Row],[Dablībnieka numurs]],PM_Cuka[Dablībnieka numurs],0),12)</f>
        <v>0</v>
      </c>
      <c r="G495" s="215" t="str">
        <f>INDEX(PM_Cuka[],MATCH(PM_Kompleksais[[#This Row],[Dablībnieka numurs]],PM_Cuka[Dablībnieka numurs],0),13)</f>
        <v>NAV</v>
      </c>
      <c r="H495" s="216">
        <f>INDEX(PM_Cuka[],MATCH(PM_Kompleksais[[#This Row],[Dablībnieka numurs]],PM_Cuka[Dablībnieka numurs],0),14)</f>
        <v>0</v>
      </c>
      <c r="I495" s="217">
        <f>INDEX(PM_EULopi[],MATCH(PM_Kompleksais[[#This Row],[Dablībnieka numurs]],PM_EULopi[Dablībnieka numurs],0),33)</f>
        <v>0</v>
      </c>
      <c r="J495" s="215" t="str">
        <f>INDEX(PM_EULopi[],MATCH(PM_Kompleksais[[#This Row],[Dablībnieka numurs]],PM_EULopi[Dablībnieka numurs],0),35)</f>
        <v>NAV</v>
      </c>
      <c r="K495" s="216">
        <f>INDEX(PM_EULopi[],MATCH(PM_Kompleksais[[#This Row],[Dablībnieka numurs]],PM_EULopi[Dablībnieka numurs],0),36)</f>
        <v>0</v>
      </c>
      <c r="L495" s="217">
        <f>INDEX(PM_Sportings[],MATCH(PM_Kompleksais[[#This Row],[Dablībnieka numurs]],PM_Sportings[Dablībnieka numurs],0),6)</f>
        <v>0</v>
      </c>
      <c r="M495" s="215" t="str">
        <f>INDEX(PM_Sportings[],MATCH(PM_Kompleksais[[#This Row],[Dablībnieka numurs]],PM_Sportings[Dablībnieka numurs],0),7)</f>
        <v>NAV</v>
      </c>
      <c r="N495" s="216">
        <f>INDEX(PM_Sportings[],MATCH(PM_Kompleksais[[#This Row],[Dablībnieka numurs]],PM_Sportings[Dablībnieka numurs],0),8)</f>
        <v>0</v>
      </c>
      <c r="O495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5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5" s="220" t="str">
        <f>IF(ISNUMBER(PM_Kompleksais[[#This Row],[Vietu
Summa
(AUTO)]]),RANK(PM_Kompleksais[[#This Row],[Vietu
Summa
(AUTO)]],PM_Kompleksais[Vietu
Summa
(AUTO)],1),"Trūkst Rezultāts")</f>
        <v>Trūkst Rezultāts</v>
      </c>
      <c r="R495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6" spans="2:18" ht="15" x14ac:dyDescent="0.25">
      <c r="B496" s="90">
        <v>490</v>
      </c>
      <c r="C496" s="91">
        <f>INDEX(PM_Dalibnieki[],MATCH(PM_Kompleksais[[#This Row],[Dablībnieka numurs]],PM_Dalibnieki[Dablībnieka numurs],0),2)</f>
        <v>0</v>
      </c>
      <c r="D496" s="91">
        <f>INDEX(PM_Dalibnieki[],MATCH(PM_Kompleksais[[#This Row],[Dablībnieka numurs]],PM_Dalibnieki[Dablībnieka numurs],0),3)</f>
        <v>0</v>
      </c>
      <c r="E496" s="92">
        <f>INDEX(PM_Dalibnieki[],MATCH(PM_Kompleksais[[#This Row],[Dablībnieka numurs]],PM_Dalibnieki[Dablībnieka numurs],0),4)</f>
        <v>0</v>
      </c>
      <c r="F496" s="93">
        <f>INDEX(PM_Cuka[],MATCH(PM_Kompleksais[[#This Row],[Dablībnieka numurs]],PM_Cuka[Dablībnieka numurs],0),12)</f>
        <v>0</v>
      </c>
      <c r="G496" s="215" t="str">
        <f>INDEX(PM_Cuka[],MATCH(PM_Kompleksais[[#This Row],[Dablībnieka numurs]],PM_Cuka[Dablībnieka numurs],0),13)</f>
        <v>NAV</v>
      </c>
      <c r="H496" s="216">
        <f>INDEX(PM_Cuka[],MATCH(PM_Kompleksais[[#This Row],[Dablībnieka numurs]],PM_Cuka[Dablībnieka numurs],0),14)</f>
        <v>0</v>
      </c>
      <c r="I496" s="217">
        <f>INDEX(PM_EULopi[],MATCH(PM_Kompleksais[[#This Row],[Dablībnieka numurs]],PM_EULopi[Dablībnieka numurs],0),33)</f>
        <v>0</v>
      </c>
      <c r="J496" s="215" t="str">
        <f>INDEX(PM_EULopi[],MATCH(PM_Kompleksais[[#This Row],[Dablībnieka numurs]],PM_EULopi[Dablībnieka numurs],0),35)</f>
        <v>NAV</v>
      </c>
      <c r="K496" s="216">
        <f>INDEX(PM_EULopi[],MATCH(PM_Kompleksais[[#This Row],[Dablībnieka numurs]],PM_EULopi[Dablībnieka numurs],0),36)</f>
        <v>0</v>
      </c>
      <c r="L496" s="217">
        <f>INDEX(PM_Sportings[],MATCH(PM_Kompleksais[[#This Row],[Dablībnieka numurs]],PM_Sportings[Dablībnieka numurs],0),6)</f>
        <v>0</v>
      </c>
      <c r="M496" s="215" t="str">
        <f>INDEX(PM_Sportings[],MATCH(PM_Kompleksais[[#This Row],[Dablībnieka numurs]],PM_Sportings[Dablībnieka numurs],0),7)</f>
        <v>NAV</v>
      </c>
      <c r="N496" s="216">
        <f>INDEX(PM_Sportings[],MATCH(PM_Kompleksais[[#This Row],[Dablībnieka numurs]],PM_Sportings[Dablībnieka numurs],0),8)</f>
        <v>0</v>
      </c>
      <c r="O496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6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6" s="220" t="str">
        <f>IF(ISNUMBER(PM_Kompleksais[[#This Row],[Vietu
Summa
(AUTO)]]),RANK(PM_Kompleksais[[#This Row],[Vietu
Summa
(AUTO)]],PM_Kompleksais[Vietu
Summa
(AUTO)],1),"Trūkst Rezultāts")</f>
        <v>Trūkst Rezultāts</v>
      </c>
      <c r="R496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7" spans="2:18" ht="15" x14ac:dyDescent="0.25">
      <c r="B497" s="90">
        <v>491</v>
      </c>
      <c r="C497" s="91">
        <f>INDEX(PM_Dalibnieki[],MATCH(PM_Kompleksais[[#This Row],[Dablībnieka numurs]],PM_Dalibnieki[Dablībnieka numurs],0),2)</f>
        <v>0</v>
      </c>
      <c r="D497" s="91">
        <f>INDEX(PM_Dalibnieki[],MATCH(PM_Kompleksais[[#This Row],[Dablībnieka numurs]],PM_Dalibnieki[Dablībnieka numurs],0),3)</f>
        <v>0</v>
      </c>
      <c r="E497" s="92">
        <f>INDEX(PM_Dalibnieki[],MATCH(PM_Kompleksais[[#This Row],[Dablībnieka numurs]],PM_Dalibnieki[Dablībnieka numurs],0),4)</f>
        <v>0</v>
      </c>
      <c r="F497" s="93">
        <f>INDEX(PM_Cuka[],MATCH(PM_Kompleksais[[#This Row],[Dablībnieka numurs]],PM_Cuka[Dablībnieka numurs],0),12)</f>
        <v>0</v>
      </c>
      <c r="G497" s="215" t="str">
        <f>INDEX(PM_Cuka[],MATCH(PM_Kompleksais[[#This Row],[Dablībnieka numurs]],PM_Cuka[Dablībnieka numurs],0),13)</f>
        <v>NAV</v>
      </c>
      <c r="H497" s="216">
        <f>INDEX(PM_Cuka[],MATCH(PM_Kompleksais[[#This Row],[Dablībnieka numurs]],PM_Cuka[Dablībnieka numurs],0),14)</f>
        <v>0</v>
      </c>
      <c r="I497" s="217">
        <f>INDEX(PM_EULopi[],MATCH(PM_Kompleksais[[#This Row],[Dablībnieka numurs]],PM_EULopi[Dablībnieka numurs],0),33)</f>
        <v>0</v>
      </c>
      <c r="J497" s="215" t="str">
        <f>INDEX(PM_EULopi[],MATCH(PM_Kompleksais[[#This Row],[Dablībnieka numurs]],PM_EULopi[Dablībnieka numurs],0),35)</f>
        <v>NAV</v>
      </c>
      <c r="K497" s="216">
        <f>INDEX(PM_EULopi[],MATCH(PM_Kompleksais[[#This Row],[Dablībnieka numurs]],PM_EULopi[Dablībnieka numurs],0),36)</f>
        <v>0</v>
      </c>
      <c r="L497" s="217">
        <f>INDEX(PM_Sportings[],MATCH(PM_Kompleksais[[#This Row],[Dablībnieka numurs]],PM_Sportings[Dablībnieka numurs],0),6)</f>
        <v>0</v>
      </c>
      <c r="M497" s="215" t="str">
        <f>INDEX(PM_Sportings[],MATCH(PM_Kompleksais[[#This Row],[Dablībnieka numurs]],PM_Sportings[Dablībnieka numurs],0),7)</f>
        <v>NAV</v>
      </c>
      <c r="N497" s="216">
        <f>INDEX(PM_Sportings[],MATCH(PM_Kompleksais[[#This Row],[Dablībnieka numurs]],PM_Sportings[Dablībnieka numurs],0),8)</f>
        <v>0</v>
      </c>
      <c r="O497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7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7" s="220" t="str">
        <f>IF(ISNUMBER(PM_Kompleksais[[#This Row],[Vietu
Summa
(AUTO)]]),RANK(PM_Kompleksais[[#This Row],[Vietu
Summa
(AUTO)]],PM_Kompleksais[Vietu
Summa
(AUTO)],1),"Trūkst Rezultāts")</f>
        <v>Trūkst Rezultāts</v>
      </c>
      <c r="R497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8" spans="2:18" ht="15" x14ac:dyDescent="0.25">
      <c r="B498" s="90">
        <v>492</v>
      </c>
      <c r="C498" s="91">
        <f>INDEX(PM_Dalibnieki[],MATCH(PM_Kompleksais[[#This Row],[Dablībnieka numurs]],PM_Dalibnieki[Dablībnieka numurs],0),2)</f>
        <v>0</v>
      </c>
      <c r="D498" s="91">
        <f>INDEX(PM_Dalibnieki[],MATCH(PM_Kompleksais[[#This Row],[Dablībnieka numurs]],PM_Dalibnieki[Dablībnieka numurs],0),3)</f>
        <v>0</v>
      </c>
      <c r="E498" s="92">
        <f>INDEX(PM_Dalibnieki[],MATCH(PM_Kompleksais[[#This Row],[Dablībnieka numurs]],PM_Dalibnieki[Dablībnieka numurs],0),4)</f>
        <v>0</v>
      </c>
      <c r="F498" s="93">
        <f>INDEX(PM_Cuka[],MATCH(PM_Kompleksais[[#This Row],[Dablībnieka numurs]],PM_Cuka[Dablībnieka numurs],0),12)</f>
        <v>0</v>
      </c>
      <c r="G498" s="215" t="str">
        <f>INDEX(PM_Cuka[],MATCH(PM_Kompleksais[[#This Row],[Dablībnieka numurs]],PM_Cuka[Dablībnieka numurs],0),13)</f>
        <v>NAV</v>
      </c>
      <c r="H498" s="216">
        <f>INDEX(PM_Cuka[],MATCH(PM_Kompleksais[[#This Row],[Dablībnieka numurs]],PM_Cuka[Dablībnieka numurs],0),14)</f>
        <v>0</v>
      </c>
      <c r="I498" s="217">
        <f>INDEX(PM_EULopi[],MATCH(PM_Kompleksais[[#This Row],[Dablībnieka numurs]],PM_EULopi[Dablībnieka numurs],0),33)</f>
        <v>0</v>
      </c>
      <c r="J498" s="215" t="str">
        <f>INDEX(PM_EULopi[],MATCH(PM_Kompleksais[[#This Row],[Dablībnieka numurs]],PM_EULopi[Dablībnieka numurs],0),35)</f>
        <v>NAV</v>
      </c>
      <c r="K498" s="216">
        <f>INDEX(PM_EULopi[],MATCH(PM_Kompleksais[[#This Row],[Dablībnieka numurs]],PM_EULopi[Dablībnieka numurs],0),36)</f>
        <v>0</v>
      </c>
      <c r="L498" s="217">
        <f>INDEX(PM_Sportings[],MATCH(PM_Kompleksais[[#This Row],[Dablībnieka numurs]],PM_Sportings[Dablībnieka numurs],0),6)</f>
        <v>0</v>
      </c>
      <c r="M498" s="215" t="str">
        <f>INDEX(PM_Sportings[],MATCH(PM_Kompleksais[[#This Row],[Dablībnieka numurs]],PM_Sportings[Dablībnieka numurs],0),7)</f>
        <v>NAV</v>
      </c>
      <c r="N498" s="216">
        <f>INDEX(PM_Sportings[],MATCH(PM_Kompleksais[[#This Row],[Dablībnieka numurs]],PM_Sportings[Dablībnieka numurs],0),8)</f>
        <v>0</v>
      </c>
      <c r="O498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8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8" s="220" t="str">
        <f>IF(ISNUMBER(PM_Kompleksais[[#This Row],[Vietu
Summa
(AUTO)]]),RANK(PM_Kompleksais[[#This Row],[Vietu
Summa
(AUTO)]],PM_Kompleksais[Vietu
Summa
(AUTO)],1),"Trūkst Rezultāts")</f>
        <v>Trūkst Rezultāts</v>
      </c>
      <c r="R498" s="222" t="str">
        <f>IF(ISNUMBER(PM_Kompleksais[[#This Row],[Vietu
Summa
(AUTO)]]),RANK(PM_Kompleksais[[#This Row],[Vietu
Summa
(Tiesnešu)]],PM_Kompleksais[Vietu
Summa
(Tiesnešu)],1),"Trūkst Rezultāts")</f>
        <v>Trūkst Rezultāts</v>
      </c>
    </row>
    <row r="499" spans="2:18" ht="15.75" thickBot="1" x14ac:dyDescent="0.3">
      <c r="B499" s="90">
        <v>493</v>
      </c>
      <c r="C499" s="91">
        <f>INDEX(PM_Dalibnieki[],MATCH(PM_Kompleksais[[#This Row],[Dablībnieka numurs]],PM_Dalibnieki[Dablībnieka numurs],0),2)</f>
        <v>0</v>
      </c>
      <c r="D499" s="91">
        <f>INDEX(PM_Dalibnieki[],MATCH(PM_Kompleksais[[#This Row],[Dablībnieka numurs]],PM_Dalibnieki[Dablībnieka numurs],0),3)</f>
        <v>0</v>
      </c>
      <c r="E499" s="92">
        <f>INDEX(PM_Dalibnieki[],MATCH(PM_Kompleksais[[#This Row],[Dablībnieka numurs]],PM_Dalibnieki[Dablībnieka numurs],0),4)</f>
        <v>0</v>
      </c>
      <c r="F499" s="94">
        <f>INDEX(PM_Cuka[],MATCH(PM_Kompleksais[[#This Row],[Dablībnieka numurs]],PM_Cuka[Dablībnieka numurs],0),12)</f>
        <v>0</v>
      </c>
      <c r="G499" s="225" t="str">
        <f>INDEX(PM_Cuka[],MATCH(PM_Kompleksais[[#This Row],[Dablībnieka numurs]],PM_Cuka[Dablībnieka numurs],0),13)</f>
        <v>NAV</v>
      </c>
      <c r="H499" s="226">
        <f>INDEX(PM_Cuka[],MATCH(PM_Kompleksais[[#This Row],[Dablībnieka numurs]],PM_Cuka[Dablībnieka numurs],0),14)</f>
        <v>0</v>
      </c>
      <c r="I499" s="227">
        <f>INDEX(PM_EULopi[],MATCH(PM_Kompleksais[[#This Row],[Dablībnieka numurs]],PM_EULopi[Dablībnieka numurs],0),33)</f>
        <v>0</v>
      </c>
      <c r="J499" s="225" t="str">
        <f>INDEX(PM_EULopi[],MATCH(PM_Kompleksais[[#This Row],[Dablībnieka numurs]],PM_EULopi[Dablībnieka numurs],0),35)</f>
        <v>NAV</v>
      </c>
      <c r="K499" s="226">
        <f>INDEX(PM_EULopi[],MATCH(PM_Kompleksais[[#This Row],[Dablībnieka numurs]],PM_EULopi[Dablībnieka numurs],0),36)</f>
        <v>0</v>
      </c>
      <c r="L499" s="227">
        <f>INDEX(PM_Sportings[],MATCH(PM_Kompleksais[[#This Row],[Dablībnieka numurs]],PM_Sportings[Dablībnieka numurs],0),6)</f>
        <v>0</v>
      </c>
      <c r="M499" s="225" t="str">
        <f>INDEX(PM_Sportings[],MATCH(PM_Kompleksais[[#This Row],[Dablībnieka numurs]],PM_Sportings[Dablībnieka numurs],0),7)</f>
        <v>NAV</v>
      </c>
      <c r="N499" s="226">
        <f>INDEX(PM_Sportings[],MATCH(PM_Kompleksais[[#This Row],[Dablībnieka numurs]],PM_Sportings[Dablībnieka numurs],0),8)</f>
        <v>0</v>
      </c>
      <c r="O499" s="218" t="str">
        <f>IF(SUBTOTAL(102,PM_Kompleksais[[#This Row],[SK35 Punkti]:[Sportings
Vieta
(Tiesnešu)]])=9,SUM(PM_Kompleksais[[#This Row],[Sportings
Vieta
(AUTO)]],PM_Kompleksais[[#This Row],[MŠ
Vieta
(AUTO)]],PM_Kompleksais[[#This Row],[SK35 Vieta
(AUTO)]]),"Trūkst Rezultāts")</f>
        <v>Trūkst Rezultāts</v>
      </c>
      <c r="P499" s="219" t="str">
        <f>IF(SUBTOTAL(102,PM_Kompleksais[[#This Row],[SK35 Punkti]:[Sportings
Vieta
(Tiesnešu)]])=9,SUM(PM_Kompleksais[[#This Row],[SK35 Vieta (Tiesnešu)]],PM_Kompleksais[[#This Row],[MŠ Vieta (Tiesnešu)]],PM_Kompleksais[[#This Row],[Sportings
Vieta
(Tiesnešu)]]),"Trūkst Rezultāts")</f>
        <v>Trūkst Rezultāts</v>
      </c>
      <c r="Q499" s="220" t="str">
        <f>IF(ISNUMBER(PM_Kompleksais[[#This Row],[Vietu
Summa
(AUTO)]]),RANK(PM_Kompleksais[[#This Row],[Vietu
Summa
(AUTO)]],PM_Kompleksais[Vietu
Summa
(AUTO)],1),"Trūkst Rezultāts")</f>
        <v>Trūkst Rezultāts</v>
      </c>
      <c r="R499" s="222" t="str">
        <f>IF(ISNUMBER(PM_Kompleksais[[#This Row],[Vietu
Summa
(AUTO)]]),RANK(PM_Kompleksais[[#This Row],[Vietu
Summa
(Tiesnešu)]],PM_Kompleksais[Vietu
Summa
(Tiesnešu)],1),"Trūkst Rezultāts")</f>
        <v>Trūkst Rezultāts</v>
      </c>
    </row>
  </sheetData>
  <sheetProtection algorithmName="SHA-512" hashValue="pU344EdG4Khep4EbqkQaS24zEvDbhDSJrWs2XCL2mBS152gJIzIWSN8+6N4czXgmCLRT2sVTPMUEUjhL0Vn8qQ==" saltValue="l2vsmM0UKEpPX18ofq61tg==" spinCount="100000" sheet="1" objects="1" scenarios="1" selectLockedCells="1" sort="0" autoFilter="0" pivotTables="0" selectUnlockedCells="1"/>
  <sortState ref="B7:R152">
    <sortCondition descending="1" ref="O7"/>
  </sortState>
  <mergeCells count="4">
    <mergeCell ref="F5:H5"/>
    <mergeCell ref="I5:K5"/>
    <mergeCell ref="L5:N5"/>
    <mergeCell ref="Q1:R5"/>
  </mergeCells>
  <conditionalFormatting sqref="M7:M499">
    <cfRule type="top10" dxfId="28" priority="13" bottom="1" rank="10"/>
  </conditionalFormatting>
  <conditionalFormatting sqref="G7:G499">
    <cfRule type="top10" dxfId="27" priority="12" bottom="1" rank="10"/>
  </conditionalFormatting>
  <conditionalFormatting sqref="J7:J499">
    <cfRule type="top10" dxfId="26" priority="11" bottom="1" rank="10"/>
  </conditionalFormatting>
  <conditionalFormatting sqref="O7:Q499">
    <cfRule type="top10" dxfId="25" priority="27" bottom="1" rank="3"/>
  </conditionalFormatting>
  <conditionalFormatting sqref="F7:P499">
    <cfRule type="cellIs" dxfId="24" priority="5" operator="equal">
      <formula>0</formula>
    </cfRule>
  </conditionalFormatting>
  <conditionalFormatting sqref="B7:R499">
    <cfRule type="containsText" dxfId="23" priority="3" operator="containsText" text="NAV">
      <formula>NOT(ISERROR(SEARCH("NAV",B7)))</formula>
    </cfRule>
  </conditionalFormatting>
  <conditionalFormatting sqref="Q7:Q499">
    <cfRule type="top10" dxfId="22" priority="2" bottom="1" rank="6"/>
  </conditionalFormatting>
  <conditionalFormatting sqref="R7:R499">
    <cfRule type="top10" dxfId="21" priority="1" bottom="1" rank="6"/>
  </conditionalFormatting>
  <pageMargins left="0.75" right="0.75" top="1" bottom="1" header="0.5" footer="0.5"/>
  <pageSetup paperSize="9" scale="57"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MB Config</vt:lpstr>
      <vt:lpstr>Dalībnieki</vt:lpstr>
      <vt:lpstr>PM SK35</vt:lpstr>
      <vt:lpstr>PM MCūka Komandas</vt:lpstr>
      <vt:lpstr>PM Medibu šausana</vt:lpstr>
      <vt:lpstr>PM Sportings</vt:lpstr>
      <vt:lpstr>PM Kompleksais </vt:lpstr>
      <vt:lpstr>cuka</vt:lpstr>
      <vt:lpstr>dzivnieki</vt:lpstr>
      <vt:lpstr>dzivnieki100</vt:lpstr>
      <vt:lpstr>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Rudite</dc:creator>
  <cp:keywords/>
  <dc:description/>
  <cp:lastModifiedBy>Rudite</cp:lastModifiedBy>
  <cp:revision/>
  <cp:lastPrinted>2019-06-15T18:48:57Z</cp:lastPrinted>
  <dcterms:created xsi:type="dcterms:W3CDTF">2012-06-10T08:31:54Z</dcterms:created>
  <dcterms:modified xsi:type="dcterms:W3CDTF">2019-06-16T14:01:49Z</dcterms:modified>
  <cp:category/>
  <cp:contentStatus/>
</cp:coreProperties>
</file>